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go SEMAT\Desktop\REACH_CAR\Programmes\CASH\FS avril 2021\"/>
    </mc:Choice>
  </mc:AlternateContent>
  <bookViews>
    <workbookView xWindow="0" yWindow="0" windowWidth="23040" windowHeight="9195" tabRatio="909"/>
  </bookViews>
  <sheets>
    <sheet name="Introduction" sheetId="1" r:id="rId1"/>
    <sheet name="Données nettoyées" sheetId="3" r:id="rId2"/>
    <sheet name="Nettoyage des données" sheetId="4" r:id="rId3"/>
    <sheet name="Suppression des données" sheetId="5" r:id="rId4"/>
    <sheet name="Cotations" sheetId="6" r:id="rId5"/>
    <sheet name="Prix Min-Max" sheetId="7" r:id="rId6"/>
    <sheet name="Prix médians" sheetId="8" r:id="rId7"/>
    <sheet name="Coût médian du PMAS" sheetId="9" r:id="rId8"/>
    <sheet name="Comparaison Février-Mars" sheetId="10" r:id="rId9"/>
    <sheet name="Evolution catégories PMAS" sheetId="11" r:id="rId10"/>
    <sheet name="Evolution tous produits" sheetId="18" r:id="rId11"/>
    <sheet name="Retard acheminement" sheetId="14" r:id="rId12"/>
    <sheet name="Questionnaire KOBO" sheetId="19" r:id="rId13"/>
    <sheet name="Choix KOBO" sheetId="20" r:id="rId14"/>
  </sheets>
  <definedNames>
    <definedName name="_xlnm._FilterDatabase" localSheetId="7" hidden="1">'Coût médian du PMAS'!$A$7:$R$24</definedName>
    <definedName name="_xlnm._FilterDatabase" localSheetId="1" hidden="1">'Données nettoyées'!$A$2:$AAJ$527</definedName>
    <definedName name="_xlnm._FilterDatabase" localSheetId="9" hidden="1">'Evolution catégories PMAS'!$A$119:$Z$149</definedName>
    <definedName name="_xlnm._FilterDatabase" localSheetId="10" hidden="1">'Evolution tous produits'!$A$360:$N$390</definedName>
    <definedName name="_xlnm._FilterDatabase" localSheetId="12" hidden="1">'Questionnaire KOBO'!$A$1:$O$427</definedName>
    <definedName name="cout_median">'Coût médian du PMAS'!$A$7:$R$24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22" i="18" l="1"/>
  <c r="M397" i="18"/>
  <c r="M401" i="18"/>
  <c r="M402" i="18"/>
  <c r="M404" i="18"/>
  <c r="M407" i="18"/>
  <c r="M408" i="18"/>
  <c r="M409" i="18"/>
  <c r="M411" i="18"/>
  <c r="M416" i="18"/>
  <c r="M418" i="18"/>
  <c r="M423" i="18"/>
  <c r="N362" i="18"/>
  <c r="N364" i="18"/>
  <c r="N366" i="18"/>
  <c r="N368" i="18"/>
  <c r="N369" i="18"/>
  <c r="N371" i="18"/>
  <c r="N372" i="18"/>
  <c r="N374" i="18"/>
  <c r="N375" i="18"/>
  <c r="N376" i="18"/>
  <c r="N378" i="18"/>
  <c r="N383" i="18"/>
  <c r="N385" i="18"/>
  <c r="N389" i="18"/>
  <c r="N390" i="18"/>
  <c r="EC326" i="18"/>
  <c r="EC328" i="18"/>
  <c r="EC332" i="18"/>
  <c r="EC333" i="18"/>
  <c r="EC335" i="18"/>
  <c r="EC336" i="18"/>
  <c r="EC338" i="18"/>
  <c r="EC339" i="18"/>
  <c r="EC340" i="18"/>
  <c r="EC342" i="18"/>
  <c r="EC343" i="18"/>
  <c r="EC347" i="18"/>
  <c r="EC349" i="18"/>
  <c r="EC353" i="18"/>
  <c r="EC354" i="18"/>
  <c r="EC325" i="18"/>
  <c r="ED321" i="18"/>
  <c r="ED293" i="18"/>
  <c r="ED295" i="18"/>
  <c r="ED297" i="18"/>
  <c r="ED299" i="18"/>
  <c r="ED300" i="18"/>
  <c r="ED302" i="18"/>
  <c r="ED303" i="18"/>
  <c r="ED305" i="18"/>
  <c r="ED306" i="18"/>
  <c r="ED307" i="18"/>
  <c r="ED309" i="18"/>
  <c r="ED310" i="18"/>
  <c r="ED314" i="18"/>
  <c r="ED316" i="18"/>
  <c r="ED320" i="18"/>
  <c r="ED292" i="18"/>
  <c r="DB326" i="18"/>
  <c r="DB328" i="18"/>
  <c r="DB332" i="18"/>
  <c r="DB333" i="18"/>
  <c r="DB336" i="18"/>
  <c r="DB338" i="18"/>
  <c r="DB339" i="18"/>
  <c r="DB340" i="18"/>
  <c r="DB342" i="18"/>
  <c r="DB343" i="18"/>
  <c r="DB347" i="18"/>
  <c r="DB349" i="18"/>
  <c r="DB353" i="18"/>
  <c r="DB354" i="18"/>
  <c r="DC293" i="18"/>
  <c r="DC295" i="18"/>
  <c r="DC297" i="18"/>
  <c r="DC299" i="18"/>
  <c r="DC300" i="18"/>
  <c r="DC302" i="18"/>
  <c r="DC303" i="18"/>
  <c r="DC305" i="18"/>
  <c r="DC306" i="18"/>
  <c r="DC307" i="18"/>
  <c r="DC309" i="18"/>
  <c r="DC310" i="18"/>
  <c r="DC314" i="18"/>
  <c r="DC316" i="18"/>
  <c r="DC320" i="18"/>
  <c r="DC321" i="18"/>
  <c r="CA326" i="18"/>
  <c r="CA328" i="18"/>
  <c r="CA332" i="18"/>
  <c r="CA333" i="18"/>
  <c r="CA335" i="18"/>
  <c r="CA336" i="18"/>
  <c r="CA338" i="18"/>
  <c r="CA339" i="18"/>
  <c r="CA340" i="18"/>
  <c r="CA342" i="18"/>
  <c r="CA343" i="18"/>
  <c r="CA347" i="18"/>
  <c r="CA349" i="18"/>
  <c r="CA353" i="18"/>
  <c r="CB321" i="18"/>
  <c r="CB293" i="18"/>
  <c r="CB295" i="18"/>
  <c r="CB297" i="18"/>
  <c r="CB299" i="18"/>
  <c r="CB300" i="18"/>
  <c r="CB302" i="18"/>
  <c r="CB303" i="18"/>
  <c r="CB305" i="18"/>
  <c r="CB306" i="18"/>
  <c r="CB307" i="18"/>
  <c r="CB309" i="18"/>
  <c r="CB310" i="18"/>
  <c r="CB314" i="18"/>
  <c r="CB316" i="18"/>
  <c r="CB320" i="18"/>
  <c r="AZ326" i="18"/>
  <c r="AZ328" i="18"/>
  <c r="AZ332" i="18"/>
  <c r="AZ333" i="18"/>
  <c r="AZ335" i="18"/>
  <c r="AZ336" i="18"/>
  <c r="AZ338" i="18"/>
  <c r="AZ339" i="18"/>
  <c r="AZ340" i="18"/>
  <c r="AZ342" i="18"/>
  <c r="AZ343" i="18"/>
  <c r="AZ347" i="18"/>
  <c r="AZ349" i="18"/>
  <c r="BA321" i="18"/>
  <c r="BA293" i="18"/>
  <c r="BA295" i="18"/>
  <c r="BA297" i="18"/>
  <c r="BA299" i="18"/>
  <c r="BA300" i="18"/>
  <c r="BA302" i="18"/>
  <c r="BA303" i="18"/>
  <c r="BA305" i="18"/>
  <c r="BA306" i="18"/>
  <c r="BA307" i="18"/>
  <c r="BA309" i="18"/>
  <c r="BA310" i="18"/>
  <c r="BA314" i="18"/>
  <c r="BA316" i="18"/>
  <c r="BA320" i="18"/>
  <c r="Y326" i="18"/>
  <c r="Y328" i="18"/>
  <c r="Y332" i="18"/>
  <c r="Y333" i="18"/>
  <c r="Y335" i="18"/>
  <c r="Y336" i="18"/>
  <c r="Y338" i="18"/>
  <c r="Y339" i="18"/>
  <c r="Y340" i="18"/>
  <c r="Y342" i="18"/>
  <c r="Y343" i="18"/>
  <c r="Y347" i="18"/>
  <c r="Y349" i="18"/>
  <c r="Y353" i="18"/>
  <c r="Z321" i="18"/>
  <c r="Z293" i="18"/>
  <c r="Z295" i="18"/>
  <c r="Z297" i="18"/>
  <c r="Z299" i="18"/>
  <c r="Z300" i="18"/>
  <c r="Z302" i="18"/>
  <c r="Z303" i="18"/>
  <c r="Z305" i="18"/>
  <c r="Z306" i="18"/>
  <c r="Z307" i="18"/>
  <c r="Z309" i="18"/>
  <c r="Z310" i="18"/>
  <c r="Z314" i="18"/>
  <c r="Z316" i="18"/>
  <c r="Z320" i="18"/>
  <c r="AZ255" i="18"/>
  <c r="AZ257" i="18"/>
  <c r="AZ261" i="18"/>
  <c r="AZ262" i="18"/>
  <c r="AZ264" i="18"/>
  <c r="AZ265" i="18"/>
  <c r="AZ267" i="18"/>
  <c r="AZ268" i="18"/>
  <c r="AZ269" i="18"/>
  <c r="AZ271" i="18"/>
  <c r="AZ272" i="18"/>
  <c r="AZ276" i="18"/>
  <c r="AZ278" i="18"/>
  <c r="AZ282" i="18"/>
  <c r="BA250" i="18"/>
  <c r="BA222" i="18"/>
  <c r="BA224" i="18"/>
  <c r="BA226" i="18"/>
  <c r="BA228" i="18"/>
  <c r="BA229" i="18"/>
  <c r="BA231" i="18"/>
  <c r="BA232" i="18"/>
  <c r="BA234" i="18"/>
  <c r="BA235" i="18"/>
  <c r="BA236" i="18"/>
  <c r="BA238" i="18"/>
  <c r="BA239" i="18"/>
  <c r="BA243" i="18"/>
  <c r="BA245" i="18"/>
  <c r="BA249" i="18"/>
  <c r="Z255" i="18"/>
  <c r="Z257" i="18"/>
  <c r="Z261" i="18"/>
  <c r="Z262" i="18"/>
  <c r="Z264" i="18"/>
  <c r="Z265" i="18"/>
  <c r="Z267" i="18"/>
  <c r="Z268" i="18"/>
  <c r="Z269" i="18"/>
  <c r="Z271" i="18"/>
  <c r="Z272" i="18"/>
  <c r="Z276" i="18"/>
  <c r="Z278" i="18"/>
  <c r="Z282" i="18"/>
  <c r="Z249" i="18"/>
  <c r="Z250" i="18"/>
  <c r="Z222" i="18"/>
  <c r="Z224" i="18"/>
  <c r="Z226" i="18"/>
  <c r="Z228" i="18"/>
  <c r="Z229" i="18"/>
  <c r="Z231" i="18"/>
  <c r="Z232" i="18"/>
  <c r="Z234" i="18"/>
  <c r="Z235" i="18"/>
  <c r="Z236" i="18"/>
  <c r="Z238" i="18"/>
  <c r="Z239" i="18"/>
  <c r="Z243" i="18"/>
  <c r="Z245" i="18"/>
  <c r="FE184" i="18"/>
  <c r="FE186" i="18"/>
  <c r="FE190" i="18"/>
  <c r="FE191" i="18"/>
  <c r="FE193" i="18"/>
  <c r="FE194" i="18"/>
  <c r="FE196" i="18"/>
  <c r="FE197" i="18"/>
  <c r="FE198" i="18"/>
  <c r="FE200" i="18"/>
  <c r="FE201" i="18"/>
  <c r="FE205" i="18"/>
  <c r="FE207" i="18"/>
  <c r="FE211" i="18"/>
  <c r="FE179" i="18"/>
  <c r="FE151" i="18"/>
  <c r="FE153" i="18"/>
  <c r="FE155" i="18"/>
  <c r="FE157" i="18"/>
  <c r="FE158" i="18"/>
  <c r="FE160" i="18"/>
  <c r="FE161" i="18"/>
  <c r="FE163" i="18"/>
  <c r="FE164" i="18"/>
  <c r="FE165" i="18"/>
  <c r="FE167" i="18"/>
  <c r="FE168" i="18"/>
  <c r="FE172" i="18"/>
  <c r="FE174" i="18"/>
  <c r="FE178" i="18"/>
  <c r="EC184" i="18"/>
  <c r="EC212" i="18"/>
  <c r="ED151" i="18"/>
  <c r="ED153" i="18"/>
  <c r="EC186" i="18" s="1"/>
  <c r="ED155" i="18"/>
  <c r="ED157" i="18"/>
  <c r="EC190" i="18" s="1"/>
  <c r="ED158" i="18"/>
  <c r="EC191" i="18" s="1"/>
  <c r="ED160" i="18"/>
  <c r="EC193" i="18" s="1"/>
  <c r="ED161" i="18"/>
  <c r="EC194" i="18" s="1"/>
  <c r="ED163" i="18"/>
  <c r="EC196" i="18" s="1"/>
  <c r="ED164" i="18"/>
  <c r="EC197" i="18" s="1"/>
  <c r="ED165" i="18"/>
  <c r="EC198" i="18" s="1"/>
  <c r="ED167" i="18"/>
  <c r="EC200" i="18" s="1"/>
  <c r="ED168" i="18"/>
  <c r="EC201" i="18" s="1"/>
  <c r="ED172" i="18"/>
  <c r="EC205" i="18" s="1"/>
  <c r="ED174" i="18"/>
  <c r="EC207" i="18" s="1"/>
  <c r="ED178" i="18"/>
  <c r="EC211" i="18" s="1"/>
  <c r="ED179" i="18"/>
  <c r="DB186" i="18"/>
  <c r="DC179" i="18"/>
  <c r="DC151" i="18"/>
  <c r="DB184" i="18" s="1"/>
  <c r="DC153" i="18"/>
  <c r="DC155" i="18"/>
  <c r="DC157" i="18"/>
  <c r="DB190" i="18" s="1"/>
  <c r="DC158" i="18"/>
  <c r="DB191" i="18" s="1"/>
  <c r="DC160" i="18"/>
  <c r="DB193" i="18" s="1"/>
  <c r="DC161" i="18"/>
  <c r="DB194" i="18" s="1"/>
  <c r="DC163" i="18"/>
  <c r="DB196" i="18" s="1"/>
  <c r="DC164" i="18"/>
  <c r="DB197" i="18" s="1"/>
  <c r="DC165" i="18"/>
  <c r="DB198" i="18" s="1"/>
  <c r="DC167" i="18"/>
  <c r="DB200" i="18" s="1"/>
  <c r="DC168" i="18"/>
  <c r="DB201" i="18" s="1"/>
  <c r="DC172" i="18"/>
  <c r="DB205" i="18" s="1"/>
  <c r="DC174" i="18"/>
  <c r="DB207" i="18" s="1"/>
  <c r="DC178" i="18"/>
  <c r="DB211" i="18" s="1"/>
  <c r="CA184" i="18"/>
  <c r="CA191" i="18"/>
  <c r="CA200" i="18"/>
  <c r="CA205" i="18"/>
  <c r="CB172" i="18"/>
  <c r="CB179" i="18"/>
  <c r="CB151" i="18"/>
  <c r="CB153" i="18"/>
  <c r="CA186" i="18" s="1"/>
  <c r="CB155" i="18"/>
  <c r="CB157" i="18"/>
  <c r="CA190" i="18" s="1"/>
  <c r="CB158" i="18"/>
  <c r="CB160" i="18"/>
  <c r="CA193" i="18" s="1"/>
  <c r="CB161" i="18"/>
  <c r="CA194" i="18" s="1"/>
  <c r="CB163" i="18"/>
  <c r="CA196" i="18" s="1"/>
  <c r="CB164" i="18"/>
  <c r="CA197" i="18" s="1"/>
  <c r="CB165" i="18"/>
  <c r="CA198" i="18" s="1"/>
  <c r="CB167" i="18"/>
  <c r="CB168" i="18"/>
  <c r="CA201" i="18" s="1"/>
  <c r="CB174" i="18"/>
  <c r="CA207" i="18" s="1"/>
  <c r="CB178" i="18"/>
  <c r="CA211" i="18" s="1"/>
  <c r="AZ186" i="18"/>
  <c r="AZ201" i="18"/>
  <c r="BA179" i="18"/>
  <c r="BA151" i="18"/>
  <c r="AZ184" i="18" s="1"/>
  <c r="BA153" i="18"/>
  <c r="BA155" i="18"/>
  <c r="BA157" i="18"/>
  <c r="AZ190" i="18" s="1"/>
  <c r="BA158" i="18"/>
  <c r="AZ191" i="18" s="1"/>
  <c r="BA160" i="18"/>
  <c r="AZ193" i="18" s="1"/>
  <c r="BA161" i="18"/>
  <c r="AZ194" i="18" s="1"/>
  <c r="BA163" i="18"/>
  <c r="AZ196" i="18" s="1"/>
  <c r="BA164" i="18"/>
  <c r="AZ197" i="18" s="1"/>
  <c r="BA165" i="18"/>
  <c r="AZ198" i="18" s="1"/>
  <c r="BA167" i="18"/>
  <c r="AZ200" i="18" s="1"/>
  <c r="BA168" i="18"/>
  <c r="BA172" i="18"/>
  <c r="AZ205" i="18" s="1"/>
  <c r="BA174" i="18"/>
  <c r="AZ207" i="18" s="1"/>
  <c r="BA178" i="18"/>
  <c r="AZ211" i="18" s="1"/>
  <c r="Y194" i="18"/>
  <c r="Y197" i="18"/>
  <c r="Y207" i="18"/>
  <c r="Y211" i="18"/>
  <c r="Z174" i="18"/>
  <c r="Z179" i="18"/>
  <c r="Z151" i="18"/>
  <c r="Y184" i="18" s="1"/>
  <c r="Z153" i="18"/>
  <c r="Y186" i="18" s="1"/>
  <c r="Z155" i="18"/>
  <c r="Z157" i="18"/>
  <c r="Y190" i="18" s="1"/>
  <c r="Z158" i="18"/>
  <c r="Y191" i="18" s="1"/>
  <c r="Z160" i="18"/>
  <c r="Y193" i="18" s="1"/>
  <c r="Z161" i="18"/>
  <c r="Z163" i="18"/>
  <c r="Y196" i="18" s="1"/>
  <c r="Z164" i="18"/>
  <c r="Z165" i="18"/>
  <c r="Y198" i="18" s="1"/>
  <c r="Z167" i="18"/>
  <c r="Y200" i="18" s="1"/>
  <c r="Z168" i="18"/>
  <c r="Y201" i="18" s="1"/>
  <c r="Z172" i="18"/>
  <c r="Y205" i="18" s="1"/>
  <c r="Z178" i="18"/>
  <c r="DB115" i="18"/>
  <c r="DC108" i="18"/>
  <c r="DC80" i="18"/>
  <c r="DB113" i="18" s="1"/>
  <c r="DC82" i="18"/>
  <c r="DC84" i="18"/>
  <c r="DC86" i="18"/>
  <c r="DB119" i="18" s="1"/>
  <c r="DC87" i="18"/>
  <c r="DB120" i="18" s="1"/>
  <c r="DC89" i="18"/>
  <c r="DB122" i="18" s="1"/>
  <c r="DC90" i="18"/>
  <c r="DB123" i="18" s="1"/>
  <c r="DC92" i="18"/>
  <c r="DB125" i="18" s="1"/>
  <c r="DC93" i="18"/>
  <c r="DB126" i="18" s="1"/>
  <c r="DC94" i="18"/>
  <c r="DB127" i="18" s="1"/>
  <c r="DC96" i="18"/>
  <c r="DB129" i="18" s="1"/>
  <c r="DC97" i="18"/>
  <c r="DB130" i="18" s="1"/>
  <c r="DC101" i="18"/>
  <c r="DB134" i="18" s="1"/>
  <c r="DC103" i="18"/>
  <c r="DB136" i="18" s="1"/>
  <c r="DC107" i="18"/>
  <c r="DB140" i="18" s="1"/>
  <c r="CA120" i="18"/>
  <c r="CA123" i="18"/>
  <c r="CA129" i="18"/>
  <c r="CA134" i="18"/>
  <c r="CA139" i="18"/>
  <c r="CB108" i="18"/>
  <c r="CB80" i="18"/>
  <c r="CA113" i="18" s="1"/>
  <c r="CB82" i="18"/>
  <c r="CA115" i="18" s="1"/>
  <c r="CB84" i="18"/>
  <c r="CB86" i="18"/>
  <c r="CA119" i="18" s="1"/>
  <c r="CB87" i="18"/>
  <c r="CB89" i="18"/>
  <c r="CA122" i="18" s="1"/>
  <c r="CB90" i="18"/>
  <c r="CB92" i="18"/>
  <c r="CA125" i="18" s="1"/>
  <c r="CB93" i="18"/>
  <c r="CA126" i="18" s="1"/>
  <c r="CB94" i="18"/>
  <c r="CA127" i="18" s="1"/>
  <c r="CB96" i="18"/>
  <c r="CB97" i="18"/>
  <c r="CA130" i="18" s="1"/>
  <c r="CB101" i="18"/>
  <c r="CB103" i="18"/>
  <c r="CA136" i="18" s="1"/>
  <c r="CB107" i="18"/>
  <c r="CA140" i="18" s="1"/>
  <c r="BA80" i="18"/>
  <c r="BA113" i="18" s="1"/>
  <c r="BA82" i="18"/>
  <c r="BA115" i="18" s="1"/>
  <c r="BA84" i="18"/>
  <c r="BA86" i="18"/>
  <c r="BA119" i="18" s="1"/>
  <c r="BA87" i="18"/>
  <c r="BA120" i="18" s="1"/>
  <c r="BA89" i="18"/>
  <c r="BA122" i="18" s="1"/>
  <c r="BA90" i="18"/>
  <c r="BA123" i="18" s="1"/>
  <c r="BA92" i="18"/>
  <c r="BA125" i="18" s="1"/>
  <c r="BA93" i="18"/>
  <c r="BA126" i="18" s="1"/>
  <c r="BA94" i="18"/>
  <c r="BA127" i="18" s="1"/>
  <c r="BA96" i="18"/>
  <c r="BA129" i="18" s="1"/>
  <c r="BA97" i="18"/>
  <c r="BA130" i="18" s="1"/>
  <c r="BA101" i="18"/>
  <c r="BA134" i="18" s="1"/>
  <c r="BA103" i="18"/>
  <c r="BA136" i="18" s="1"/>
  <c r="BA107" i="18"/>
  <c r="BA140" i="18" s="1"/>
  <c r="BA108" i="18"/>
  <c r="BA141" i="18" s="1"/>
  <c r="Z113" i="18"/>
  <c r="Z127" i="18"/>
  <c r="O24" i="9"/>
  <c r="Z108" i="18"/>
  <c r="Z80" i="18"/>
  <c r="Z82" i="18"/>
  <c r="Z115" i="18" s="1"/>
  <c r="Z84" i="18"/>
  <c r="Z86" i="18"/>
  <c r="Z119" i="18" s="1"/>
  <c r="Z87" i="18"/>
  <c r="Z120" i="18" s="1"/>
  <c r="Z89" i="18"/>
  <c r="Z122" i="18" s="1"/>
  <c r="Z90" i="18"/>
  <c r="Z123" i="18" s="1"/>
  <c r="Z92" i="18"/>
  <c r="Z125" i="18" s="1"/>
  <c r="Z93" i="18"/>
  <c r="Z126" i="18" s="1"/>
  <c r="Z94" i="18"/>
  <c r="Z96" i="18"/>
  <c r="Z129" i="18" s="1"/>
  <c r="Z97" i="18"/>
  <c r="Z130" i="18" s="1"/>
  <c r="Z101" i="18"/>
  <c r="Z134" i="18" s="1"/>
  <c r="Z103" i="18"/>
  <c r="Z136" i="18" s="1"/>
  <c r="Z107" i="18"/>
  <c r="Z140" i="18" s="1"/>
  <c r="ED40" i="18"/>
  <c r="ED12" i="18"/>
  <c r="ED45" i="18" s="1"/>
  <c r="ED14" i="18"/>
  <c r="ED47" i="18" s="1"/>
  <c r="ED16" i="18"/>
  <c r="ED18" i="18"/>
  <c r="ED51" i="18" s="1"/>
  <c r="ED19" i="18"/>
  <c r="ED52" i="18" s="1"/>
  <c r="ED21" i="18"/>
  <c r="ED54" i="18" s="1"/>
  <c r="ED22" i="18"/>
  <c r="ED55" i="18" s="1"/>
  <c r="ED24" i="18"/>
  <c r="ED57" i="18" s="1"/>
  <c r="ED25" i="18"/>
  <c r="ED58" i="18" s="1"/>
  <c r="ED26" i="18"/>
  <c r="ED59" i="18" s="1"/>
  <c r="ED28" i="18"/>
  <c r="ED61" i="18" s="1"/>
  <c r="ED29" i="18"/>
  <c r="ED62" i="18" s="1"/>
  <c r="ED33" i="18"/>
  <c r="ED66" i="18" s="1"/>
  <c r="ED35" i="18"/>
  <c r="ED68" i="18" s="1"/>
  <c r="ED39" i="18"/>
  <c r="ED72" i="18" s="1"/>
  <c r="DC40" i="18"/>
  <c r="DC12" i="18"/>
  <c r="DC45" i="18" s="1"/>
  <c r="DC14" i="18"/>
  <c r="DC47" i="18" s="1"/>
  <c r="DC16" i="18"/>
  <c r="DC18" i="18"/>
  <c r="DC51" i="18" s="1"/>
  <c r="DC19" i="18"/>
  <c r="DC52" i="18" s="1"/>
  <c r="DC21" i="18"/>
  <c r="DC54" i="18" s="1"/>
  <c r="DC22" i="18"/>
  <c r="DC55" i="18" s="1"/>
  <c r="DC24" i="18"/>
  <c r="DC57" i="18" s="1"/>
  <c r="DC25" i="18"/>
  <c r="DC58" i="18" s="1"/>
  <c r="DC26" i="18"/>
  <c r="DC59" i="18" s="1"/>
  <c r="DC28" i="18"/>
  <c r="DC61" i="18" s="1"/>
  <c r="DC29" i="18"/>
  <c r="DC62" i="18" s="1"/>
  <c r="DC33" i="18"/>
  <c r="DC66" i="18" s="1"/>
  <c r="DC35" i="18"/>
  <c r="DC68" i="18" s="1"/>
  <c r="DC39" i="18"/>
  <c r="DC72" i="18" s="1"/>
  <c r="CB40" i="18"/>
  <c r="CB12" i="18"/>
  <c r="CB45" i="18" s="1"/>
  <c r="CB14" i="18"/>
  <c r="CB47" i="18" s="1"/>
  <c r="CB16" i="18"/>
  <c r="CB18" i="18"/>
  <c r="CB51" i="18" s="1"/>
  <c r="CB19" i="18"/>
  <c r="CB52" i="18" s="1"/>
  <c r="CB21" i="18"/>
  <c r="CB54" i="18" s="1"/>
  <c r="CB22" i="18"/>
  <c r="CB55" i="18" s="1"/>
  <c r="CB24" i="18"/>
  <c r="CB57" i="18" s="1"/>
  <c r="CB25" i="18"/>
  <c r="CB58" i="18" s="1"/>
  <c r="CB26" i="18"/>
  <c r="CB59" i="18" s="1"/>
  <c r="CB28" i="18"/>
  <c r="CB61" i="18" s="1"/>
  <c r="CB29" i="18"/>
  <c r="CB62" i="18" s="1"/>
  <c r="CB33" i="18"/>
  <c r="CB66" i="18" s="1"/>
  <c r="CB35" i="18"/>
  <c r="CB68" i="18" s="1"/>
  <c r="CB39" i="18"/>
  <c r="CB72" i="18" s="1"/>
  <c r="BA55" i="18"/>
  <c r="BA57" i="18"/>
  <c r="BA58" i="18"/>
  <c r="BA12" i="18"/>
  <c r="BA45" i="18" s="1"/>
  <c r="BA14" i="18"/>
  <c r="BA47" i="18" s="1"/>
  <c r="BA16" i="18"/>
  <c r="BA18" i="18"/>
  <c r="BA51" i="18" s="1"/>
  <c r="BA19" i="18"/>
  <c r="BA52" i="18" s="1"/>
  <c r="BA21" i="18"/>
  <c r="BA54" i="18" s="1"/>
  <c r="BA22" i="18"/>
  <c r="BA24" i="18"/>
  <c r="BA25" i="18"/>
  <c r="BA26" i="18"/>
  <c r="BA59" i="18" s="1"/>
  <c r="BA28" i="18"/>
  <c r="BA29" i="18"/>
  <c r="BA62" i="18" s="1"/>
  <c r="BA33" i="18"/>
  <c r="BA66" i="18" s="1"/>
  <c r="BA35" i="18"/>
  <c r="BA68" i="18" s="1"/>
  <c r="BA39" i="18"/>
  <c r="BA72" i="18" s="1"/>
  <c r="BA40" i="18"/>
  <c r="BA73" i="18" s="1"/>
  <c r="Q20" i="8"/>
  <c r="H8" i="9"/>
  <c r="C24" i="9" l="1"/>
  <c r="D24" i="9"/>
  <c r="E24" i="9"/>
  <c r="F24" i="9"/>
  <c r="G24" i="9"/>
  <c r="H24" i="9"/>
  <c r="I24" i="9"/>
  <c r="J24" i="9"/>
  <c r="K24" i="9"/>
  <c r="M24" i="9"/>
  <c r="N24" i="9"/>
  <c r="P24" i="9"/>
  <c r="Q24" i="9"/>
  <c r="R24" i="9"/>
  <c r="B24" i="9"/>
  <c r="B20" i="8"/>
  <c r="X20" i="8"/>
  <c r="W20" i="8"/>
  <c r="V20" i="8"/>
  <c r="U20" i="8"/>
  <c r="T20" i="8"/>
  <c r="P20" i="8"/>
  <c r="O20" i="8"/>
  <c r="M20" i="8"/>
  <c r="L20" i="8"/>
  <c r="K20" i="8"/>
  <c r="J20" i="8"/>
  <c r="I20" i="8"/>
  <c r="H20" i="8"/>
  <c r="G20" i="8"/>
  <c r="F20" i="8"/>
  <c r="E20" i="8"/>
  <c r="C20" i="8"/>
  <c r="N20" i="8"/>
  <c r="L24" i="9" s="1"/>
  <c r="R20" i="8"/>
  <c r="S20" i="8"/>
  <c r="D20" i="8"/>
  <c r="R9" i="9" l="1"/>
  <c r="R10" i="9"/>
  <c r="R11" i="9"/>
  <c r="R12" i="9"/>
  <c r="R13" i="9"/>
  <c r="R14" i="9"/>
  <c r="R15" i="9"/>
  <c r="R16" i="9"/>
  <c r="R17" i="9"/>
  <c r="R18" i="9"/>
  <c r="R19" i="9"/>
  <c r="R20" i="9"/>
  <c r="R21" i="9"/>
  <c r="R22" i="9"/>
  <c r="R23" i="9"/>
  <c r="R8" i="9"/>
  <c r="Q9" i="9"/>
  <c r="Q10" i="9"/>
  <c r="Q11" i="9"/>
  <c r="Q12" i="9"/>
  <c r="Q13" i="9"/>
  <c r="Q14" i="9"/>
  <c r="Q15" i="9"/>
  <c r="Q16" i="9"/>
  <c r="Q17" i="9"/>
  <c r="Q18" i="9"/>
  <c r="Q19" i="9"/>
  <c r="Q20" i="9"/>
  <c r="Q21" i="9"/>
  <c r="Q22" i="9"/>
  <c r="Q23" i="9"/>
  <c r="Q8" i="9"/>
  <c r="P9" i="9"/>
  <c r="P10" i="9"/>
  <c r="P11" i="9"/>
  <c r="P12" i="9"/>
  <c r="P13" i="9"/>
  <c r="P14" i="9"/>
  <c r="P15" i="9"/>
  <c r="P16" i="9"/>
  <c r="P17" i="9"/>
  <c r="P18" i="9"/>
  <c r="P19" i="9"/>
  <c r="P20" i="9"/>
  <c r="P21" i="9"/>
  <c r="P22" i="9"/>
  <c r="P23" i="9"/>
  <c r="P8" i="9"/>
  <c r="O9" i="9"/>
  <c r="O10" i="9"/>
  <c r="O11" i="9"/>
  <c r="O12" i="9"/>
  <c r="O13" i="9"/>
  <c r="O14" i="9"/>
  <c r="O15" i="9"/>
  <c r="O16" i="9"/>
  <c r="O17" i="9"/>
  <c r="O18" i="9"/>
  <c r="O19" i="9"/>
  <c r="O20" i="9"/>
  <c r="O21" i="9"/>
  <c r="O22" i="9"/>
  <c r="O23" i="9"/>
  <c r="O8" i="9"/>
  <c r="N9" i="9"/>
  <c r="N10" i="9"/>
  <c r="N11" i="9"/>
  <c r="N12" i="9"/>
  <c r="N13" i="9"/>
  <c r="N14" i="9"/>
  <c r="N15" i="9"/>
  <c r="N16" i="9"/>
  <c r="N17" i="9"/>
  <c r="N18" i="9"/>
  <c r="N19" i="9"/>
  <c r="N20" i="9"/>
  <c r="N21" i="9"/>
  <c r="N22" i="9"/>
  <c r="N23" i="9"/>
  <c r="N8" i="9"/>
  <c r="M9" i="9"/>
  <c r="M10" i="9"/>
  <c r="M11" i="9"/>
  <c r="M12" i="9"/>
  <c r="M13" i="9"/>
  <c r="M14" i="9"/>
  <c r="M15" i="9"/>
  <c r="M16" i="9"/>
  <c r="M17" i="9"/>
  <c r="M18" i="9"/>
  <c r="M19" i="9"/>
  <c r="M20" i="9"/>
  <c r="M21" i="9"/>
  <c r="M22" i="9"/>
  <c r="M23" i="9"/>
  <c r="M8" i="9"/>
  <c r="L9" i="9"/>
  <c r="L10" i="9"/>
  <c r="L11" i="9"/>
  <c r="L12" i="9"/>
  <c r="L13" i="9"/>
  <c r="L14" i="9"/>
  <c r="L15" i="9"/>
  <c r="L16" i="9"/>
  <c r="L17" i="9"/>
  <c r="L18" i="9"/>
  <c r="L19" i="9"/>
  <c r="L20" i="9"/>
  <c r="L21" i="9"/>
  <c r="L22" i="9"/>
  <c r="L23" i="9"/>
  <c r="L8" i="9"/>
  <c r="K9" i="9"/>
  <c r="K10" i="9"/>
  <c r="K11" i="9"/>
  <c r="K12" i="9"/>
  <c r="K13" i="9"/>
  <c r="K14" i="9"/>
  <c r="K15" i="9"/>
  <c r="K16" i="9"/>
  <c r="K17" i="9"/>
  <c r="K18" i="9"/>
  <c r="K19" i="9"/>
  <c r="K20" i="9"/>
  <c r="K21" i="9"/>
  <c r="K22" i="9"/>
  <c r="K23" i="9"/>
  <c r="K8" i="9"/>
  <c r="J9" i="9"/>
  <c r="J10" i="9"/>
  <c r="J11" i="9"/>
  <c r="J12" i="9"/>
  <c r="J13" i="9"/>
  <c r="J14" i="9"/>
  <c r="J15" i="9"/>
  <c r="J16" i="9"/>
  <c r="J17" i="9"/>
  <c r="J18" i="9"/>
  <c r="J19" i="9"/>
  <c r="J20" i="9"/>
  <c r="J21" i="9"/>
  <c r="J22" i="9"/>
  <c r="J23" i="9"/>
  <c r="J8" i="9"/>
  <c r="I9" i="9"/>
  <c r="I10" i="9"/>
  <c r="I11" i="9"/>
  <c r="I12" i="9"/>
  <c r="I13" i="9"/>
  <c r="I14" i="9"/>
  <c r="I15" i="9"/>
  <c r="I16" i="9"/>
  <c r="I17" i="9"/>
  <c r="I18" i="9"/>
  <c r="I19" i="9"/>
  <c r="I20" i="9"/>
  <c r="I21" i="9"/>
  <c r="I22" i="9"/>
  <c r="I23" i="9"/>
  <c r="I8" i="9"/>
  <c r="H9" i="9"/>
  <c r="H10" i="9"/>
  <c r="H11" i="9"/>
  <c r="H12" i="9"/>
  <c r="H13" i="9"/>
  <c r="H14" i="9"/>
  <c r="H15" i="9"/>
  <c r="H16" i="9"/>
  <c r="H17" i="9"/>
  <c r="H18" i="9"/>
  <c r="H19" i="9"/>
  <c r="H20" i="9"/>
  <c r="H21" i="9"/>
  <c r="H22" i="9"/>
  <c r="H23" i="9"/>
  <c r="G9" i="9"/>
  <c r="G10" i="9"/>
  <c r="G11" i="9"/>
  <c r="G12" i="9"/>
  <c r="G13" i="9"/>
  <c r="G14" i="9"/>
  <c r="G15" i="9"/>
  <c r="G16" i="9"/>
  <c r="G17" i="9"/>
  <c r="G18" i="9"/>
  <c r="G19" i="9"/>
  <c r="G20" i="9"/>
  <c r="G21" i="9"/>
  <c r="G22" i="9"/>
  <c r="G23" i="9"/>
  <c r="G8" i="9"/>
  <c r="F9" i="9"/>
  <c r="F10" i="9"/>
  <c r="F11" i="9"/>
  <c r="F12" i="9"/>
  <c r="F13" i="9"/>
  <c r="F14" i="9"/>
  <c r="F15" i="9"/>
  <c r="F16" i="9"/>
  <c r="F17" i="9"/>
  <c r="F18" i="9"/>
  <c r="F19" i="9"/>
  <c r="F20" i="9"/>
  <c r="F21" i="9"/>
  <c r="F22" i="9"/>
  <c r="F23" i="9"/>
  <c r="F8" i="9"/>
  <c r="E9" i="9"/>
  <c r="E10" i="9"/>
  <c r="E11" i="9"/>
  <c r="E12" i="9"/>
  <c r="E13" i="9"/>
  <c r="E14" i="9"/>
  <c r="E15" i="9"/>
  <c r="E16" i="9"/>
  <c r="E17" i="9"/>
  <c r="E18" i="9"/>
  <c r="E19" i="9"/>
  <c r="E20" i="9"/>
  <c r="E21" i="9"/>
  <c r="E22" i="9"/>
  <c r="E23" i="9"/>
  <c r="E8" i="9"/>
  <c r="D9" i="9"/>
  <c r="D10" i="9"/>
  <c r="D11" i="9"/>
  <c r="D12" i="9"/>
  <c r="D13" i="9"/>
  <c r="D14" i="9"/>
  <c r="D15" i="9"/>
  <c r="D16" i="9"/>
  <c r="D17" i="9"/>
  <c r="D18" i="9"/>
  <c r="D19" i="9"/>
  <c r="D20" i="9"/>
  <c r="D21" i="9"/>
  <c r="D22" i="9"/>
  <c r="D23" i="9"/>
  <c r="D8" i="9"/>
  <c r="C9" i="9"/>
  <c r="C10" i="9"/>
  <c r="C11" i="9"/>
  <c r="C12" i="9"/>
  <c r="C13" i="9"/>
  <c r="C14" i="9"/>
  <c r="C15" i="9"/>
  <c r="C16" i="9"/>
  <c r="C17" i="9"/>
  <c r="C18" i="9"/>
  <c r="C19" i="9"/>
  <c r="C20" i="9"/>
  <c r="C21" i="9"/>
  <c r="C22" i="9"/>
  <c r="C23" i="9"/>
  <c r="C8" i="9"/>
  <c r="B9" i="9"/>
  <c r="B10" i="9"/>
  <c r="B11" i="9"/>
  <c r="B12" i="9"/>
  <c r="B13" i="9"/>
  <c r="B14" i="9"/>
  <c r="B15" i="9"/>
  <c r="B16" i="9"/>
  <c r="B17" i="9"/>
  <c r="B18" i="9"/>
  <c r="B19" i="9"/>
  <c r="B20" i="9"/>
  <c r="B21" i="9"/>
  <c r="B22" i="9"/>
  <c r="B23" i="9"/>
  <c r="B8" i="9"/>
  <c r="Z14" i="18" l="1"/>
  <c r="Z47" i="18" s="1"/>
  <c r="M395" i="18" l="1"/>
  <c r="DC292" i="18"/>
  <c r="DB325" i="18" s="1"/>
  <c r="CA354" i="18"/>
  <c r="CB292" i="18"/>
  <c r="CA325" i="18" s="1"/>
  <c r="BA292" i="18"/>
  <c r="AZ325" i="18" s="1"/>
  <c r="AZ354" i="18"/>
  <c r="Z292" i="18"/>
  <c r="Y325" i="18" s="1"/>
  <c r="Y354" i="18"/>
  <c r="AZ283" i="18" l="1"/>
  <c r="Z283" i="18"/>
  <c r="FE212" i="18"/>
  <c r="DB212" i="18"/>
  <c r="CA212" i="18"/>
  <c r="AZ212" i="18"/>
  <c r="CS211" i="18"/>
  <c r="CR211" i="18"/>
  <c r="CS210" i="18"/>
  <c r="CR210" i="18"/>
  <c r="CS208" i="18"/>
  <c r="CR208" i="18"/>
  <c r="CS207" i="18"/>
  <c r="CR207" i="18"/>
  <c r="CS204" i="18"/>
  <c r="CR204" i="18"/>
  <c r="CS203" i="18"/>
  <c r="CR203" i="18"/>
  <c r="CS201" i="18"/>
  <c r="CR201" i="18"/>
  <c r="CS200" i="18"/>
  <c r="CR200" i="18"/>
  <c r="CS199" i="18"/>
  <c r="CR199" i="18"/>
  <c r="CS198" i="18"/>
  <c r="CR198" i="18"/>
  <c r="CS196" i="18"/>
  <c r="CR196" i="18"/>
  <c r="CS195" i="18"/>
  <c r="CR195" i="18"/>
  <c r="CS194" i="18"/>
  <c r="CR194" i="18"/>
  <c r="CS193" i="18"/>
  <c r="CR193" i="18"/>
  <c r="CS192" i="18"/>
  <c r="CR192" i="18"/>
  <c r="CS191" i="18"/>
  <c r="CR191" i="18"/>
  <c r="CS189" i="18"/>
  <c r="CR189" i="18"/>
  <c r="CS188" i="18"/>
  <c r="CR188" i="18"/>
  <c r="CS187" i="18"/>
  <c r="CR187" i="18"/>
  <c r="CS186" i="18"/>
  <c r="CR186" i="18"/>
  <c r="CS185" i="18"/>
  <c r="CR185" i="18"/>
  <c r="CS184" i="18"/>
  <c r="CR184" i="18"/>
  <c r="CS183" i="18"/>
  <c r="CR183" i="18"/>
  <c r="AT205" i="18"/>
  <c r="AS205" i="18"/>
  <c r="AS206" i="18"/>
  <c r="AT210" i="18"/>
  <c r="AT208" i="18"/>
  <c r="AT207" i="18"/>
  <c r="AT206" i="18"/>
  <c r="Y212" i="18" l="1"/>
  <c r="S183" i="18"/>
  <c r="S184" i="18"/>
  <c r="S185" i="18"/>
  <c r="S186" i="18"/>
  <c r="S187" i="18"/>
  <c r="S188" i="18"/>
  <c r="S189" i="18"/>
  <c r="S191" i="18"/>
  <c r="S192" i="18"/>
  <c r="S193" i="18"/>
  <c r="S194" i="18"/>
  <c r="S195" i="18"/>
  <c r="S196" i="18"/>
  <c r="S198" i="18"/>
  <c r="S199" i="18"/>
  <c r="S200" i="18"/>
  <c r="S201" i="18"/>
  <c r="S203" i="18"/>
  <c r="S204" i="18"/>
  <c r="S206" i="18"/>
  <c r="S207" i="18"/>
  <c r="S208" i="18"/>
  <c r="S210" i="18"/>
  <c r="S211" i="18"/>
  <c r="S212" i="18"/>
  <c r="DB141" i="18"/>
  <c r="CA141" i="18"/>
  <c r="Z141" i="18"/>
  <c r="CB73" i="18"/>
  <c r="DC73" i="18"/>
  <c r="ED73" i="18"/>
  <c r="CT44" i="18"/>
  <c r="CS44" i="18"/>
  <c r="CR44" i="18"/>
  <c r="J149" i="11" l="1"/>
  <c r="J147" i="11"/>
  <c r="J145" i="11"/>
  <c r="J144" i="11"/>
  <c r="J138" i="11"/>
  <c r="J137" i="11"/>
  <c r="J133" i="11"/>
  <c r="J131" i="11"/>
  <c r="J129" i="11"/>
  <c r="J128" i="11"/>
  <c r="J123" i="11"/>
  <c r="J122" i="11"/>
  <c r="J121" i="11"/>
  <c r="J76" i="11" l="1"/>
  <c r="J74" i="11"/>
  <c r="J72" i="11"/>
  <c r="J71" i="11"/>
  <c r="J65" i="11"/>
  <c r="J64" i="11"/>
  <c r="J60" i="11"/>
  <c r="J58" i="11"/>
  <c r="J56" i="11"/>
  <c r="J55" i="11"/>
  <c r="J50" i="11"/>
  <c r="J49" i="11"/>
  <c r="J48" i="11"/>
  <c r="J113" i="11"/>
  <c r="J111" i="11"/>
  <c r="J109" i="11"/>
  <c r="J108" i="11"/>
  <c r="J102" i="11"/>
  <c r="J101" i="11"/>
  <c r="J97" i="11"/>
  <c r="J95" i="11"/>
  <c r="J93" i="11"/>
  <c r="J92" i="11"/>
  <c r="J87" i="11"/>
  <c r="J86" i="11"/>
  <c r="J85" i="11"/>
  <c r="J36" i="11" l="1"/>
  <c r="J28" i="11"/>
  <c r="J24" i="11"/>
  <c r="J22" i="11"/>
  <c r="J20" i="11"/>
  <c r="J19" i="11"/>
  <c r="J40" i="11"/>
  <c r="J38" i="11"/>
  <c r="J35" i="11"/>
  <c r="J29" i="11"/>
  <c r="J21" i="11"/>
  <c r="J13" i="11"/>
  <c r="J12" i="11"/>
  <c r="BA221" i="18"/>
  <c r="AZ254" i="18" s="1"/>
  <c r="W16" i="9"/>
  <c r="Z133" i="11" s="1"/>
  <c r="AU133" i="11" s="1"/>
  <c r="W23" i="9"/>
  <c r="Z148" i="11" s="1"/>
  <c r="AU148" i="11" s="1"/>
  <c r="W24" i="9"/>
  <c r="Z149" i="11" s="1"/>
  <c r="AU149" i="11" s="1"/>
  <c r="Z221" i="18"/>
  <c r="Z254" i="18" s="1"/>
  <c r="BA79" i="18"/>
  <c r="BA112" i="18" s="1"/>
  <c r="Z79" i="18"/>
  <c r="Z112" i="18" s="1"/>
  <c r="DC79" i="18"/>
  <c r="DB112" i="18" s="1"/>
  <c r="CB79" i="18"/>
  <c r="CA112" i="18" s="1"/>
  <c r="ED11" i="18"/>
  <c r="ED44" i="18" s="1"/>
  <c r="CB11" i="18"/>
  <c r="CB44" i="18" s="1"/>
  <c r="DC11" i="18"/>
  <c r="DC44" i="18" s="1"/>
  <c r="BA11" i="18"/>
  <c r="BA44" i="18" s="1"/>
  <c r="Z12" i="18"/>
  <c r="Z45" i="18" s="1"/>
  <c r="Z16" i="18"/>
  <c r="Z18" i="18"/>
  <c r="Z51" i="18" s="1"/>
  <c r="Z19" i="18"/>
  <c r="Z52" i="18" s="1"/>
  <c r="Z21" i="18"/>
  <c r="Z54" i="18" s="1"/>
  <c r="Z22" i="18"/>
  <c r="Z55" i="18" s="1"/>
  <c r="Z24" i="18"/>
  <c r="Z57" i="18" s="1"/>
  <c r="Z26" i="18"/>
  <c r="Z59" i="18" s="1"/>
  <c r="Z28" i="18"/>
  <c r="Z61" i="18" s="1"/>
  <c r="Z29" i="18"/>
  <c r="Z62" i="18" s="1"/>
  <c r="Z33" i="18"/>
  <c r="Z66" i="18" s="1"/>
  <c r="Z35" i="18"/>
  <c r="Z68" i="18" s="1"/>
  <c r="Z39" i="18"/>
  <c r="Z72" i="18" s="1"/>
  <c r="Z40" i="18"/>
  <c r="Z11" i="18"/>
  <c r="FE150" i="18"/>
  <c r="FE183" i="18" s="1"/>
  <c r="ED150" i="18"/>
  <c r="EC183" i="18" s="1"/>
  <c r="DC150" i="18"/>
  <c r="DB183" i="18" s="1"/>
  <c r="CB150" i="18"/>
  <c r="CA183" i="18" s="1"/>
  <c r="BA150" i="18"/>
  <c r="AZ183" i="18" s="1"/>
  <c r="Z150" i="18"/>
  <c r="Y183" i="18" s="1"/>
  <c r="BT8" i="7"/>
  <c r="BT9" i="7"/>
  <c r="BT10" i="7"/>
  <c r="BT11" i="7"/>
  <c r="BT12" i="7"/>
  <c r="BS8" i="7"/>
  <c r="BS9" i="7"/>
  <c r="BS10" i="7"/>
  <c r="BS11" i="7"/>
  <c r="BS12" i="7"/>
  <c r="Z73" i="18" l="1"/>
  <c r="Z44" i="18"/>
  <c r="W20" i="9"/>
  <c r="Z138" i="11" s="1"/>
  <c r="AU138" i="11" s="1"/>
  <c r="W12" i="9"/>
  <c r="Z127" i="11" s="1"/>
  <c r="AU127" i="11" s="1"/>
  <c r="BU10" i="7"/>
  <c r="BU9" i="7"/>
  <c r="BU12" i="7"/>
  <c r="BU11" i="7"/>
  <c r="BU8" i="7"/>
  <c r="W21" i="9"/>
  <c r="Z142" i="11" s="1"/>
  <c r="AU142" i="11" s="1"/>
  <c r="W13" i="9"/>
  <c r="Z128" i="11" s="1"/>
  <c r="AU128" i="11" s="1"/>
  <c r="W22" i="9"/>
  <c r="Z144" i="11" s="1"/>
  <c r="AU144" i="11" s="1"/>
  <c r="W14" i="9"/>
  <c r="Z130" i="11" s="1"/>
  <c r="AU130" i="11" s="1"/>
  <c r="V9" i="9"/>
  <c r="Z85" i="11" s="1"/>
  <c r="AU85" i="11" s="1"/>
  <c r="U15" i="9"/>
  <c r="Z58" i="11" s="1"/>
  <c r="AU58" i="11" s="1"/>
  <c r="W17" i="9"/>
  <c r="Z134" i="11" s="1"/>
  <c r="AU134" i="11" s="1"/>
  <c r="W9" i="9"/>
  <c r="Z121" i="11" s="1"/>
  <c r="AU121" i="11" s="1"/>
  <c r="T14" i="9"/>
  <c r="Z21" i="11" s="1"/>
  <c r="AU21" i="11" s="1"/>
  <c r="U23" i="9"/>
  <c r="Z75" i="11" s="1"/>
  <c r="AU75" i="11" s="1"/>
  <c r="U12" i="9"/>
  <c r="Z54" i="11" s="1"/>
  <c r="AU54" i="11" s="1"/>
  <c r="V17" i="9"/>
  <c r="Z98" i="11" s="1"/>
  <c r="AU98" i="11" s="1"/>
  <c r="T22" i="9"/>
  <c r="Z35" i="11" s="1"/>
  <c r="AU35" i="11" s="1"/>
  <c r="U24" i="9"/>
  <c r="Z76" i="11" s="1"/>
  <c r="AU76" i="11" s="1"/>
  <c r="U20" i="9"/>
  <c r="Z65" i="11" s="1"/>
  <c r="AU65" i="11" s="1"/>
  <c r="V23" i="9"/>
  <c r="Z112" i="11" s="1"/>
  <c r="AU112" i="11" s="1"/>
  <c r="V15" i="9"/>
  <c r="Z95" i="11" s="1"/>
  <c r="AU95" i="11" s="1"/>
  <c r="W18" i="9"/>
  <c r="Z135" i="11" s="1"/>
  <c r="AU135" i="11" s="1"/>
  <c r="W10" i="9"/>
  <c r="Z123" i="11" s="1"/>
  <c r="AU123" i="11" s="1"/>
  <c r="W15" i="9"/>
  <c r="Z131" i="11" s="1"/>
  <c r="AU131" i="11" s="1"/>
  <c r="U22" i="9"/>
  <c r="Z71" i="11" s="1"/>
  <c r="AU71" i="11" s="1"/>
  <c r="U14" i="9"/>
  <c r="Z57" i="11" s="1"/>
  <c r="AU57" i="11" s="1"/>
  <c r="W19" i="9"/>
  <c r="Z137" i="11" s="1"/>
  <c r="AU137" i="11" s="1"/>
  <c r="W11" i="9"/>
  <c r="Z125" i="11" s="1"/>
  <c r="V22" i="9"/>
  <c r="Z108" i="11" s="1"/>
  <c r="AU108" i="11" s="1"/>
  <c r="V14" i="9"/>
  <c r="Z94" i="11" s="1"/>
  <c r="AU94" i="11" s="1"/>
  <c r="T21" i="9"/>
  <c r="Z33" i="11" s="1"/>
  <c r="AU33" i="11" s="1"/>
  <c r="U19" i="9"/>
  <c r="Z64" i="11" s="1"/>
  <c r="AU64" i="11" s="1"/>
  <c r="U11" i="9"/>
  <c r="Z52" i="11" s="1"/>
  <c r="T13" i="9"/>
  <c r="Z19" i="11" s="1"/>
  <c r="AU19" i="11" s="1"/>
  <c r="V24" i="9"/>
  <c r="Z113" i="11" s="1"/>
  <c r="AU113" i="11" s="1"/>
  <c r="V20" i="9"/>
  <c r="Z102" i="11" s="1"/>
  <c r="AU102" i="11" s="1"/>
  <c r="V12" i="9"/>
  <c r="Z91" i="11" s="1"/>
  <c r="AU91" i="11" s="1"/>
  <c r="U18" i="9"/>
  <c r="Z62" i="11" s="1"/>
  <c r="AU62" i="11" s="1"/>
  <c r="U10" i="9"/>
  <c r="Z50" i="11" s="1"/>
  <c r="AU50" i="11" s="1"/>
  <c r="V11" i="9"/>
  <c r="Z89" i="11" s="1"/>
  <c r="V16" i="9"/>
  <c r="Z97" i="11" s="1"/>
  <c r="AU97" i="11" s="1"/>
  <c r="U9" i="9"/>
  <c r="Z48" i="11" s="1"/>
  <c r="AU48" i="11" s="1"/>
  <c r="V19" i="9"/>
  <c r="Z101" i="11" s="1"/>
  <c r="AU101" i="11" s="1"/>
  <c r="U17" i="9"/>
  <c r="Z61" i="11" s="1"/>
  <c r="AU61" i="11" s="1"/>
  <c r="V18" i="9"/>
  <c r="Z99" i="11" s="1"/>
  <c r="AU99" i="11" s="1"/>
  <c r="V10" i="9"/>
  <c r="Z87" i="11" s="1"/>
  <c r="AU87" i="11" s="1"/>
  <c r="T23" i="9"/>
  <c r="Z39" i="11" s="1"/>
  <c r="AU39" i="11" s="1"/>
  <c r="T15" i="9"/>
  <c r="Z22" i="11" s="1"/>
  <c r="AU22" i="11" s="1"/>
  <c r="U16" i="9"/>
  <c r="Z60" i="11" s="1"/>
  <c r="AU60" i="11" s="1"/>
  <c r="U21" i="9"/>
  <c r="Z69" i="11" s="1"/>
  <c r="AU69" i="11" s="1"/>
  <c r="U13" i="9"/>
  <c r="Z55" i="11" s="1"/>
  <c r="AU55" i="11" s="1"/>
  <c r="T24" i="9"/>
  <c r="Z40" i="11" s="1"/>
  <c r="AU40" i="11" s="1"/>
  <c r="T20" i="9"/>
  <c r="Z29" i="11" s="1"/>
  <c r="AU29" i="11" s="1"/>
  <c r="T12" i="9"/>
  <c r="Z18" i="11" s="1"/>
  <c r="AU18" i="11" s="1"/>
  <c r="W8" i="9"/>
  <c r="Z120" i="11" s="1"/>
  <c r="AU120" i="11" s="1"/>
  <c r="T19" i="9"/>
  <c r="Z28" i="11" s="1"/>
  <c r="AU28" i="11" s="1"/>
  <c r="T11" i="9"/>
  <c r="Z16" i="11" s="1"/>
  <c r="V8" i="9"/>
  <c r="Z84" i="11" s="1"/>
  <c r="AU84" i="11" s="1"/>
  <c r="V21" i="9"/>
  <c r="Z106" i="11" s="1"/>
  <c r="AU106" i="11" s="1"/>
  <c r="V13" i="9"/>
  <c r="Z92" i="11" s="1"/>
  <c r="AU92" i="11" s="1"/>
  <c r="T18" i="9"/>
  <c r="Z26" i="11" s="1"/>
  <c r="AU26" i="11" s="1"/>
  <c r="T10" i="9"/>
  <c r="Z14" i="11" s="1"/>
  <c r="AU14" i="11" s="1"/>
  <c r="T17" i="9"/>
  <c r="Z25" i="11" s="1"/>
  <c r="AU25" i="11" s="1"/>
  <c r="T9" i="9"/>
  <c r="Z12" i="11" s="1"/>
  <c r="AU12" i="11" s="1"/>
  <c r="T16" i="9"/>
  <c r="Z24" i="11" s="1"/>
  <c r="AU24" i="11" s="1"/>
  <c r="U8" i="9"/>
  <c r="Z47" i="11" s="1"/>
  <c r="AU47" i="11" s="1"/>
  <c r="T8" i="9"/>
  <c r="Z11" i="11" s="1"/>
  <c r="AU11" i="11" s="1"/>
  <c r="BT19" i="7"/>
  <c r="BS19" i="7"/>
  <c r="BT18" i="7"/>
  <c r="BS18" i="7"/>
  <c r="BT17" i="7"/>
  <c r="BS17" i="7"/>
  <c r="BT16" i="7"/>
  <c r="BS16" i="7"/>
  <c r="BT15" i="7"/>
  <c r="BS15" i="7"/>
  <c r="BT14" i="7"/>
  <c r="BS14" i="7"/>
  <c r="BT13" i="7"/>
  <c r="BS13" i="7"/>
  <c r="BT7" i="7"/>
  <c r="BS7" i="7"/>
  <c r="BT6" i="7"/>
  <c r="BS6" i="7"/>
  <c r="BT5" i="7"/>
  <c r="BS5" i="7"/>
  <c r="BT4" i="7"/>
  <c r="BS4" i="7"/>
  <c r="BU19" i="7" l="1"/>
  <c r="BU15" i="7"/>
  <c r="BU6" i="7"/>
  <c r="BU4" i="7"/>
  <c r="BU13" i="7"/>
  <c r="BU17" i="7"/>
  <c r="BU7" i="7"/>
  <c r="BU16" i="7"/>
  <c r="BU5" i="7"/>
  <c r="BU14" i="7"/>
  <c r="BU18" i="7"/>
</calcChain>
</file>

<file path=xl/sharedStrings.xml><?xml version="1.0" encoding="utf-8"?>
<sst xmlns="http://schemas.openxmlformats.org/spreadsheetml/2006/main" count="38344" uniqueCount="4114">
  <si>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</si>
  <si>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</si>
  <si>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</si>
  <si>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</si>
  <si>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</si>
  <si>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</si>
  <si>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Les activités de suivi des marchés ont couvert les localités d'Alindao, Bambari, Bangassou, Bangui, Birao, Bocaranga, Bossembélé, Bouar, Bria, Dimbi, Kaga-Bandoro, Kouango, Obo,  Paoua, Zémio</t>
  </si>
  <si>
    <t>Nombre de marchés évalués</t>
  </si>
  <si>
    <t>Nombre de magasins visités</t>
  </si>
  <si>
    <t xml:space="preserve">Partenaires pour la collecte de données </t>
  </si>
  <si>
    <t>Action Contre la Faim, ACTED, Concern Worldwide, COOPI,  International Rescue Committee, Oxfam, Solidarités International</t>
  </si>
  <si>
    <t>Contacts</t>
  </si>
  <si>
    <t>Hervé Sorrel (herve.sorrel@reach-initiative.org)
Ugo SEMAT (ugo.semat@reach-initiative.org)</t>
  </si>
  <si>
    <t>Onglets</t>
  </si>
  <si>
    <t>Description</t>
  </si>
  <si>
    <t>Données nettoyées</t>
  </si>
  <si>
    <t>Données brutes nettoyées, incluant les localités conservées pour l'analyse de novembre. Les unités d'origine ont été conservées, mais les prix affichés ont été convertis selon les unités de référence pour les enquêtes.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</si>
  <si>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</si>
  <si>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</si>
  <si>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</si>
  <si>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</si>
  <si>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</si>
  <si>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</si>
  <si>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</si>
  <si>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</si>
  <si>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</si>
  <si>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</si>
  <si>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</si>
  <si>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</si>
  <si>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</si>
  <si>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</si>
  <si>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</si>
  <si>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</si>
  <si>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</si>
  <si>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</si>
  <si>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</si>
  <si>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</si>
  <si>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</si>
  <si>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</si>
  <si>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</si>
  <si>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</si>
  <si>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</si>
  <si>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</si>
  <si>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</si>
  <si>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</si>
  <si>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</si>
  <si>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</si>
  <si>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</si>
  <si>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t>
  </si>
  <si>
    <t>Maïs</t>
  </si>
  <si>
    <t>Manioc</t>
  </si>
  <si>
    <t>Riz</t>
  </si>
  <si>
    <t>Viande</t>
  </si>
  <si>
    <t>Haricot</t>
  </si>
  <si>
    <t>Arachide</t>
  </si>
  <si>
    <t>Huile végétale</t>
  </si>
  <si>
    <t>Sucre</t>
  </si>
  <si>
    <t>Sel</t>
  </si>
  <si>
    <t>Savon</t>
  </si>
  <si>
    <t>Théière</t>
  </si>
  <si>
    <t>Seau</t>
  </si>
  <si>
    <t>Bois de chauffage</t>
  </si>
  <si>
    <t>Essence</t>
  </si>
  <si>
    <t>Eau - Bidon de 20 Litres</t>
  </si>
  <si>
    <t>Commentaires</t>
  </si>
  <si>
    <t>uuid</t>
  </si>
  <si>
    <t>start</t>
  </si>
  <si>
    <t>end</t>
  </si>
  <si>
    <t>today</t>
  </si>
  <si>
    <t>diviceid</t>
  </si>
  <si>
    <t>q0_2_organisation</t>
  </si>
  <si>
    <t>q0_3_date</t>
  </si>
  <si>
    <t>q0_4_admin1</t>
  </si>
  <si>
    <t>q0_5_admin2</t>
  </si>
  <si>
    <t>q0_6_admin3</t>
  </si>
  <si>
    <t>q0_7_localite</t>
  </si>
  <si>
    <t>q0_8_market_size</t>
  </si>
  <si>
    <t>q0_9_magasin</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</si>
  <si>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</si>
  <si>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</si>
  <si>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</si>
  <si>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</si>
  <si>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</si>
  <si>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</si>
  <si>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</si>
  <si>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</si>
  <si>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</si>
  <si>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</si>
  <si>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</si>
  <si>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</si>
  <si>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</si>
  <si>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</si>
  <si>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</si>
  <si>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</si>
  <si>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</si>
  <si>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</si>
  <si>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</si>
  <si>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</si>
  <si>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</si>
  <si>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</si>
  <si>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</si>
  <si>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</si>
  <si>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</si>
  <si>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</si>
  <si>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</si>
  <si>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</si>
  <si>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</si>
  <si>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</si>
  <si>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</si>
  <si>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</si>
  <si>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</si>
  <si>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</si>
  <si>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</si>
  <si>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</si>
  <si>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</si>
  <si>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</si>
  <si>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</si>
  <si>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</si>
  <si>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</si>
  <si>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</si>
  <si>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</si>
  <si>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</si>
  <si>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</si>
  <si>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</si>
  <si>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</si>
  <si>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</si>
  <si>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</si>
  <si>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</si>
  <si>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</si>
  <si>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</si>
  <si>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</si>
  <si>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</si>
  <si>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</si>
  <si>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</si>
  <si>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</si>
  <si>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</si>
  <si>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</si>
  <si>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</si>
  <si>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</si>
  <si>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</si>
  <si>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</si>
  <si>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</si>
  <si>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</si>
  <si>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</si>
  <si>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</si>
  <si>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</si>
  <si>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</si>
  <si>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</si>
  <si>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</si>
  <si>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</si>
  <si>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</si>
  <si>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</si>
  <si>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</si>
  <si>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</si>
  <si>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</si>
  <si>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</si>
  <si>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</si>
  <si>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</si>
  <si>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</si>
  <si>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</si>
  <si>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</si>
  <si>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</si>
  <si>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</si>
  <si>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</si>
  <si>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</si>
  <si>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</si>
  <si>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</si>
  <si>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</si>
  <si>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</si>
  <si>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</si>
  <si>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</si>
  <si>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</si>
  <si>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</si>
  <si>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</si>
  <si>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</si>
  <si>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</si>
  <si>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</si>
  <si>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</si>
  <si>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</si>
  <si>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</si>
  <si>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</si>
  <si>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</si>
  <si>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</si>
  <si>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</si>
  <si>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</si>
  <si>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</si>
  <si>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</si>
  <si>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</si>
  <si>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</si>
  <si>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</si>
  <si>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</si>
  <si>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</si>
  <si>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</si>
  <si>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</si>
  <si>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</si>
  <si>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</si>
  <si>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</si>
  <si>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</si>
  <si>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</si>
  <si>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</si>
  <si>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</si>
  <si>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</si>
  <si>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</si>
  <si>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</si>
  <si>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</si>
  <si>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</si>
  <si>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</si>
  <si>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</si>
  <si>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</si>
  <si>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</si>
  <si>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</si>
  <si>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</si>
  <si>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</si>
  <si>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</si>
  <si>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</si>
  <si>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</si>
  <si>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</si>
  <si>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</si>
  <si>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</si>
  <si>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</si>
  <si>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</si>
  <si>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</si>
  <si>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</si>
  <si>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</si>
  <si>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</si>
  <si>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</si>
  <si>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</si>
  <si>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</si>
  <si>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</si>
  <si>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</si>
  <si>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</si>
  <si>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</si>
  <si>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</si>
  <si>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</si>
  <si>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</si>
  <si>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</si>
  <si>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</si>
  <si>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</si>
  <si>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</si>
  <si>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</si>
  <si>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</si>
  <si>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</si>
  <si>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</si>
  <si>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</si>
  <si>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</si>
  <si>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</si>
  <si>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</si>
  <si>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</si>
  <si>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</si>
  <si>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</si>
  <si>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</si>
  <si>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</si>
  <si>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</si>
  <si>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</si>
  <si>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</si>
  <si>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</si>
  <si>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</si>
  <si>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</si>
  <si>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</si>
  <si>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</si>
  <si>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</si>
  <si>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</si>
  <si>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</si>
  <si>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</si>
  <si>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</si>
  <si>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</si>
  <si>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</si>
  <si>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</si>
  <si>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</si>
  <si>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</si>
  <si>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</si>
  <si>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</si>
  <si>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</si>
  <si>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</si>
  <si>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</si>
  <si>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</si>
  <si>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</si>
  <si>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</si>
  <si>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</si>
  <si>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</si>
  <si>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</si>
  <si>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</si>
  <si>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</si>
  <si>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</si>
  <si>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</si>
  <si>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</si>
  <si>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</si>
  <si>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</si>
  <si>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</si>
  <si>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</si>
  <si>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</si>
  <si>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</si>
  <si>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</si>
  <si>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</si>
  <si>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</si>
  <si>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</si>
  <si>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</si>
  <si>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</si>
  <si>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</si>
  <si>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</si>
  <si>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</si>
  <si>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</si>
  <si>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</si>
  <si>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</si>
  <si>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</si>
  <si>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</si>
  <si>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</si>
  <si>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</si>
  <si>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</si>
  <si>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</si>
  <si>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</si>
  <si>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</si>
  <si>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</si>
  <si>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</si>
  <si>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</si>
  <si>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</si>
  <si>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</si>
  <si>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</si>
  <si>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</si>
  <si>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</si>
  <si>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</si>
  <si>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</si>
  <si>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</si>
  <si>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</si>
  <si>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</si>
  <si>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</si>
  <si>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</si>
  <si>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</si>
  <si>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</si>
  <si>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</si>
  <si>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</si>
  <si>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</si>
  <si>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</si>
  <si>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</si>
  <si>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</si>
  <si>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</si>
  <si>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</si>
  <si>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</si>
  <si>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</si>
  <si>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</si>
  <si>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</si>
  <si>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</si>
  <si>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</si>
  <si>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</si>
  <si>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</si>
  <si>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</si>
  <si>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</si>
  <si>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</si>
  <si>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</si>
  <si>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</si>
  <si>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</si>
  <si>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</si>
  <si>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</si>
  <si>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</si>
  <si>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</si>
  <si>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</si>
  <si>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</si>
  <si>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</si>
  <si>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</si>
  <si>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</si>
  <si>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</si>
  <si>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</si>
  <si>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</si>
  <si>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</si>
  <si>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</si>
  <si>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</si>
  <si>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</si>
  <si>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</si>
  <si>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</si>
  <si>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</si>
  <si>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</si>
  <si>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</si>
  <si>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</si>
  <si>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</si>
  <si>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</si>
  <si>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</si>
  <si>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</si>
  <si>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</si>
  <si>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</si>
  <si>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</si>
  <si>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</si>
  <si>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</si>
  <si>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</si>
  <si>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</si>
  <si>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</si>
  <si>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</si>
  <si>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</si>
  <si>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</si>
  <si>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</si>
  <si>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</si>
  <si>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</si>
  <si>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</si>
  <si>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</si>
  <si>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</si>
  <si>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</si>
  <si>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</si>
  <si>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</si>
  <si>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</si>
  <si>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</si>
  <si>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</si>
  <si>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</si>
  <si>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</si>
  <si>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</si>
  <si>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</si>
  <si>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</si>
  <si>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</si>
  <si>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</si>
  <si>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</si>
  <si>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</si>
  <si>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</si>
  <si>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</si>
  <si>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</si>
  <si>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</si>
  <si>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</si>
  <si>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</si>
  <si>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</si>
  <si>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</si>
  <si>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</si>
  <si>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</si>
  <si>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</si>
  <si>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</si>
  <si>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</si>
  <si>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</si>
  <si>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</si>
  <si>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</si>
  <si>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</si>
  <si>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</si>
  <si>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</si>
  <si>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</si>
  <si>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</si>
  <si>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</si>
  <si>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</si>
  <si>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</si>
  <si>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</si>
  <si>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</si>
  <si>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</si>
  <si>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</si>
  <si>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</si>
  <si>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</si>
  <si>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</si>
  <si>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</si>
  <si>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</si>
  <si>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</si>
  <si>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</si>
  <si>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</si>
  <si>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</si>
  <si>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</si>
  <si>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</si>
  <si>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</si>
  <si>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</si>
  <si>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</si>
  <si>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</si>
  <si>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</si>
  <si>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</si>
  <si>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</si>
  <si>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</si>
  <si>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</si>
  <si>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</si>
  <si>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</si>
  <si>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</si>
  <si>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</si>
  <si>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</si>
  <si>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</si>
  <si>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</si>
  <si>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</si>
  <si>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</si>
  <si>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</si>
  <si>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</si>
  <si>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</si>
  <si>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</si>
  <si>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</si>
  <si>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</si>
  <si>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</si>
  <si>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</si>
  <si>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</si>
  <si>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</si>
  <si>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</si>
  <si>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</si>
  <si>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</si>
  <si>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</si>
  <si>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</si>
  <si>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</si>
  <si>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</si>
  <si>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</si>
  <si>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</si>
  <si>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</si>
  <si>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</si>
  <si>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</si>
  <si>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</si>
  <si>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</si>
  <si>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</si>
  <si>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</si>
  <si>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</si>
  <si>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</si>
  <si>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</si>
  <si>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</si>
  <si>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</si>
  <si>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</si>
  <si>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</si>
  <si>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</si>
  <si>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</si>
  <si>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</si>
  <si>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</si>
  <si>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</si>
  <si>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</si>
  <si>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</si>
  <si>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</si>
  <si>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</si>
  <si>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</si>
  <si>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</si>
  <si>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</si>
  <si>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</si>
  <si>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</si>
  <si>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</si>
  <si>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</si>
  <si>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</si>
  <si>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</si>
  <si>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</si>
  <si>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</si>
  <si>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</si>
  <si>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</si>
  <si>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</si>
  <si>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</si>
  <si>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</si>
  <si>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</si>
  <si>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</si>
  <si>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</si>
  <si>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</si>
  <si>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</si>
  <si>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</si>
  <si>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</si>
  <si>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</si>
  <si>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</si>
  <si>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</si>
  <si>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</si>
  <si>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</si>
  <si>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</si>
  <si>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</si>
  <si>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</si>
  <si>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</si>
  <si>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</si>
  <si>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</si>
  <si>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</si>
  <si>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</si>
  <si>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</si>
  <si>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</si>
  <si>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</si>
  <si>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</si>
  <si>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</si>
  <si>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</si>
  <si>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</si>
  <si>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</si>
  <si>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</si>
  <si>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</si>
  <si>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</si>
  <si>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</si>
  <si>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</si>
  <si>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</si>
  <si>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</si>
  <si>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</si>
  <si>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</si>
  <si>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</si>
  <si>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</si>
  <si>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</si>
  <si>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</si>
  <si>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</si>
  <si>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</si>
  <si>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</si>
  <si>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</si>
  <si>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</si>
  <si>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</si>
  <si>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</si>
  <si>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</si>
  <si>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</si>
  <si>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</si>
  <si>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</si>
  <si>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</si>
  <si>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</si>
  <si>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</si>
  <si>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</si>
  <si>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</si>
  <si>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</si>
  <si>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</si>
  <si>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</si>
  <si>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</si>
  <si>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</si>
  <si>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</si>
  <si>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</si>
  <si>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</si>
  <si>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</si>
  <si>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</si>
  <si>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</si>
  <si>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</si>
  <si>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</si>
  <si>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</si>
  <si>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</si>
  <si>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</si>
  <si>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</si>
  <si>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</si>
  <si>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</si>
  <si>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</si>
  <si>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</si>
  <si>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</si>
  <si>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</si>
  <si>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</si>
  <si>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</si>
  <si>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</si>
  <si>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</si>
  <si>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</si>
  <si>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</si>
  <si>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</si>
  <si>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</si>
  <si>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</si>
  <si>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</si>
  <si>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</si>
  <si>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</si>
  <si>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</si>
  <si>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</si>
  <si>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</si>
  <si>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</si>
  <si>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</si>
  <si>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</si>
  <si>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</si>
  <si>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</si>
  <si>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</si>
  <si>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</si>
  <si>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</si>
  <si>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</si>
  <si>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</si>
  <si>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</si>
  <si>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</si>
  <si>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</si>
  <si>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</si>
  <si>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</si>
  <si>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</si>
  <si>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</si>
  <si>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</si>
  <si>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</si>
  <si>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</si>
  <si>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</si>
  <si>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</si>
  <si>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</si>
  <si>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</si>
  <si>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</si>
  <si>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</si>
  <si>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</si>
  <si>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</si>
  <si>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</si>
  <si>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</si>
  <si>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</si>
  <si>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</si>
  <si>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</si>
  <si>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</si>
  <si>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</si>
  <si>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</si>
  <si>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</si>
  <si>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</si>
  <si>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</si>
  <si>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</si>
  <si>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</si>
  <si>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</si>
  <si>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</si>
  <si>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</si>
  <si>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</si>
  <si>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</si>
  <si>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</si>
  <si>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</si>
  <si>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</si>
  <si>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</si>
  <si>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</si>
  <si>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</si>
  <si>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</si>
  <si>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</si>
  <si>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</si>
  <si>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</si>
  <si>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</si>
  <si>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</si>
  <si>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</si>
  <si>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</si>
  <si>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</si>
  <si>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</si>
  <si>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</si>
  <si>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</si>
  <si>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</si>
  <si>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</si>
  <si>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</si>
  <si>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</si>
  <si>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</si>
  <si>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</si>
  <si>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</si>
  <si>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</si>
  <si>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</si>
  <si>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</si>
  <si>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</si>
  <si>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</si>
  <si>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</si>
  <si>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</si>
  <si>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</si>
  <si>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</si>
  <si>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</si>
  <si>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</si>
  <si>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</si>
  <si>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</si>
  <si>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</si>
  <si>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</si>
  <si>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</si>
  <si>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</si>
  <si>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</si>
  <si>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</si>
  <si>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</si>
  <si>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</si>
  <si>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</si>
  <si>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</si>
  <si>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</si>
  <si>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</si>
  <si>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</si>
  <si>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</si>
  <si>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</si>
  <si>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</si>
  <si>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</si>
  <si>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</si>
  <si>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</si>
  <si>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</si>
  <si>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</si>
  <si>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</si>
  <si>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</si>
  <si>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</si>
  <si>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</si>
  <si>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</si>
  <si>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</si>
  <si>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</si>
  <si>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</si>
  <si>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</si>
  <si>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</si>
  <si>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</si>
  <si>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</si>
  <si>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</si>
  <si>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</si>
  <si>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</si>
  <si>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</si>
  <si>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</si>
  <si>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</si>
  <si>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</si>
  <si>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</si>
  <si>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</si>
  <si>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</si>
  <si>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</si>
  <si>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</si>
  <si>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</si>
  <si>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</si>
  <si>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</si>
  <si>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</si>
  <si>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</si>
  <si>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</si>
  <si>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</si>
  <si>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</si>
  <si>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</si>
  <si>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</si>
  <si>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</si>
  <si>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</si>
  <si>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</si>
  <si>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</si>
  <si>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</si>
  <si>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</si>
  <si>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</si>
  <si>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</si>
  <si>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</si>
  <si>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</si>
  <si>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</si>
  <si>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</si>
  <si>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</si>
  <si>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</si>
  <si>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</si>
  <si>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</si>
  <si>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</si>
  <si>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</si>
  <si>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</si>
  <si>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irc</t>
  </si>
  <si>
    <t>ouham_pende</t>
  </si>
  <si>
    <t>bocaranga</t>
  </si>
  <si>
    <t>marche_secondaire</t>
  </si>
  <si>
    <t>oui</t>
  </si>
  <si>
    <t>international</t>
  </si>
  <si>
    <t>cameroun</t>
  </si>
  <si>
    <t>insecurite_routes_arche</t>
  </si>
  <si>
    <t>non</t>
  </si>
  <si>
    <t>bouteille</t>
  </si>
  <si>
    <t>acf</t>
  </si>
  <si>
    <t>bangui</t>
  </si>
  <si>
    <t>bangui_6</t>
  </si>
  <si>
    <t>acted</t>
  </si>
  <si>
    <t>ouaka</t>
  </si>
  <si>
    <t>bambari</t>
  </si>
  <si>
    <t>marche_central</t>
  </si>
  <si>
    <t>local</t>
  </si>
  <si>
    <t>je_n_ai_pas_de_fournisseur</t>
  </si>
  <si>
    <t>national</t>
  </si>
  <si>
    <t>bangui_5</t>
  </si>
  <si>
    <t>concern</t>
  </si>
  <si>
    <t>ombella_mpoko</t>
  </si>
  <si>
    <t>bossembele</t>
  </si>
  <si>
    <t>combustible_essence</t>
  </si>
  <si>
    <t>CF11</t>
  </si>
  <si>
    <t>pas_saison</t>
  </si>
  <si>
    <t>Cameroun</t>
  </si>
  <si>
    <t>sud_soudan</t>
  </si>
  <si>
    <t>CF71</t>
  </si>
  <si>
    <t>prefecture</t>
  </si>
  <si>
    <t>grammes</t>
  </si>
  <si>
    <t>alim_viande</t>
  </si>
  <si>
    <t>intemperies</t>
  </si>
  <si>
    <t>autre</t>
  </si>
  <si>
    <t>indisponible</t>
  </si>
  <si>
    <t>paiement</t>
  </si>
  <si>
    <t>CF61</t>
  </si>
  <si>
    <t>combustible_bois_chauffage</t>
  </si>
  <si>
    <t>coopi</t>
  </si>
  <si>
    <t>vakaga</t>
  </si>
  <si>
    <t>birao</t>
  </si>
  <si>
    <t>ridina</t>
  </si>
  <si>
    <t>wash_eau</t>
  </si>
  <si>
    <t>soudan</t>
  </si>
  <si>
    <t>congo</t>
  </si>
  <si>
    <t>nsp</t>
  </si>
  <si>
    <t>CF22</t>
  </si>
  <si>
    <t>solidarite</t>
  </si>
  <si>
    <t>paoua</t>
  </si>
  <si>
    <t>tchad</t>
  </si>
  <si>
    <t>nfi_bache</t>
  </si>
  <si>
    <t>nana_gribizi</t>
  </si>
  <si>
    <t>kaga_bandoro</t>
  </si>
  <si>
    <t>kagabandoro</t>
  </si>
  <si>
    <t>Non</t>
  </si>
  <si>
    <t>oxfam</t>
  </si>
  <si>
    <t>haute_kotto</t>
  </si>
  <si>
    <t>bria</t>
  </si>
  <si>
    <t>samba_boungou</t>
  </si>
  <si>
    <t>etat_route</t>
  </si>
  <si>
    <t>CF53</t>
  </si>
  <si>
    <t>trop_cher</t>
  </si>
  <si>
    <t>fermeture_frontiere</t>
  </si>
  <si>
    <t>CF51</t>
  </si>
  <si>
    <t>mbomou</t>
  </si>
  <si>
    <t>bangassou</t>
  </si>
  <si>
    <t>alim_manioc</t>
  </si>
  <si>
    <t>alim_riz</t>
  </si>
  <si>
    <t>Article trop cher</t>
  </si>
  <si>
    <t>nfi_drap</t>
  </si>
  <si>
    <t>alim_arachide</t>
  </si>
  <si>
    <t>wash_savon</t>
  </si>
  <si>
    <t>rdc</t>
  </si>
  <si>
    <t>nfi_pagne</t>
  </si>
  <si>
    <t>nfi_cuvette</t>
  </si>
  <si>
    <t>wash_theiere</t>
  </si>
  <si>
    <t>alim_sucre</t>
  </si>
  <si>
    <t>nfi_moustiquaire</t>
  </si>
  <si>
    <t>nfi_natte</t>
  </si>
  <si>
    <t>CF32</t>
  </si>
  <si>
    <t>CF42</t>
  </si>
  <si>
    <t>wash_seau</t>
  </si>
  <si>
    <t>alim_huile_vegetale</t>
  </si>
  <si>
    <t>nfi_marmite</t>
  </si>
  <si>
    <t>bangui_8</t>
  </si>
  <si>
    <t>CF31</t>
  </si>
  <si>
    <t>haut_mbomou</t>
  </si>
  <si>
    <t>zemio</t>
  </si>
  <si>
    <t>CF63</t>
  </si>
  <si>
    <t>absence_transport</t>
  </si>
  <si>
    <t>basse_kotto</t>
  </si>
  <si>
    <t>kembe</t>
  </si>
  <si>
    <t>dimbi</t>
  </si>
  <si>
    <t>stockage</t>
  </si>
  <si>
    <t>pas_souhaite</t>
  </si>
  <si>
    <t>CF43</t>
  </si>
  <si>
    <t>Dimbi</t>
  </si>
  <si>
    <t>CF62</t>
  </si>
  <si>
    <t>alim_sel</t>
  </si>
  <si>
    <t>alim_mais</t>
  </si>
  <si>
    <t>nana_mambere</t>
  </si>
  <si>
    <t>bouar</t>
  </si>
  <si>
    <t>alindao</t>
  </si>
  <si>
    <t>Oui</t>
  </si>
  <si>
    <t>obo</t>
  </si>
  <si>
    <t>kouango</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</si>
  <si>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</si>
  <si>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</si>
  <si>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</si>
  <si>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</si>
  <si>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</si>
  <si>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</si>
  <si>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</si>
  <si>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</si>
  <si>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bimbo</t>
  </si>
  <si>
    <t>bakou</t>
  </si>
  <si>
    <t>pui</t>
  </si>
  <si>
    <t>la_mbi</t>
  </si>
  <si>
    <t>bossangoa</t>
  </si>
  <si>
    <t>ars</t>
  </si>
  <si>
    <t>koui</t>
  </si>
  <si>
    <t>berberati</t>
  </si>
  <si>
    <t>nana_outa</t>
  </si>
  <si>
    <t>Bangui</t>
  </si>
  <si>
    <t>Bocaranga</t>
  </si>
  <si>
    <t>Zemio</t>
  </si>
  <si>
    <t>Alindao</t>
  </si>
  <si>
    <t>Birao</t>
  </si>
  <si>
    <t xml:space="preserve">Commentaire </t>
  </si>
  <si>
    <t>Marchés</t>
  </si>
  <si>
    <t xml:space="preserve">Bidon </t>
  </si>
  <si>
    <t xml:space="preserve">Drap </t>
  </si>
  <si>
    <t xml:space="preserve">Pagne </t>
  </si>
  <si>
    <t xml:space="preserve">Bâche </t>
  </si>
  <si>
    <t>Cuvette metalique</t>
  </si>
  <si>
    <t>Maïs en grains</t>
  </si>
  <si>
    <t>Manioc Cossette</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</si>
  <si>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</si>
  <si>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</si>
  <si>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</si>
  <si>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</si>
  <si>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</si>
  <si>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</si>
  <si>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</si>
  <si>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</si>
  <si>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Seau plastique</t>
  </si>
  <si>
    <t>Eeau Bidon 20L</t>
  </si>
  <si>
    <t>Bambari</t>
  </si>
  <si>
    <t>Bangassou</t>
  </si>
  <si>
    <t>Bossembélé</t>
  </si>
  <si>
    <t>Bouar</t>
  </si>
  <si>
    <t>Bria</t>
  </si>
  <si>
    <t>Kaga-Bandoro</t>
  </si>
  <si>
    <t>Kouango</t>
  </si>
  <si>
    <t>Obo</t>
  </si>
  <si>
    <t>Paoua</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</si>
  <si>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</si>
  <si>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</si>
  <si>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</si>
  <si>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</si>
  <si>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</si>
  <si>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</si>
  <si>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</si>
  <si>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</si>
  <si>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</si>
  <si>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</si>
  <si>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</si>
  <si>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</si>
  <si>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</si>
  <si>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</si>
  <si>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</si>
  <si>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</si>
  <si>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</si>
  <si>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</si>
  <si>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</si>
  <si>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</si>
  <si>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</si>
  <si>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</si>
  <si>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</si>
  <si>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</si>
  <si>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</si>
  <si>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</si>
  <si>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</si>
  <si>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</si>
  <si>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</si>
  <si>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</si>
  <si>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</si>
  <si>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</si>
  <si>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</si>
  <si>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</si>
  <si>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Sucre 
(5 kg par mois)</t>
  </si>
  <si>
    <t>Sel 
(1 kg par mois)</t>
  </si>
  <si>
    <t>Viande 
(2 kg par mois)</t>
  </si>
  <si>
    <t>Huile Végétale 
(5L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</si>
  <si>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</si>
  <si>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</si>
  <si>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</si>
  <si>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</si>
  <si>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</si>
  <si>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</si>
  <si>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</si>
  <si>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</si>
  <si>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</si>
  <si>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Evolution février-mars</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</si>
  <si>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</si>
  <si>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</si>
  <si>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</si>
  <si>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</si>
  <si>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</si>
  <si>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</si>
  <si>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</si>
  <si>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</si>
  <si>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</si>
  <si>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</si>
  <si>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</si>
  <si>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</si>
  <si>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</si>
  <si>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</si>
  <si>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</si>
  <si>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</si>
  <si>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</si>
  <si>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</si>
  <si>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</si>
  <si>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</si>
  <si>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</si>
  <si>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</si>
  <si>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</si>
  <si>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</si>
  <si>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</si>
  <si>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</si>
  <si>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</si>
  <si>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</si>
  <si>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</si>
  <si>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</si>
  <si>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</si>
  <si>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</si>
  <si>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</si>
  <si>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</si>
  <si>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</si>
  <si>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</si>
  <si>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</si>
  <si>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</si>
  <si>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</si>
  <si>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</si>
  <si>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</si>
  <si>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</si>
  <si>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</si>
  <si>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</si>
  <si>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</si>
  <si>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</si>
  <si>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</si>
  <si>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</si>
  <si>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</si>
  <si>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</si>
  <si>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</si>
  <si>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</si>
  <si>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</si>
  <si>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</si>
  <si>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</si>
  <si>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</si>
  <si>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</si>
  <si>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</si>
  <si>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</si>
  <si>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</si>
  <si>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</si>
  <si>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</si>
  <si>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</si>
  <si>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</si>
  <si>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</si>
  <si>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Non évalué</t>
  </si>
  <si>
    <t/>
  </si>
  <si>
    <t>Bossangoa</t>
  </si>
  <si>
    <t>Aucune enquête réalisée sur ce mois - Réalisation du rapport des 6 mois</t>
  </si>
  <si>
    <t xml:space="preserve">1er tour </t>
  </si>
  <si>
    <t>Bégoua</t>
  </si>
  <si>
    <t>Berbérati</t>
  </si>
  <si>
    <t>Bimbo</t>
  </si>
  <si>
    <t>Bozoum</t>
  </si>
  <si>
    <t xml:space="preserve">Bria </t>
  </si>
  <si>
    <t>Ippy</t>
  </si>
  <si>
    <t>Markounda</t>
  </si>
  <si>
    <t>Mbaïki</t>
  </si>
  <si>
    <t>Mbrès</t>
  </si>
  <si>
    <t>Ngakobo</t>
  </si>
  <si>
    <t>Pissa</t>
  </si>
  <si>
    <t xml:space="preserve">Obo </t>
  </si>
  <si>
    <t xml:space="preserve">Sibut </t>
  </si>
  <si>
    <t xml:space="preserve">Zémio </t>
  </si>
  <si>
    <t xml:space="preserve">National </t>
  </si>
  <si>
    <t>Produits non-alimentaires du PMAS</t>
  </si>
  <si>
    <t>Evolution</t>
  </si>
  <si>
    <t>Mai 2019 (sans farine maïs et manioc)</t>
  </si>
  <si>
    <t>Produits alimentaires du PMAS</t>
  </si>
  <si>
    <t>Evolution Aout-Septembre</t>
  </si>
  <si>
    <t>Evolution Novembre-Janvier</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</si>
  <si>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</si>
  <si>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</si>
  <si>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</si>
  <si>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</si>
  <si>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</si>
  <si>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</si>
  <si>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</si>
  <si>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</si>
  <si>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</si>
  <si>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</si>
  <si>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</si>
  <si>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</si>
  <si>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</si>
  <si>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</si>
  <si>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</si>
  <si>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</si>
  <si>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</si>
  <si>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</si>
  <si>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</si>
  <si>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</si>
  <si>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</si>
  <si>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</si>
  <si>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</si>
  <si>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</si>
  <si>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</si>
  <si>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</si>
  <si>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</si>
  <si>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</si>
  <si>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</si>
  <si>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</si>
  <si>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</si>
  <si>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</si>
  <si>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</si>
  <si>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</si>
  <si>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</si>
  <si>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</si>
  <si>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</si>
  <si>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</si>
  <si>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</si>
  <si>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</si>
  <si>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</si>
  <si>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</si>
  <si>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</si>
  <si>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</si>
  <si>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</si>
  <si>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octobre / fin novembre</t>
  </si>
  <si>
    <t>Evolutionfin novembre / fin janvier</t>
  </si>
  <si>
    <t>Evolution fin janvier / fin février</t>
  </si>
  <si>
    <t>Evolution fin février / fin mars</t>
  </si>
  <si>
    <t>Evolution fin mai/ fin-juin</t>
  </si>
  <si>
    <t>Evolution fin septembre / fin octobre</t>
  </si>
  <si>
    <t xml:space="preserve">Evolution fin novenbre / mi-janvier </t>
  </si>
  <si>
    <t>non-enquêté</t>
  </si>
  <si>
    <t>Evolution fin février /  fin mars</t>
  </si>
  <si>
    <t>Evolution mars/ fin-avril</t>
  </si>
  <si>
    <t>Evolution fin mai / mi-juin</t>
  </si>
  <si>
    <t>Evolution fin-juin / fin juillet</t>
  </si>
  <si>
    <t>non évalué</t>
  </si>
  <si>
    <t>Evolution produits hygiène</t>
  </si>
  <si>
    <t>Evolution mi-juin / fin-juin</t>
  </si>
  <si>
    <t>Evolution produits supplémentaires</t>
  </si>
  <si>
    <t xml:space="preserve">Cuvette métallique </t>
  </si>
  <si>
    <t>Théière / Bouta</t>
  </si>
  <si>
    <t>(produit nouvellement inclus, à partir des enquêtes de la mi-avril, dans le contexte du Covid-19)</t>
  </si>
  <si>
    <t>(1) : évolution calculée selon les unités du MEB de 2019. S'applique aux mois précédents</t>
  </si>
  <si>
    <t>(2) : évolution calculée selon les unités du MEB de 2020. S'appliquera ensuite aux mois suivants</t>
  </si>
  <si>
    <t>Je ne sais pas, je ne souhaite pas répondre</t>
  </si>
  <si>
    <t>Autre</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</si>
  <si>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</si>
  <si>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</si>
  <si>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</si>
  <si>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</si>
  <si>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</si>
  <si>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</si>
  <si>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</si>
  <si>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</si>
  <si>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</si>
  <si>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</si>
  <si>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Pas d'argent pour me ré-approvisionner</t>
  </si>
  <si>
    <t>Problème de stockage</t>
  </si>
  <si>
    <t>Article indisponible chez les fournisseurs</t>
  </si>
  <si>
    <t>Mauvaise relation avec les fournisseurs</t>
  </si>
  <si>
    <t>PMAS</t>
  </si>
  <si>
    <t>Produits supplémentaires</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</si>
  <si>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</si>
  <si>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</si>
  <si>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</si>
  <si>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</si>
  <si>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</si>
  <si>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</si>
  <si>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</si>
  <si>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</si>
  <si>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</si>
  <si>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</si>
  <si>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</si>
  <si>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</si>
  <si>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</si>
  <si>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</si>
  <si>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</si>
  <si>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</si>
  <si>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</si>
  <si>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</si>
  <si>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</si>
  <si>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</si>
  <si>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</si>
  <si>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</si>
  <si>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</si>
  <si>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</si>
  <si>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</si>
  <si>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</si>
  <si>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</si>
  <si>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</si>
  <si>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</si>
  <si>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</si>
  <si>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</si>
  <si>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</si>
  <si>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</si>
  <si>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</si>
  <si>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</si>
  <si>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</si>
  <si>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</si>
  <si>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</si>
  <si>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</si>
  <si>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</si>
  <si>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</si>
  <si>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</si>
  <si>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</si>
  <si>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</si>
  <si>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</si>
  <si>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</si>
  <si>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</si>
  <si>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</si>
  <si>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</si>
  <si>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</si>
  <si>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</si>
  <si>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</si>
  <si>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</si>
  <si>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</si>
  <si>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</si>
  <si>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</si>
  <si>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</si>
  <si>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</si>
  <si>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</si>
  <si>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</si>
  <si>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</si>
  <si>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</si>
  <si>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</si>
  <si>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</si>
  <si>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</si>
  <si>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</si>
  <si>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</si>
  <si>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</si>
  <si>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</si>
  <si>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</si>
  <si>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</si>
  <si>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</si>
  <si>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</si>
  <si>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</si>
  <si>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</si>
  <si>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</si>
  <si>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</si>
  <si>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</si>
  <si>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</si>
  <si>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</si>
  <si>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</si>
  <si>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</si>
  <si>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</si>
  <si>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</si>
  <si>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</si>
  <si>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</si>
  <si>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</si>
  <si>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</si>
  <si>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</si>
  <si>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</si>
  <si>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</si>
  <si>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</si>
  <si>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</si>
  <si>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nfi_bidon</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</si>
  <si>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</si>
  <si>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</si>
  <si>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</si>
  <si>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</si>
  <si>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</si>
  <si>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</si>
  <si>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</si>
  <si>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</si>
  <si>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</si>
  <si>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</si>
  <si>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</si>
  <si>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</si>
  <si>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</si>
  <si>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</si>
  <si>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</si>
  <si>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</si>
  <si>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</si>
  <si>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</si>
  <si>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</si>
  <si>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</si>
  <si>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</si>
  <si>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</si>
  <si>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</si>
  <si>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</si>
  <si>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</si>
  <si>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</si>
  <si>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</si>
  <si>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</si>
  <si>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</si>
  <si>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</si>
  <si>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</si>
  <si>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</si>
  <si>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</si>
  <si>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</si>
  <si>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</si>
  <si>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</si>
  <si>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</si>
  <si>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</si>
  <si>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</si>
  <si>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</si>
  <si>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</si>
  <si>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</si>
  <si>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</si>
  <si>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</si>
  <si>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</si>
  <si>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</si>
  <si>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</si>
  <si>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</si>
  <si>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</si>
  <si>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</si>
  <si>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</si>
  <si>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</si>
  <si>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</si>
  <si>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</si>
  <si>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</si>
  <si>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</si>
  <si>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</si>
  <si>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</si>
  <si>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</si>
  <si>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</si>
  <si>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</si>
  <si>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</si>
  <si>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</si>
  <si>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</si>
  <si>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</si>
  <si>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</si>
  <si>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</si>
  <si>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</si>
  <si>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</si>
  <si>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</si>
  <si>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</si>
  <si>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</si>
  <si>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</si>
  <si>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</si>
  <si>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</si>
  <si>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</si>
  <si>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</si>
  <si>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</si>
  <si>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</si>
  <si>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</si>
  <si>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</si>
  <si>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</si>
  <si>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</si>
  <si>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</si>
  <si>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</si>
  <si>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</si>
  <si>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</si>
  <si>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</si>
  <si>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</si>
  <si>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</si>
  <si>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</si>
  <si>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</si>
  <si>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</si>
  <si>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</si>
  <si>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</si>
  <si>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</si>
  <si>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</si>
  <si>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</si>
  <si>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</si>
  <si>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</si>
  <si>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</si>
  <si>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</si>
  <si>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</si>
  <si>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</si>
  <si>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</si>
  <si>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</si>
  <si>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</si>
  <si>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</si>
  <si>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</si>
  <si>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</si>
  <si>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</si>
  <si>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</si>
  <si>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</si>
  <si>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</si>
  <si>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</si>
  <si>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</si>
  <si>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</si>
  <si>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</si>
  <si>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</si>
  <si>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</si>
  <si>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</si>
  <si>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</si>
  <si>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</si>
  <si>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</si>
  <si>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</si>
  <si>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</si>
  <si>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</si>
  <si>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</si>
  <si>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</si>
  <si>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</si>
  <si>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</si>
  <si>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</si>
  <si>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</si>
  <si>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</si>
  <si>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</si>
  <si>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</si>
  <si>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</si>
  <si>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</si>
  <si>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</si>
  <si>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</si>
  <si>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</si>
  <si>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</si>
  <si>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</si>
  <si>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</si>
  <si>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</si>
  <si>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</si>
  <si>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</si>
  <si>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</si>
  <si>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</si>
  <si>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</si>
  <si>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</si>
  <si>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</si>
  <si>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</si>
  <si>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</si>
  <si>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</si>
  <si>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</si>
  <si>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</si>
  <si>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</si>
  <si>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</si>
  <si>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</si>
  <si>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</si>
  <si>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</si>
  <si>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</si>
  <si>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</si>
  <si>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</si>
  <si>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</si>
  <si>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</si>
  <si>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</si>
  <si>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</si>
  <si>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</si>
  <si>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</si>
  <si>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</si>
  <si>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</si>
  <si>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</si>
  <si>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</si>
  <si>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</si>
  <si>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</si>
  <si>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</si>
  <si>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</si>
  <si>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</si>
  <si>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</si>
  <si>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</si>
  <si>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</si>
  <si>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</si>
  <si>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</si>
  <si>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</si>
  <si>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</si>
  <si>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</si>
  <si>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</si>
  <si>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</si>
  <si>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</si>
  <si>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</si>
  <si>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</si>
  <si>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</si>
  <si>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</si>
  <si>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</si>
  <si>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</si>
  <si>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</si>
  <si>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</si>
  <si>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</si>
  <si>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</si>
  <si>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</si>
  <si>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</si>
  <si>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</si>
  <si>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</si>
  <si>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</si>
  <si>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</si>
  <si>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</si>
  <si>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</si>
  <si>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</si>
  <si>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alim_haricot</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</si>
  <si>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</si>
  <si>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</si>
  <si>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</si>
  <si>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</si>
  <si>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</si>
  <si>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</si>
  <si>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</si>
  <si>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</si>
  <si>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</si>
  <si>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</si>
  <si>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</si>
  <si>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</si>
  <si>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</si>
  <si>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</si>
  <si>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</si>
  <si>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</si>
  <si>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</si>
  <si>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</si>
  <si>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</si>
  <si>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</si>
  <si>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</si>
  <si>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</si>
  <si>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</si>
  <si>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</si>
  <si>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</si>
  <si>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</si>
  <si>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</si>
  <si>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</si>
  <si>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</si>
  <si>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</si>
  <si>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</si>
  <si>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</si>
  <si>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</si>
  <si>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</si>
  <si>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</si>
  <si>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</si>
  <si>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</si>
  <si>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</si>
  <si>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</si>
  <si>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</si>
  <si>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</si>
  <si>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</si>
  <si>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</si>
  <si>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</si>
  <si>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</si>
  <si>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</si>
  <si>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</si>
  <si>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</si>
  <si>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</si>
  <si>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</si>
  <si>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</si>
  <si>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</si>
  <si>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</si>
  <si>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</si>
  <si>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</si>
  <si>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</si>
  <si>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</si>
  <si>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</si>
  <si>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</si>
  <si>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</si>
  <si>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</si>
  <si>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</si>
  <si>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</si>
  <si>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</si>
  <si>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</si>
  <si>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</si>
  <si>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</si>
  <si>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</si>
  <si>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</si>
  <si>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</si>
  <si>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</si>
  <si>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</si>
  <si>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</si>
  <si>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</si>
  <si>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</si>
  <si>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</si>
  <si>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</si>
  <si>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</si>
  <si>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</si>
  <si>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</si>
  <si>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</si>
  <si>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</si>
  <si>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</si>
  <si>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</si>
  <si>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</si>
  <si>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</si>
  <si>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</si>
  <si>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</si>
  <si>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</si>
  <si>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</si>
  <si>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</si>
  <si>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</si>
  <si>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</si>
  <si>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</si>
  <si>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</si>
  <si>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</si>
  <si>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</si>
  <si>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</si>
  <si>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</si>
  <si>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</si>
  <si>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</si>
  <si>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</si>
  <si>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</si>
  <si>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</si>
  <si>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</si>
  <si>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</si>
  <si>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</si>
  <si>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</si>
  <si>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</si>
  <si>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</si>
  <si>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</si>
  <si>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</si>
  <si>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</si>
  <si>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</si>
  <si>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</si>
  <si>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</si>
  <si>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</si>
  <si>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</si>
  <si>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</si>
  <si>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</si>
  <si>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</si>
  <si>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</si>
  <si>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</si>
  <si>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</si>
  <si>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</si>
  <si>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</si>
  <si>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</si>
  <si>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</si>
  <si>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</si>
  <si>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</si>
  <si>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</si>
  <si>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</si>
  <si>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</si>
  <si>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</si>
  <si>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</si>
  <si>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</si>
  <si>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</si>
  <si>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</si>
  <si>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</si>
  <si>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</si>
  <si>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</si>
  <si>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</si>
  <si>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</si>
  <si>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</si>
  <si>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</si>
  <si>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</si>
  <si>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</si>
  <si>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</si>
  <si>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</si>
  <si>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</si>
  <si>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</si>
  <si>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</si>
  <si>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</si>
  <si>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</si>
  <si>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</si>
  <si>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</si>
  <si>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</si>
  <si>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</si>
  <si>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</si>
  <si>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</si>
  <si>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</si>
  <si>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</si>
  <si>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</si>
  <si>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</si>
  <si>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</si>
  <si>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</si>
  <si>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</si>
  <si>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</si>
  <si>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</si>
  <si>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</si>
  <si>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</si>
  <si>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</si>
  <si>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</si>
  <si>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</si>
  <si>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</si>
  <si>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</si>
  <si>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</si>
  <si>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</si>
  <si>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</si>
  <si>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</si>
  <si>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</si>
  <si>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</si>
  <si>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</si>
  <si>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</si>
  <si>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</si>
  <si>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</si>
  <si>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</si>
  <si>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</si>
  <si>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</si>
  <si>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</si>
  <si>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</si>
  <si>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</si>
  <si>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</si>
  <si>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</si>
  <si>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</si>
  <si>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</si>
  <si>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</si>
  <si>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</si>
  <si>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</si>
  <si>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</si>
  <si>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</si>
  <si>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</si>
  <si>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</si>
  <si>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</si>
  <si>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</si>
  <si>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eqr</t>
  </si>
  <si>
    <t>e1</t>
  </si>
  <si>
    <t>E1</t>
  </si>
  <si>
    <t>e2</t>
  </si>
  <si>
    <t>E2</t>
  </si>
  <si>
    <t>e3</t>
  </si>
  <si>
    <t>E3</t>
  </si>
  <si>
    <t>org</t>
  </si>
  <si>
    <t>ACF</t>
  </si>
  <si>
    <t>ACTED</t>
  </si>
  <si>
    <t>ARS</t>
  </si>
  <si>
    <t>Concern Worldwide</t>
  </si>
  <si>
    <t>COOPI</t>
  </si>
  <si>
    <t>crs</t>
  </si>
  <si>
    <t>CRS</t>
  </si>
  <si>
    <t>dca</t>
  </si>
  <si>
    <t>DCA</t>
  </si>
  <si>
    <t>fca</t>
  </si>
  <si>
    <t>FCA</t>
  </si>
  <si>
    <t>IRC</t>
  </si>
  <si>
    <t>mercy corps</t>
  </si>
  <si>
    <t>Mercy Corps</t>
  </si>
  <si>
    <t>nrc</t>
  </si>
  <si>
    <t>NRC</t>
  </si>
  <si>
    <t>oim rca</t>
  </si>
  <si>
    <t>OIM Centrafrique</t>
  </si>
  <si>
    <t>oped</t>
  </si>
  <si>
    <t>OPED</t>
  </si>
  <si>
    <t>OXFAM</t>
  </si>
  <si>
    <t>plan</t>
  </si>
  <si>
    <t>Plan International</t>
  </si>
  <si>
    <t>Première Urgence Internationale</t>
  </si>
  <si>
    <t>Solidarités International</t>
  </si>
  <si>
    <t>tearfund</t>
  </si>
  <si>
    <t>TEARFUND</t>
  </si>
  <si>
    <t>world vision</t>
  </si>
  <si>
    <t>World Vision</t>
  </si>
  <si>
    <t>bamingui_bangoran</t>
  </si>
  <si>
    <t>Bamingui-Bangoran</t>
  </si>
  <si>
    <t xml:space="preserve">bangui </t>
  </si>
  <si>
    <t>Basse-Kotto</t>
  </si>
  <si>
    <t>Haut-Mbomou</t>
  </si>
  <si>
    <t>Haute-Kotto</t>
  </si>
  <si>
    <t>kemo</t>
  </si>
  <si>
    <t>Kémo</t>
  </si>
  <si>
    <t>lobaye</t>
  </si>
  <si>
    <t>Lobaye</t>
  </si>
  <si>
    <t>mambere_kadei</t>
  </si>
  <si>
    <t>Mambéré-Kadéï</t>
  </si>
  <si>
    <t>Mbomou</t>
  </si>
  <si>
    <t xml:space="preserve">nana_gribizi </t>
  </si>
  <si>
    <t>Nana-Gribizi</t>
  </si>
  <si>
    <t>Nana-Mambéré</t>
  </si>
  <si>
    <t>Ombella M'Poko</t>
  </si>
  <si>
    <t>Ouaka</t>
  </si>
  <si>
    <t>ouham</t>
  </si>
  <si>
    <t>Ouham</t>
  </si>
  <si>
    <t>Ouham Pendé</t>
  </si>
  <si>
    <t>sangha_mbaere</t>
  </si>
  <si>
    <t>Sangha-Mbaéré</t>
  </si>
  <si>
    <t>Vakaga</t>
  </si>
  <si>
    <t>ndele</t>
  </si>
  <si>
    <t>Ndélé</t>
  </si>
  <si>
    <t>bamingui</t>
  </si>
  <si>
    <t>Bamingui</t>
  </si>
  <si>
    <t>Kembé</t>
  </si>
  <si>
    <t>mingala</t>
  </si>
  <si>
    <t>Mingala</t>
  </si>
  <si>
    <t>mobaye</t>
  </si>
  <si>
    <t>Mobaye</t>
  </si>
  <si>
    <t xml:space="preserve">satema </t>
  </si>
  <si>
    <t>Satéma</t>
  </si>
  <si>
    <t xml:space="preserve">zangba </t>
  </si>
  <si>
    <t>Zangba</t>
  </si>
  <si>
    <t xml:space="preserve">bambouti </t>
  </si>
  <si>
    <t>Bambouti</t>
  </si>
  <si>
    <t>djema</t>
  </si>
  <si>
    <t>Djéma</t>
  </si>
  <si>
    <t>ouadda</t>
  </si>
  <si>
    <t>Ouadda</t>
  </si>
  <si>
    <t>yalinga</t>
  </si>
  <si>
    <t>Yalinga</t>
  </si>
  <si>
    <t>dekoa</t>
  </si>
  <si>
    <t>Dékoa</t>
  </si>
  <si>
    <t xml:space="preserve">kemo </t>
  </si>
  <si>
    <t>mala</t>
  </si>
  <si>
    <t>Mala</t>
  </si>
  <si>
    <t xml:space="preserve">ndoukou </t>
  </si>
  <si>
    <t>Ndjoukou</t>
  </si>
  <si>
    <t>sibut</t>
  </si>
  <si>
    <t>Sibut</t>
  </si>
  <si>
    <t>boda</t>
  </si>
  <si>
    <t>Boda</t>
  </si>
  <si>
    <t>boganangone</t>
  </si>
  <si>
    <t>Boganangone</t>
  </si>
  <si>
    <t>boganda</t>
  </si>
  <si>
    <t>Boganda</t>
  </si>
  <si>
    <t>mbaiki</t>
  </si>
  <si>
    <t>mongoumba</t>
  </si>
  <si>
    <t>Mongoumba</t>
  </si>
  <si>
    <t>amada_gaza</t>
  </si>
  <si>
    <t>Amada-Gaza</t>
  </si>
  <si>
    <t>carnot</t>
  </si>
  <si>
    <t>Carnot</t>
  </si>
  <si>
    <t>dede_mokouba</t>
  </si>
  <si>
    <t>Dédé-Mokouba</t>
  </si>
  <si>
    <t>gadzi</t>
  </si>
  <si>
    <t>Gadzi</t>
  </si>
  <si>
    <t>gamboula</t>
  </si>
  <si>
    <t>Gamboula</t>
  </si>
  <si>
    <t xml:space="preserve">sosso_nakombo </t>
  </si>
  <si>
    <t>Sosso-Nakombo</t>
  </si>
  <si>
    <t>bakouma</t>
  </si>
  <si>
    <t>Bakouma</t>
  </si>
  <si>
    <t xml:space="preserve">gambo </t>
  </si>
  <si>
    <t>Gambo</t>
  </si>
  <si>
    <t xml:space="preserve">ouango </t>
  </si>
  <si>
    <t>Ouango</t>
  </si>
  <si>
    <t>rafai</t>
  </si>
  <si>
    <t>Rafai</t>
  </si>
  <si>
    <t>mbres</t>
  </si>
  <si>
    <t>abba</t>
  </si>
  <si>
    <t>Abba</t>
  </si>
  <si>
    <t>baboua</t>
  </si>
  <si>
    <t>Baboua</t>
  </si>
  <si>
    <t>baoro</t>
  </si>
  <si>
    <t>Baoro</t>
  </si>
  <si>
    <t xml:space="preserve">bimbo </t>
  </si>
  <si>
    <t>boali</t>
  </si>
  <si>
    <t>Boali</t>
  </si>
  <si>
    <t>bogangolo</t>
  </si>
  <si>
    <t>Bogangolo</t>
  </si>
  <si>
    <t>damara</t>
  </si>
  <si>
    <t>Damara</t>
  </si>
  <si>
    <t>yaloke</t>
  </si>
  <si>
    <t>Yaloké</t>
  </si>
  <si>
    <t>bakala</t>
  </si>
  <si>
    <t>Bakala</t>
  </si>
  <si>
    <t xml:space="preserve">bambari </t>
  </si>
  <si>
    <t xml:space="preserve">grimari </t>
  </si>
  <si>
    <t>Grimari</t>
  </si>
  <si>
    <t>ippy</t>
  </si>
  <si>
    <t xml:space="preserve">batangafo </t>
  </si>
  <si>
    <t>Batangafo</t>
  </si>
  <si>
    <t>bouca</t>
  </si>
  <si>
    <t>Bouca</t>
  </si>
  <si>
    <t xml:space="preserve">kabo </t>
  </si>
  <si>
    <t>Kabo</t>
  </si>
  <si>
    <t>markounda</t>
  </si>
  <si>
    <t>nana_bakassa</t>
  </si>
  <si>
    <t>Nana-Bakassa</t>
  </si>
  <si>
    <t>nangha_boguila</t>
  </si>
  <si>
    <t>Nangha Boguila</t>
  </si>
  <si>
    <t>bossemtele</t>
  </si>
  <si>
    <t>Bossemtélé</t>
  </si>
  <si>
    <t>bozoum</t>
  </si>
  <si>
    <t>Koui</t>
  </si>
  <si>
    <t>ngaoundaye</t>
  </si>
  <si>
    <t>Ngaoundaye</t>
  </si>
  <si>
    <t>bambio</t>
  </si>
  <si>
    <t>Bambio</t>
  </si>
  <si>
    <t>bayanga</t>
  </si>
  <si>
    <t>Bayanga</t>
  </si>
  <si>
    <t>nola</t>
  </si>
  <si>
    <t>Nola</t>
  </si>
  <si>
    <t>ouanda_djalle</t>
  </si>
  <si>
    <t>Ouanda-Djallé</t>
  </si>
  <si>
    <t>admin3</t>
  </si>
  <si>
    <t>vassako</t>
  </si>
  <si>
    <t>Vassako</t>
  </si>
  <si>
    <t>dar_el_kouti</t>
  </si>
  <si>
    <t>Dar-El-Kouti</t>
  </si>
  <si>
    <t>mbolo_pata</t>
  </si>
  <si>
    <t>Mbolo-Pata</t>
  </si>
  <si>
    <t>bangui_1</t>
  </si>
  <si>
    <t xml:space="preserve">Bangui - Arrondissement 1 </t>
  </si>
  <si>
    <t>bangui_2</t>
  </si>
  <si>
    <t>Bangui - Arrondissement 2</t>
  </si>
  <si>
    <t>bangui_3</t>
  </si>
  <si>
    <t>Bangui - Arrondissement 3</t>
  </si>
  <si>
    <t>bangui_4</t>
  </si>
  <si>
    <t>Bangui - Arrondissement 4</t>
  </si>
  <si>
    <t>Bangui - Arrondissement 5</t>
  </si>
  <si>
    <t>Bangui - Arrondissement 6</t>
  </si>
  <si>
    <t>bangui_7</t>
  </si>
  <si>
    <t>Bangui - Arrondissement 7</t>
  </si>
  <si>
    <t>Bangui - Arrondissement 8</t>
  </si>
  <si>
    <t>Bakou</t>
  </si>
  <si>
    <t>bangui_kette</t>
  </si>
  <si>
    <t>Bangui-Kette</t>
  </si>
  <si>
    <t>guiligui</t>
  </si>
  <si>
    <t>Guiligui</t>
  </si>
  <si>
    <t>yambele_ewou</t>
  </si>
  <si>
    <t>Yambele-Ewou</t>
  </si>
  <si>
    <t>Kembe</t>
  </si>
  <si>
    <t>mboui</t>
  </si>
  <si>
    <t>Mboui</t>
  </si>
  <si>
    <t>kotto</t>
  </si>
  <si>
    <t>Kotto</t>
  </si>
  <si>
    <t>seliba</t>
  </si>
  <si>
    <t>Seliba</t>
  </si>
  <si>
    <t>siriki</t>
  </si>
  <si>
    <t>Siriki</t>
  </si>
  <si>
    <t>mbeima</t>
  </si>
  <si>
    <t>Mbeima</t>
  </si>
  <si>
    <t>kotto_oubangui</t>
  </si>
  <si>
    <t>Kotto-Oubangui</t>
  </si>
  <si>
    <t>satema</t>
  </si>
  <si>
    <t>ouambe</t>
  </si>
  <si>
    <t>Ouambe</t>
  </si>
  <si>
    <t>zangba</t>
  </si>
  <si>
    <t>yabongo</t>
  </si>
  <si>
    <t>Yabongo</t>
  </si>
  <si>
    <t>lili</t>
  </si>
  <si>
    <t>Lili</t>
  </si>
  <si>
    <t>bambouti</t>
  </si>
  <si>
    <t>Djema</t>
  </si>
  <si>
    <t>mboki</t>
  </si>
  <si>
    <t>Mboki</t>
  </si>
  <si>
    <t>daba_nydou</t>
  </si>
  <si>
    <t>Daba-Nydou</t>
  </si>
  <si>
    <t>daho_mboutou</t>
  </si>
  <si>
    <t>Daho-Mboutou</t>
  </si>
  <si>
    <t>Samba-Boungou</t>
  </si>
  <si>
    <t>ouandja_kotto</t>
  </si>
  <si>
    <t>Ouandja-Kotto</t>
  </si>
  <si>
    <t>Dekoa</t>
  </si>
  <si>
    <t>guiffa</t>
  </si>
  <si>
    <t>Guiffa</t>
  </si>
  <si>
    <t>tilo</t>
  </si>
  <si>
    <t>Tilo</t>
  </si>
  <si>
    <t>galabadja</t>
  </si>
  <si>
    <t>Galabadja</t>
  </si>
  <si>
    <t>ndjoukou</t>
  </si>
  <si>
    <t>galafondo</t>
  </si>
  <si>
    <t>Galafondo</t>
  </si>
  <si>
    <t>ngoumbele</t>
  </si>
  <si>
    <t>Ngoumbele</t>
  </si>
  <si>
    <t>loura</t>
  </si>
  <si>
    <t>Loura</t>
  </si>
  <si>
    <t>pende</t>
  </si>
  <si>
    <t>Pende</t>
  </si>
  <si>
    <t>bale_loko</t>
  </si>
  <si>
    <t>Bale-Loko</t>
  </si>
  <si>
    <t>bogongo_gaza</t>
  </si>
  <si>
    <t>Bogongo-Gaza</t>
  </si>
  <si>
    <t>lesse</t>
  </si>
  <si>
    <t>Lesse</t>
  </si>
  <si>
    <t>Mbaiki</t>
  </si>
  <si>
    <t>mbata</t>
  </si>
  <si>
    <t>Mbata</t>
  </si>
  <si>
    <t>moboma</t>
  </si>
  <si>
    <t>Moboma</t>
  </si>
  <si>
    <t>pissa</t>
  </si>
  <si>
    <t>haute_Boumbe</t>
  </si>
  <si>
    <t>Haute-Boumbe</t>
  </si>
  <si>
    <t>basse_batouri</t>
  </si>
  <si>
    <t>Basse-Batouri</t>
  </si>
  <si>
    <t>basse_mambere</t>
  </si>
  <si>
    <t>Basse-Mambere</t>
  </si>
  <si>
    <t>haute_batouri</t>
  </si>
  <si>
    <t>Haute-Batouri</t>
  </si>
  <si>
    <t>ouakanga</t>
  </si>
  <si>
    <t>Ouakanga</t>
  </si>
  <si>
    <t>senkpa_mbaere</t>
  </si>
  <si>
    <t>Senkpa-Mbaere</t>
  </si>
  <si>
    <t>haute_kadei</t>
  </si>
  <si>
    <t>Haute-Kadei</t>
  </si>
  <si>
    <t>mbali</t>
  </si>
  <si>
    <t>Mbali</t>
  </si>
  <si>
    <t>topia</t>
  </si>
  <si>
    <t>Topia</t>
  </si>
  <si>
    <t>basse_boumne</t>
  </si>
  <si>
    <t>Basse-Boumne</t>
  </si>
  <si>
    <t>basse_kadei</t>
  </si>
  <si>
    <t>Basse-Kadei</t>
  </si>
  <si>
    <t>sosso_nakombo</t>
  </si>
  <si>
    <t>sayo_niakari</t>
  </si>
  <si>
    <t>Sayo-Niakari</t>
  </si>
  <si>
    <t>voungba_balifondo</t>
  </si>
  <si>
    <t>Voungba-Balifondo</t>
  </si>
  <si>
    <t>zangandou</t>
  </si>
  <si>
    <t>Zangandou</t>
  </si>
  <si>
    <t>gambo</t>
  </si>
  <si>
    <t>ngandou</t>
  </si>
  <si>
    <t>Ngandou</t>
  </si>
  <si>
    <t>ngbandinga</t>
  </si>
  <si>
    <t>Ngbandinga</t>
  </si>
  <si>
    <t>ouango</t>
  </si>
  <si>
    <t>sido</t>
  </si>
  <si>
    <t>Sido</t>
  </si>
  <si>
    <t>kabo</t>
  </si>
  <si>
    <t>botto</t>
  </si>
  <si>
    <t>Botto</t>
  </si>
  <si>
    <t>grivai_pamia</t>
  </si>
  <si>
    <t>Grivai-Pamia</t>
  </si>
  <si>
    <t>Nana-Outa</t>
  </si>
  <si>
    <t>ndenga</t>
  </si>
  <si>
    <t>Ndenga</t>
  </si>
  <si>
    <t>Mbres</t>
  </si>
  <si>
    <t>nadziboro</t>
  </si>
  <si>
    <t>Nadziboro</t>
  </si>
  <si>
    <t>bingue</t>
  </si>
  <si>
    <t>Bingue</t>
  </si>
  <si>
    <t>fo</t>
  </si>
  <si>
    <t>Fo</t>
  </si>
  <si>
    <t>goudrot</t>
  </si>
  <si>
    <t>Goudrot</t>
  </si>
  <si>
    <t>kounde</t>
  </si>
  <si>
    <t>Kounde</t>
  </si>
  <si>
    <t>bawi_tedoa</t>
  </si>
  <si>
    <t>Bawi-Tedoa</t>
  </si>
  <si>
    <t>yoro_samba_bougoulou</t>
  </si>
  <si>
    <t>Yoro-Samba-Bougoulou</t>
  </si>
  <si>
    <t>bea_nana</t>
  </si>
  <si>
    <t>Bea-Nana</t>
  </si>
  <si>
    <t>doaka_koursou</t>
  </si>
  <si>
    <t>Doaka-Koursou</t>
  </si>
  <si>
    <t>herman_brousse</t>
  </si>
  <si>
    <t>Herman-Brousse</t>
  </si>
  <si>
    <t>niem_yelewa</t>
  </si>
  <si>
    <t>Niem-Yelewa</t>
  </si>
  <si>
    <t>yenga</t>
  </si>
  <si>
    <t>Yenga</t>
  </si>
  <si>
    <t>zotoua_bangarem</t>
  </si>
  <si>
    <t>Zotoua-Bangarem</t>
  </si>
  <si>
    <t>begoua</t>
  </si>
  <si>
    <t>Bossembele</t>
  </si>
  <si>
    <t>La-Mbi</t>
  </si>
  <si>
    <t>guezeli</t>
  </si>
  <si>
    <t>Guezeli</t>
  </si>
  <si>
    <t>Yaloke</t>
  </si>
  <si>
    <t>koudou_bego</t>
  </si>
  <si>
    <t>Koudou-Bego</t>
  </si>
  <si>
    <t>danga_gboudou</t>
  </si>
  <si>
    <t>Danga-Gboudou</t>
  </si>
  <si>
    <t>haute_baidou</t>
  </si>
  <si>
    <t>Haute-Baidou</t>
  </si>
  <si>
    <t>ngougbia</t>
  </si>
  <si>
    <t>Ngougbia</t>
  </si>
  <si>
    <t>pladama_ouaka</t>
  </si>
  <si>
    <t>Pladama-Ouaka</t>
  </si>
  <si>
    <t>grimari</t>
  </si>
  <si>
    <t>kobadja</t>
  </si>
  <si>
    <t>Kobadja</t>
  </si>
  <si>
    <t>lissa</t>
  </si>
  <si>
    <t>Lissa</t>
  </si>
  <si>
    <t>pouyamba</t>
  </si>
  <si>
    <t>Pouyamba</t>
  </si>
  <si>
    <t>baidou_ngoumbourou</t>
  </si>
  <si>
    <t>Baidou-Ngoumbourou</t>
  </si>
  <si>
    <t>yengou</t>
  </si>
  <si>
    <t>Yengou</t>
  </si>
  <si>
    <t>azengue_mindou</t>
  </si>
  <si>
    <t>Azengue-Mindou</t>
  </si>
  <si>
    <t>cochio_toulou</t>
  </si>
  <si>
    <t>Cochio-Toulou</t>
  </si>
  <si>
    <t>ngakobo</t>
  </si>
  <si>
    <t xml:space="preserve">kouango </t>
  </si>
  <si>
    <t>bakassa</t>
  </si>
  <si>
    <t>Bakassa</t>
  </si>
  <si>
    <t>batangafo</t>
  </si>
  <si>
    <t>bede</t>
  </si>
  <si>
    <t>Bede</t>
  </si>
  <si>
    <t>hama</t>
  </si>
  <si>
    <t>Hama</t>
  </si>
  <si>
    <t>ouassi</t>
  </si>
  <si>
    <t>Ouassi</t>
  </si>
  <si>
    <t>ben_zambe</t>
  </si>
  <si>
    <t>Ben-Zambe</t>
  </si>
  <si>
    <t>koro_mpoko</t>
  </si>
  <si>
    <t>Koro-Mpoko</t>
  </si>
  <si>
    <t>ndoro_mboli</t>
  </si>
  <si>
    <t>Ndoro-Mboli</t>
  </si>
  <si>
    <t>ouham_bac</t>
  </si>
  <si>
    <t>Ouham-Bac</t>
  </si>
  <si>
    <t>soumbe</t>
  </si>
  <si>
    <t>Soumbe</t>
  </si>
  <si>
    <t>bouca_bobo</t>
  </si>
  <si>
    <t>Bouca-Bobo</t>
  </si>
  <si>
    <t>fafa_boungou</t>
  </si>
  <si>
    <t>Fafa-Boungou</t>
  </si>
  <si>
    <t>lady_gbawi</t>
  </si>
  <si>
    <t>Lady-Gbawi</t>
  </si>
  <si>
    <t>ouham_fafa</t>
  </si>
  <si>
    <t>Ouham-Fafa</t>
  </si>
  <si>
    <t>ouaki</t>
  </si>
  <si>
    <t>Ouaki</t>
  </si>
  <si>
    <t>nana_markounda</t>
  </si>
  <si>
    <t>Nana-Markounda</t>
  </si>
  <si>
    <t>Nangha-Boguila</t>
  </si>
  <si>
    <t>binon</t>
  </si>
  <si>
    <t>Binon</t>
  </si>
  <si>
    <t>birvan_bole</t>
  </si>
  <si>
    <t>Birvan-Bole</t>
  </si>
  <si>
    <t>danayere</t>
  </si>
  <si>
    <t>Danayere</t>
  </si>
  <si>
    <t>dan_gbabiri</t>
  </si>
  <si>
    <t>Dan-Gbabiri</t>
  </si>
  <si>
    <t>kouazo</t>
  </si>
  <si>
    <t>Kouazo</t>
  </si>
  <si>
    <t>dilouki</t>
  </si>
  <si>
    <t>Dilouki</t>
  </si>
  <si>
    <t>kodi</t>
  </si>
  <si>
    <t>Kodi</t>
  </si>
  <si>
    <t>lim</t>
  </si>
  <si>
    <t>Lim</t>
  </si>
  <si>
    <t>mbili</t>
  </si>
  <si>
    <t>Mbili</t>
  </si>
  <si>
    <t>yeme</t>
  </si>
  <si>
    <t>Yeme</t>
  </si>
  <si>
    <t>bah_bessar</t>
  </si>
  <si>
    <t>Bah-Bessar</t>
  </si>
  <si>
    <t>banh</t>
  </si>
  <si>
    <t>Banh</t>
  </si>
  <si>
    <t>bimbi</t>
  </si>
  <si>
    <t>Bimbi</t>
  </si>
  <si>
    <t>male</t>
  </si>
  <si>
    <t>Male</t>
  </si>
  <si>
    <t>mia_pende</t>
  </si>
  <si>
    <t>Mia-Pende</t>
  </si>
  <si>
    <t>mom</t>
  </si>
  <si>
    <t>Mom</t>
  </si>
  <si>
    <t>nana_barya</t>
  </si>
  <si>
    <t>Nana-Barya</t>
  </si>
  <si>
    <t>mbaere</t>
  </si>
  <si>
    <t>Mbaere</t>
  </si>
  <si>
    <t>yobe_sangha</t>
  </si>
  <si>
    <t>Yobe-Sangha</t>
  </si>
  <si>
    <t>bilolo</t>
  </si>
  <si>
    <t>Bilolo</t>
  </si>
  <si>
    <t>salo</t>
  </si>
  <si>
    <t>Salo</t>
  </si>
  <si>
    <t>ouandja</t>
  </si>
  <si>
    <t>Ouandja</t>
  </si>
  <si>
    <t>Ridina</t>
  </si>
  <si>
    <t>vokouma</t>
  </si>
  <si>
    <t>Vokouma</t>
  </si>
  <si>
    <t>ville</t>
  </si>
  <si>
    <t>Berberati</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</si>
  <si>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</si>
  <si>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</si>
  <si>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</si>
  <si>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</si>
  <si>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</si>
  <si>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</si>
  <si>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</si>
  <si>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</si>
  <si>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</si>
  <si>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</si>
  <si>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</si>
  <si>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</si>
  <si>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</si>
  <si>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</si>
  <si>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</si>
  <si>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</si>
  <si>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</si>
  <si>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</si>
  <si>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</si>
  <si>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</si>
  <si>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</si>
  <si>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CF21</t>
  </si>
  <si>
    <t>CF23</t>
  </si>
  <si>
    <t>CF41</t>
  </si>
  <si>
    <t>CF52</t>
  </si>
  <si>
    <t>origin2</t>
  </si>
  <si>
    <t>Tchad</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</si>
  <si>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</si>
  <si>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</si>
  <si>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</si>
  <si>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</si>
  <si>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</si>
  <si>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</si>
  <si>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</si>
  <si>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</si>
  <si>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</si>
  <si>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</si>
  <si>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</si>
  <si>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</si>
  <si>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</si>
  <si>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</si>
  <si>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</si>
  <si>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</si>
  <si>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</si>
  <si>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relation_fournisseurs</t>
  </si>
  <si>
    <t xml:space="preserve">Mauvaise relation avec les fournisseurs </t>
  </si>
  <si>
    <t xml:space="preserve">Autre (précisez) </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</si>
  <si>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Avril 2021</t>
    </r>
    <r>
      <rPr>
        <b/>
        <sz val="11"/>
        <color theme="1"/>
        <rFont val="Arial Narrow"/>
        <family val="2"/>
      </rPr>
      <t xml:space="preserve">
</t>
    </r>
  </si>
  <si>
    <t xml:space="preserve">Comparaison faite entre mars et avril 2021. Etude des marchés pour lesquels nous avons des données pour les deux mois étudiés. </t>
  </si>
  <si>
    <t>Comparaisons Mars - Avril</t>
  </si>
  <si>
    <t>Avril 2021</t>
  </si>
  <si>
    <t>Fin Avril 2021</t>
  </si>
  <si>
    <t>Evolution fin mars / fin avril</t>
  </si>
  <si>
    <t>Evolution fin novembre / Mi-Janvier</t>
  </si>
  <si>
    <t>Evolution fin mars /fin avril</t>
  </si>
  <si>
    <t>Evolution produits non alimentaires</t>
  </si>
  <si>
    <t>Evolution mi-avril / mi-mai</t>
  </si>
  <si>
    <t>admin3 =${q0_6_admin3}</t>
  </si>
  <si>
    <t>Comparaison Mars - Avril</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</si>
  <si>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d'avril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</si>
  <si>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Ndele</t>
  </si>
  <si>
    <t>84911483-0525-4902-abd0-46a1aca63c13</t>
  </si>
  <si>
    <t>BC:54:51:B2:41:F2</t>
  </si>
  <si>
    <t>Achta</t>
  </si>
  <si>
    <t>Ras</t>
  </si>
  <si>
    <t>[]</t>
  </si>
  <si>
    <t>submitted_via_web</t>
  </si>
  <si>
    <t>d18fc5ed-f52a-440c-b1db-6a75527690a7</t>
  </si>
  <si>
    <t>Clarisse</t>
  </si>
  <si>
    <t>52238c0f-ee3f-4d63-b5a7-20212954618d</t>
  </si>
  <si>
    <t>34:8A:7B:60:46:C6</t>
  </si>
  <si>
    <t>Andre</t>
  </si>
  <si>
    <t>4200369f-5b53-4773-a409-0bc9ce22d429</t>
  </si>
  <si>
    <t>Mascara</t>
  </si>
  <si>
    <t>trop_cher stockage</t>
  </si>
  <si>
    <t>cd392068-1a9e-484c-83b4-08ec61cf3ed2</t>
  </si>
  <si>
    <t>40:D3:AE:BD:3E:5A</t>
  </si>
  <si>
    <t>KETTE Steve</t>
  </si>
  <si>
    <t>RAS</t>
  </si>
  <si>
    <t>c807a98b-7b74-4101-ad2e-ccd6b7396809</t>
  </si>
  <si>
    <t>043c836e596537db</t>
  </si>
  <si>
    <t>DIMANCHE stella</t>
  </si>
  <si>
    <t>alim_manioc alim_haricot</t>
  </si>
  <si>
    <t>Par rapport à l'appro</t>
  </si>
  <si>
    <t>Par ce que ya la crise</t>
  </si>
  <si>
    <t>insecurite_routes_arche pas_saison</t>
  </si>
  <si>
    <t>Les gens n'ont pas beaucoup cultivé cet dernier</t>
  </si>
  <si>
    <t>f8ab231d-fbbd-47cb-aac9-1ed7814b98b4</t>
  </si>
  <si>
    <t>BERBERATI vanessa</t>
  </si>
  <si>
    <t>Par ce que ya pas accès de route</t>
  </si>
  <si>
    <t>La saison de cet article est déjà passée</t>
  </si>
  <si>
    <t>149a1932-5958-46da-b6f8-00344c18cb82</t>
  </si>
  <si>
    <t>DAMI Diane</t>
  </si>
  <si>
    <t>Par rapport à l'appro sur marché</t>
  </si>
  <si>
    <t>Par rapport à la crise</t>
  </si>
  <si>
    <t>c96a89da-606a-4dc6-8799-13b165480d5c</t>
  </si>
  <si>
    <t>KOERNA NINA</t>
  </si>
  <si>
    <t>Par rapport au  saison</t>
  </si>
  <si>
    <t>pas_saison stockage</t>
  </si>
  <si>
    <t>Par rapport au rupture sur marché, beaucoup garde pour leur propre consommation</t>
  </si>
  <si>
    <t>801ead4d-4a8f-4265-b8d6-8ce00898526a</t>
  </si>
  <si>
    <t>NAWANI marina</t>
  </si>
  <si>
    <t>alim_mais alim_manioc alim_haricot alim_arachide</t>
  </si>
  <si>
    <t>Par rapport au dérangement des peuls,  les gens n'ont pas bien cultivé</t>
  </si>
  <si>
    <t>Par rapport à la disponibilité sur le marché , crise</t>
  </si>
  <si>
    <t>Par rapport l'appro</t>
  </si>
  <si>
    <t>Cette saison les gens n'ont pas bien cultivé à cause des transhumants éleveurs.</t>
  </si>
  <si>
    <t>3b8c14f3-9773-43c5-8b89-89a23dcfc2cc</t>
  </si>
  <si>
    <t>BAWILI Thibaut</t>
  </si>
  <si>
    <t>Parfois ya aussi rupture suite à la crise</t>
  </si>
  <si>
    <t>126a3f88-4cfd-4394-a94c-123a4967584d</t>
  </si>
  <si>
    <t>SANZE</t>
  </si>
  <si>
    <t>Si ya crise, parfois les éleveurs prennent fuites de venir dans la zone</t>
  </si>
  <si>
    <t>ced835f0-6721-46ec-ab6d-efdcdfed5a74</t>
  </si>
  <si>
    <t>PINO</t>
  </si>
  <si>
    <t>2b170140-1ee0-4ad5-9426-46731911e4c1</t>
  </si>
  <si>
    <t>MANDAKOUZOU Élodie</t>
  </si>
  <si>
    <t>alim_arachide alim_haricot alim_manioc alim_mais</t>
  </si>
  <si>
    <t>insecurite_routes_arche stockage</t>
  </si>
  <si>
    <t>insecurite_routes_arche absence_transport</t>
  </si>
  <si>
    <t>insecurite_routes_arche stockage pas_saison</t>
  </si>
  <si>
    <t>Par rapport au rupture sur marché</t>
  </si>
  <si>
    <t>Suite à la crise, les gens n'ont pas beaucoup cultivé</t>
  </si>
  <si>
    <t>e1c7a3b3-8b62-42b3-8d99-3c5444804e3b</t>
  </si>
  <si>
    <t>Mariam</t>
  </si>
  <si>
    <t>Puisque nous sommes en période de semence, ya hausse de prix sur toutes les denrées</t>
  </si>
  <si>
    <t>43a822cd-07b0-4547-8e8c-c4d06dfa1ac3</t>
  </si>
  <si>
    <t>Nanette</t>
  </si>
  <si>
    <t>alim_mais alim_manioc alim_haricot</t>
  </si>
  <si>
    <t>Par ce que c'est venu d'une autre préfecture et ya rupture</t>
  </si>
  <si>
    <t>insecurite_routes_arche pas_saison stockage</t>
  </si>
  <si>
    <t>Compte tenu de la saison de semence les denrées sont un peu rare sur marché</t>
  </si>
  <si>
    <t>4b7b8e62-da5a-4c26-92ee-5945c4370b37</t>
  </si>
  <si>
    <t>NDARA</t>
  </si>
  <si>
    <t>cbbf8965-41d3-432c-9b4c-b1750609acf8</t>
  </si>
  <si>
    <t>BALEMIA crépin</t>
  </si>
  <si>
    <t>Problème d'argent dans la ville ce qui fait que ya pas de vente</t>
  </si>
  <si>
    <t>e7a1b683-3b07-40d9-abc7-2d085177a630</t>
  </si>
  <si>
    <t>Pedro</t>
  </si>
  <si>
    <t>94a1f31d-76b3-43b3-b0a0-d1fbdfe0740c</t>
  </si>
  <si>
    <t>f7e8b7d5-9428-46ad-ae21-fd8ce281e3fe</t>
  </si>
  <si>
    <t>Mambea</t>
  </si>
  <si>
    <t>1465b85c-254c-4261-9961-df70ae4bc591</t>
  </si>
  <si>
    <t>2d19ad1b-75e2-4986-a6e0-894b59f174d0</t>
  </si>
  <si>
    <t>Avenir</t>
  </si>
  <si>
    <t>2772b4d2-bfa0-46b7-b9f0-1266c725ee73</t>
  </si>
  <si>
    <t>C'est par rapport à l'appro</t>
  </si>
  <si>
    <t>d1870627-7b8b-4d56-a6e3-a4b99ec48a71</t>
  </si>
  <si>
    <t>Besantoa</t>
  </si>
  <si>
    <t>a l,approvisionnement</t>
  </si>
  <si>
    <t>43ccc74d-41da-449b-b2c4-de05b349204f</t>
  </si>
  <si>
    <t>352948094588468</t>
  </si>
  <si>
    <t>YASSI   MIREILLE</t>
  </si>
  <si>
    <t>nfi_drap nfi_pagne nfi_natte</t>
  </si>
  <si>
    <t>Le mouvement des camions sur les axes étaient limités par la tension dans la ville CPC et force gouvernementale</t>
  </si>
  <si>
    <t>Roubture</t>
  </si>
  <si>
    <t>72452b1d-ba35-4af1-bdb9-474a34504ec2</t>
  </si>
  <si>
    <t>Th</t>
  </si>
  <si>
    <t>Cela est dû à l l'approvisionnement</t>
  </si>
  <si>
    <t>Situation d d'insécurité</t>
  </si>
  <si>
    <t>d5109b1e-1805-4a42-b5c8-71b9e42cde0f</t>
  </si>
  <si>
    <t>KONGBO  Nadine</t>
  </si>
  <si>
    <t>nfi_bidon nfi_drap nfi_pagne</t>
  </si>
  <si>
    <t>Absence de produits</t>
  </si>
  <si>
    <t>Faible approvisionnement dans la ville suite à la crise</t>
  </si>
  <si>
    <t>absence_transport indisponible</t>
  </si>
  <si>
    <t>L insécurité  et la fermeture  fait augmenter  les prix</t>
  </si>
  <si>
    <t>29cf3b38-3455-4bd2-97a8-4f15170c41d0</t>
  </si>
  <si>
    <t>352948094587767</t>
  </si>
  <si>
    <t>Vanissa</t>
  </si>
  <si>
    <t>alim_riz alim_sel</t>
  </si>
  <si>
    <t>Raretés du produit sur marché</t>
  </si>
  <si>
    <t>Le produit se fait rare sur marché</t>
  </si>
  <si>
    <t>Ces deux produits se fait pratiquement rares sur marché</t>
  </si>
  <si>
    <t>53afa2a7-fa34-417a-a5a3-a6a6919f8d0f</t>
  </si>
  <si>
    <t>YAMINDJI LUC</t>
  </si>
  <si>
    <t>Les prix augmente a cause  des frontières</t>
  </si>
  <si>
    <t>a69d87bd-c227-42c6-80b4-c5a082ae70cc</t>
  </si>
  <si>
    <t>BEMBA Didine</t>
  </si>
  <si>
    <t>b9ca3539-80f2-4a80-88a7-b29ec70e70ce</t>
  </si>
  <si>
    <t>352948094590928</t>
  </si>
  <si>
    <t>NGOKARA boris</t>
  </si>
  <si>
    <t>alim_sucre wash_savon</t>
  </si>
  <si>
    <t>insecurite_routes_arche etat_route fermeture_frontiere absence_transport trop_cher stockage</t>
  </si>
  <si>
    <t>A cause de la coronavirus de transport et de la crise pas d'axe au route.</t>
  </si>
  <si>
    <t>A cause de la coronavirus de transport et de la crise pas d'axe au route</t>
  </si>
  <si>
    <t>J'espère qu'il qu'à même de l'axe de transport de marchandises.</t>
  </si>
  <si>
    <t>437b33d3-df31-48ec-8aa9-a148ba5defdb</t>
  </si>
  <si>
    <t>ABDRAMAN  MOUSSA</t>
  </si>
  <si>
    <t>ROUBTURE</t>
  </si>
  <si>
    <t>Hausse  des prix</t>
  </si>
  <si>
    <t>5fcd6ede-3c8f-4b6d-94df-11f920af408f</t>
  </si>
  <si>
    <t>stockage indisponible</t>
  </si>
  <si>
    <t>92b55f20-ecab-4116-a703-3be5a9dc1caf</t>
  </si>
  <si>
    <t>IBRAHIM ALI</t>
  </si>
  <si>
    <t>Prix  élevé</t>
  </si>
  <si>
    <t>1511cfdb-5db3-44e2-b712-c91789c2156b</t>
  </si>
  <si>
    <t>NGOKARA BORIS</t>
  </si>
  <si>
    <t>A cause de la coronavirus de transport et de la crise pas d'axe au route et les événements dans la zone et aussi la rupture de stock</t>
  </si>
  <si>
    <t>La rupture de stock cause de la coronavirus de transport et de la crise pas d'axe au route et les événements dans la zone par tout  en RCA .</t>
  </si>
  <si>
    <t>6d3f30e9-d00e-469b-a0fe-4a786597ceb7</t>
  </si>
  <si>
    <t>Didier</t>
  </si>
  <si>
    <t>absence_transport stockage</t>
  </si>
  <si>
    <t>12558884-1f1f-4bab-bc6a-44e6963b9f3d</t>
  </si>
  <si>
    <t>GRÂCE a diu</t>
  </si>
  <si>
    <t>alim_huile_vegetale combustible_essence</t>
  </si>
  <si>
    <t>Par rapport à la fermeture de la route qui fait le prix est augmenté dans la zone et aussi la crise des événements.</t>
  </si>
  <si>
    <t>A cause de la coronavirus de transport et de la crise pas d'axe au route et les événements dans la zone et aussi la rupture de stock.</t>
  </si>
  <si>
    <t>Ce qui fait que le prix est augmenté dans la zone et aussi la possibilité de faire un tour sur le marché de la route ici dans la zone.</t>
  </si>
  <si>
    <t>48cee7fd-853e-49fd-87a9-dbd4a8f11e3e</t>
  </si>
  <si>
    <t>insecurite_routes_arche indisponible</t>
  </si>
  <si>
    <t>a2af55e4-dcf9-4a01-b27f-10a8e917b6b8</t>
  </si>
  <si>
    <t>Alimentation Exode 14 14 Bessantoua</t>
  </si>
  <si>
    <t>alim_sucre wash_savon combustible_essence</t>
  </si>
  <si>
    <t>Pas d'axe au route et les événements dans la zone.</t>
  </si>
  <si>
    <t>Pas rupture de stock dans la zone.</t>
  </si>
  <si>
    <t>feef54c9-38b4-4f68-80bd-e9608382361e</t>
  </si>
  <si>
    <t>Patricia</t>
  </si>
  <si>
    <t>Le riz se trouve trop  chers</t>
  </si>
  <si>
    <t>c4331746-1b2b-43b6-a58d-212e7db2794e</t>
  </si>
  <si>
    <t>NGANA Mariam</t>
  </si>
  <si>
    <t>insecurite_routes_arche etat_route fermeture_frontiere absence_transport stockage</t>
  </si>
  <si>
    <t>Pas d'axe au route à cause de l'insécurité de transport et de la crise pas d'axe au route.</t>
  </si>
  <si>
    <t>Par rapport aux crises de la route  pour le transport  et encore au dégradation de la route,événements.</t>
  </si>
  <si>
    <t>04f09555-6bbe-4b9a-b66d-faac04bc67e6</t>
  </si>
  <si>
    <t>cede116b-5d5d-4280-919f-582ff5b28ceb</t>
  </si>
  <si>
    <t>Sonia</t>
  </si>
  <si>
    <t>586b878d-8fa4-4f4a-abe4-176041a14b39</t>
  </si>
  <si>
    <t>OUADANGO Pas loin</t>
  </si>
  <si>
    <t>alim_sucre alim_huile_vegetale wash_savon wash_theiere combustible_essence</t>
  </si>
  <si>
    <t>La rupture du stock de transport et de la crise pas d'axe au route pour le moment.</t>
  </si>
  <si>
    <t>Pas d'axe au route.</t>
  </si>
  <si>
    <t>insecurite_routes_arche etat_route fermeture_frontiere absence_transport intemperies trop_cher stockage</t>
  </si>
  <si>
    <t>A cause de la coronavirus de transport et de la crise pas d'axe au route pour aller plus loin que le temps de faire un tour sur le marché.</t>
  </si>
  <si>
    <t>Il y a trop de rupture de stock par rapport à la crise.</t>
  </si>
  <si>
    <t>cd904777-22b6-4191-80d8-1063d3e68767</t>
  </si>
  <si>
    <t>Boulet Bernard</t>
  </si>
  <si>
    <t>insecurite_routes_arche etat_route fermeture_frontiere absence_transport</t>
  </si>
  <si>
    <t>A cause de la coronavirus</t>
  </si>
  <si>
    <t>A cause de la coronavirus de transport et de la route.</t>
  </si>
  <si>
    <t>A cause de la coronavirus de transport et de la crise pas d'axe au route pour aller plus loin acheter des marchandises.</t>
  </si>
  <si>
    <t>Par rapport au crises et coronavirus dégradation de la route .</t>
  </si>
  <si>
    <t>La rupture et la route est fermé la crise pas d'axe au route.</t>
  </si>
  <si>
    <t>J'espère que tout va bien mais pas de route et ensuite avec coronavirus, événements dans la zone.</t>
  </si>
  <si>
    <t>d86090e2-80c5-4285-aff7-fb44abf58d1c</t>
  </si>
  <si>
    <t>Tidjani</t>
  </si>
  <si>
    <t>Cameroun centrafrique</t>
  </si>
  <si>
    <t>Cette article  se trouve presque pas sur marché</t>
  </si>
  <si>
    <t>e42dc696-bfd3-49b2-9daa-34b9fe418a24</t>
  </si>
  <si>
    <t>YASSIPOU divine</t>
  </si>
  <si>
    <t>alim_sucre alim_huile_vegetale wash_savon wash_theiere</t>
  </si>
  <si>
    <t>La crise pas d'axe au route</t>
  </si>
  <si>
    <t>La rupture de stock cause de la coronavirus de transport et de la crise pas d'axe au route pour le moment.</t>
  </si>
  <si>
    <t>Les ruptures commence en ce moment là que la crise pas d'axe au route.</t>
  </si>
  <si>
    <t>Pas d'axe au route pour le moment a cause de la coronavirus de transport et de la crise pas d'axe au route.</t>
  </si>
  <si>
    <t>Crise des événements culturels à venir à la crise qui a connais notre pays et à la fermeture de la route .</t>
  </si>
  <si>
    <t>e84819d6-780f-4f24-aef1-301ad7a60026</t>
  </si>
  <si>
    <t>Djamaldine</t>
  </si>
  <si>
    <t>Cette article est indisponible sur marché</t>
  </si>
  <si>
    <t>insecurite_routes_arche fermeture_frontiere</t>
  </si>
  <si>
    <t>7529d7e8-b4c6-48a3-828f-ea017878b778</t>
  </si>
  <si>
    <t>Ets belle ville</t>
  </si>
  <si>
    <t>wash_theiere wash_seau</t>
  </si>
  <si>
    <t>A cause de la coronavirus  et de la crise</t>
  </si>
  <si>
    <t>insecurite_routes_arche etat_route fermeture_frontiere stockage</t>
  </si>
  <si>
    <t>A cause de la coronavirus, événements dans territoire de la RCA</t>
  </si>
  <si>
    <t>C'est l'ensemble des difficultés de la route et de la coronavirus de transport et de la crise en RCA.</t>
  </si>
  <si>
    <t>f8a8027b-a048-4f21-991f-097deb1f9d9c</t>
  </si>
  <si>
    <t>Belle espoir</t>
  </si>
  <si>
    <t>43b359a1-ccfb-474c-bc21-efb6d4091941</t>
  </si>
  <si>
    <t>Les bons compte les bons amis</t>
  </si>
  <si>
    <t>wash_savon wash_theiere wash_seau</t>
  </si>
  <si>
    <t>Pas de  route et ensuite avec coronavirus.</t>
  </si>
  <si>
    <t>A cause de la route et ensuite avec coronavirus de transport et de la crise pas d'axe au route .</t>
  </si>
  <si>
    <t>ad85c171-69ca-41e0-875b-5298332b9aab</t>
  </si>
  <si>
    <t>Marie</t>
  </si>
  <si>
    <t>Disponible en quantité</t>
  </si>
  <si>
    <t>4d7aba67-2329-4646-9e49-c00d1472a4f3</t>
  </si>
  <si>
    <t>Ets ben abrass</t>
  </si>
  <si>
    <t>A cause de la coronavirus et de la crise pas d'axe au route et les événements par tous  dans le pays.</t>
  </si>
  <si>
    <t>Coronavirus de transport et de la crise pas d'axe au route.</t>
  </si>
  <si>
    <t>Pas d'axe au route et les événements dans la zone de la RCA.</t>
  </si>
  <si>
    <t>La rupture declare maintenant que la route est fermé</t>
  </si>
  <si>
    <t>A cause de la crise pas d'axe au route et les événements dans la zone de la RCA.</t>
  </si>
  <si>
    <t>La rupture de la marchandise cause de la coronavirus et de la crise pas d'axe au route.</t>
  </si>
  <si>
    <t>19617b95-4ddc-400a-8d2d-3aa0a2cd5bb6</t>
  </si>
  <si>
    <t>Jean Paul</t>
  </si>
  <si>
    <t>6ff9d8c1-3614-468e-ab08-3b20db7da8d5</t>
  </si>
  <si>
    <t>Disponible</t>
  </si>
  <si>
    <t>6db79457-1349-4468-969e-0b3409aff2f4</t>
  </si>
  <si>
    <t>NGANA  boris</t>
  </si>
  <si>
    <t>alim_sucre alim_huile_vegetale wash_savon wash_theiere wash_seau combustible_essence</t>
  </si>
  <si>
    <t>insecurite_routes_arche etat_route fermeture_frontiere trop_cher stockage</t>
  </si>
  <si>
    <t>Vu par rapport aux manques des articles sur le marché</t>
  </si>
  <si>
    <t>A cause de la route et de la crise pas d'axe au route pour le moment.</t>
  </si>
  <si>
    <t>La rupture de stock cause de la coronavirus de transport et de la crise pas d'axe au route.</t>
  </si>
  <si>
    <t>La rupture de stock</t>
  </si>
  <si>
    <t>La crise pas d'axe au route pour le moment.</t>
  </si>
  <si>
    <t>48284aa2-86e5-4b59-8e67-cc7fcf6a2847</t>
  </si>
  <si>
    <t>Bissebilo ghislain</t>
  </si>
  <si>
    <t>9baeb0ec-6f0f-40a4-bff5-3e28041ad7ec</t>
  </si>
  <si>
    <t>Arthure</t>
  </si>
  <si>
    <t>8fbfed78-6fab-4f71-941a-54e31d1ae68e</t>
  </si>
  <si>
    <t>Mapendji claudel</t>
  </si>
  <si>
    <t>b34ecfe3-abcd-4856-9359-ce5f7d105efa</t>
  </si>
  <si>
    <t>Loïc</t>
  </si>
  <si>
    <t>6a110bdb-3e03-4413-abf5-4fb8ec91c8ae</t>
  </si>
  <si>
    <t>Mercure</t>
  </si>
  <si>
    <t>bc765130-ae39-4a1e-9b37-b2ecc796cfea</t>
  </si>
  <si>
    <t>Selekpali marina</t>
  </si>
  <si>
    <t>387d9c7b-d8eb-463b-9e08-c92090e39ad5</t>
  </si>
  <si>
    <t>Maliasse ster</t>
  </si>
  <si>
    <t>32bdf90f-015c-4626-aed1-32df4869fbe6</t>
  </si>
  <si>
    <t>Dofara caroline</t>
  </si>
  <si>
    <t>cc174e07-cfe4-44cf-8c72-69a98f97f863</t>
  </si>
  <si>
    <t>356676091051901</t>
  </si>
  <si>
    <t>Boutique droit chemin</t>
  </si>
  <si>
    <t>nfi_drap nfi_pagne alim_mais alim_riz alim_haricot alim_arachide alim_sucre alim_sel wash_savon combustible_essence</t>
  </si>
  <si>
    <t>Beaucoup des commerçants ce sont réapprovisionné c'est dernières mois avec cette article</t>
  </si>
  <si>
    <t>Beaucoup des commerçants ce sont réapprovisionné avec c'est article ce dernier temps</t>
  </si>
  <si>
    <t>1943df73-f9f0-4e29-8549-63984dc13335</t>
  </si>
  <si>
    <t>SIWIA Leon</t>
  </si>
  <si>
    <t>alim_mais alim_riz alim_haricot alim_arachide alim_sucre alim_sel alim_huile_vegetale wash_savon</t>
  </si>
  <si>
    <t>insecurite_routes_arche etat_route</t>
  </si>
  <si>
    <t>Manque de moyens de transport et mauvaise état de la route</t>
  </si>
  <si>
    <t>Sud soudan</t>
  </si>
  <si>
    <t>insecurite_routes_arche etat_route absence_transport</t>
  </si>
  <si>
    <t>Merci pour votre enquête que vous venez de faire</t>
  </si>
  <si>
    <t>8b691658-eb3d-46ba-a772-ff8fa7617a6d</t>
  </si>
  <si>
    <t>Boutique Ligoa</t>
  </si>
  <si>
    <t>nfi_drap nfi_pagne alim_mais alim_riz alim_haricot alim_arachide alim_sucre alim_sel alim_huile_vegetale wash_savon combustible_essence</t>
  </si>
  <si>
    <t>etat_route absence_transport</t>
  </si>
  <si>
    <t>Je ne sais pas, et je ne souhaite pas répondre</t>
  </si>
  <si>
    <t>Rarêté sur le marché</t>
  </si>
  <si>
    <t>62ced2e4-e0c1-4009-94ca-db18b3b51e87</t>
  </si>
  <si>
    <t>Dany lucienne</t>
  </si>
  <si>
    <t>alim_mais alim_manioc alim_riz alim_haricot alim_arachide alim_sucre alim_sel alim_huile_vegetale wash_savon</t>
  </si>
  <si>
    <t>Rarêté sur le marché, lié à la hausse  der prix  chez les fournisseurs</t>
  </si>
  <si>
    <t>346da1a2-5ff4-4f49-947e-5c02ac998822</t>
  </si>
  <si>
    <t>MBOLIMONGUIE Dieudonné</t>
  </si>
  <si>
    <t>Rarêté sur le marché lié à l'insécurité au Long de la route d'approvisionnement</t>
  </si>
  <si>
    <t>etat_route fermeture_frontiere absence_transport</t>
  </si>
  <si>
    <t>insecurite_routes_arche etat_route absence_transport trop_cher</t>
  </si>
  <si>
    <t>Mauvaise état de la route si possible de nous aider la réhabilitation de certaines pont</t>
  </si>
  <si>
    <t>cf1f49f1-5c8e-4a9a-8978-af88ab37e6fd</t>
  </si>
  <si>
    <t>DANAHINIE Clement</t>
  </si>
  <si>
    <t>nfi_bidon nfi_drap alim_sucre alim_sel alim_huile_vegetale wash_savon combustible_essence</t>
  </si>
  <si>
    <t>Pour que s'arrive dans notre localité c'est compliqué par rapport à l'insécurité sur la route d'acheminement</t>
  </si>
  <si>
    <t>etat_route absence_transport indisponible</t>
  </si>
  <si>
    <t>Rarêté du moyen de transport lié à l'insécurité</t>
  </si>
  <si>
    <t>etat_route absence_transport trop_cher paiement indisponible</t>
  </si>
  <si>
    <t>etat_route absence_transport stockage indisponible</t>
  </si>
  <si>
    <t>Mauvaise etat de la route lié à l'insécurité sur la route de l'approvisionnement</t>
  </si>
  <si>
    <t>84b3d574-35e2-4353-a27c-524f4f49554a</t>
  </si>
  <si>
    <t>ANIANGO Tatiana</t>
  </si>
  <si>
    <t>alim_riz alim_arachide</t>
  </si>
  <si>
    <t>l'année passée on as pas bien récolter les riz, lié à l'insécurité autour de la ville</t>
  </si>
  <si>
    <t>paiement stockage indisponible</t>
  </si>
  <si>
    <t>Pour trouver l'arachide maintenant c'est compliqué par rapport au Saison de la semence</t>
  </si>
  <si>
    <t>etat_route absence_transport trop_cher</t>
  </si>
  <si>
    <t>Au par avant on n'a pas eu de tel difficulté des denrées alimentaires me ce l'insécurité qui à fait toutes c'est hausse de prix</t>
  </si>
  <si>
    <t>b2879a70-dae8-4e03-bae7-7e60ed8ac44c</t>
  </si>
  <si>
    <t>collect:Lz3NimABMSqFBrdp</t>
  </si>
  <si>
    <t>GAZAYEKE Eleane</t>
  </si>
  <si>
    <t>Nous achetons surplace pour revendre</t>
  </si>
  <si>
    <t>21fe7e17-e75f-4317-b8c5-0d7c935c3878</t>
  </si>
  <si>
    <t>352232115835269</t>
  </si>
  <si>
    <t>Josapha</t>
  </si>
  <si>
    <t>bd043e71-ea07-4178-a278-d83d7b28c207</t>
  </si>
  <si>
    <t>Arthur Mandazou</t>
  </si>
  <si>
    <t>f1f3a8c5-4e2a-4bca-ad6b-06b49a571442</t>
  </si>
  <si>
    <t>Sarah Mindou</t>
  </si>
  <si>
    <t>5fdfe247-8e1c-4b99-8953-f8cb75cad333</t>
  </si>
  <si>
    <t>Henriette Bissa</t>
  </si>
  <si>
    <t>78acef71-6260-4b2b-bed0-abf5d879979b</t>
  </si>
  <si>
    <t>Noé Albert Tokeré</t>
  </si>
  <si>
    <t>Les bois de chauffage sont moins abondants sur le marché suite à la saison de pluie qui freine les fournisseurs à approvisionner le marché</t>
  </si>
  <si>
    <t>a92426a8-3561-468b-8681-83489c5d9774</t>
  </si>
  <si>
    <t>Alban Josué</t>
  </si>
  <si>
    <t>b7b7e934-44d1-4407-81e5-6c56f8397929</t>
  </si>
  <si>
    <t>Ali Ndjollé</t>
  </si>
  <si>
    <t>f6158a89-60c2-42e2-9ef7-bd7903329de4</t>
  </si>
  <si>
    <t>MOUSSA Abdou</t>
  </si>
  <si>
    <t>7343b518-8103-4cd7-b3b8-5fffb90f7102</t>
  </si>
  <si>
    <t>Alphé NGAZOU</t>
  </si>
  <si>
    <t>aad9b5db-fd48-42ce-b6ca-a209a5c2bc75</t>
  </si>
  <si>
    <t>Emmanuel KOUZOU</t>
  </si>
  <si>
    <t>L' eau ne marche plus suite à l'arrivée de la saison pluvieuse</t>
  </si>
  <si>
    <t>f6a779c4-b501-4743-917d-203413b73ec2</t>
  </si>
  <si>
    <t>Sandra Samedi</t>
  </si>
  <si>
    <t>alim_riz alim_manioc alim_mais</t>
  </si>
  <si>
    <t>Article trop chers</t>
  </si>
  <si>
    <t>Articles rares après des fournisseurs</t>
  </si>
  <si>
    <t>03d02611-ca3c-4500-8951-1a9eac563116</t>
  </si>
  <si>
    <t>Josiane Matchika</t>
  </si>
  <si>
    <t>alim_manioc alim_riz alim_haricot alim_mais</t>
  </si>
  <si>
    <t>Cet article est vraiment rare pour l'instant</t>
  </si>
  <si>
    <t>Le prix de demie cuvette a augmenté</t>
  </si>
  <si>
    <t>C'est pas la saison de l'article</t>
  </si>
  <si>
    <t>pas_saison trop_cher</t>
  </si>
  <si>
    <t>e835d558-3e2d-477c-b5f5-b2ac1992a355</t>
  </si>
  <si>
    <t>SOULEH Idriss</t>
  </si>
  <si>
    <t>612ca28c-9cd7-43c8-95c4-7d149330158d</t>
  </si>
  <si>
    <t>Mapouka Jean</t>
  </si>
  <si>
    <t>b71858f6-73a4-49e5-afb5-37346466a7b6</t>
  </si>
  <si>
    <t>Arouna IBRAHIM</t>
  </si>
  <si>
    <t>4d2d3acd-2c13-4ac3-a591-a92c3b2c54e7</t>
  </si>
  <si>
    <t>DALLEH</t>
  </si>
  <si>
    <t>edf016af-5a73-46e5-85ee-96eff062a8de</t>
  </si>
  <si>
    <t>Samson PATEZOU</t>
  </si>
  <si>
    <t>Par rapport a l'augmentation des prix  des bœufs</t>
  </si>
  <si>
    <t>La viande sur le marché est plus ou moins en abondance sur le marché mais les vendeurs se plaignent car leurs marchandises ne  bougent plus</t>
  </si>
  <si>
    <t>7a82e1d7-d5c4-4bed-b60e-8ab61508cf9f</t>
  </si>
  <si>
    <t>Fleuris</t>
  </si>
  <si>
    <t>596cac47-af23-4cb8-85ac-04c10f611418</t>
  </si>
  <si>
    <t>Kossiogni bertrand</t>
  </si>
  <si>
    <t>88b71fa4-8b09-4fbf-972e-e64c3eea8e92</t>
  </si>
  <si>
    <t>Arnaud</t>
  </si>
  <si>
    <t>9c0d1889-4018-4e67-af90-af71205eab1f</t>
  </si>
  <si>
    <t>Sebalet Francis</t>
  </si>
  <si>
    <t>49696d31-139b-4c5c-80bf-9d274b5c5925</t>
  </si>
  <si>
    <t>Mermoz Renekouzou</t>
  </si>
  <si>
    <t>Le prix du carburant n'a pas augmenté sinon le produit ne marche pas selon les commerçants</t>
  </si>
  <si>
    <t>29c6b562-9357-4aff-8c04-730f1b63a47a</t>
  </si>
  <si>
    <t>359144085827163</t>
  </si>
  <si>
    <t>Ambulant</t>
  </si>
  <si>
    <t>Saison des pluie</t>
  </si>
  <si>
    <t>42414170-22ab-4ad0-b71e-211b4fbc6803</t>
  </si>
  <si>
    <t>Anastasie Repio</t>
  </si>
  <si>
    <t>alim_sel alim_manioc alim_arachide alim_haricot</t>
  </si>
  <si>
    <t>Le prix a augmenté auprès des fournisseurs</t>
  </si>
  <si>
    <t>C'est la saison de semence de l'article</t>
  </si>
  <si>
    <t>f5398e03-f276-4a82-b987-af9656b77a9b</t>
  </si>
  <si>
    <t>Malekara Rosine</t>
  </si>
  <si>
    <t>alim_mais alim_manioc alim_riz alim_arachide alim_sel</t>
  </si>
  <si>
    <t>Le prix de l'article au cours de ce moi chez les fournisseurs</t>
  </si>
  <si>
    <t>trop_cher intemperies</t>
  </si>
  <si>
    <t>Les fournisseurs conservent pour la semence</t>
  </si>
  <si>
    <t>trop_cher indisponible</t>
  </si>
  <si>
    <t>Demie cuvette a augmenté chez les fournisseurs</t>
  </si>
  <si>
    <t>Le prix du maïs, arachide, riz et haricots a augmenté suite à la saison pluvieuse et c'est la période de semence pour ces articles</t>
  </si>
  <si>
    <t>442de122-b1c2-4b00-b8f0-2ff125b78b9e</t>
  </si>
  <si>
    <t>Arielle OUAPOU</t>
  </si>
  <si>
    <t>alim_mais alim_manioc alim_riz alim_haricot alim_arachide</t>
  </si>
  <si>
    <t>Le demie cuvette a augmenté</t>
  </si>
  <si>
    <t>Article à augmenté et rare chez les fournisseurs en dépit de ce mois</t>
  </si>
  <si>
    <t>C'est la saison de semence et rare chez les fournisseurs</t>
  </si>
  <si>
    <t>trop_cher pas_saison</t>
  </si>
  <si>
    <t>b637c165-2b9e-4c79-bbff-6f1511bca9f0</t>
  </si>
  <si>
    <t>AKRAME Guillene</t>
  </si>
  <si>
    <t>alim_mais alim_riz alim_haricot alim_sel alim_arachide</t>
  </si>
  <si>
    <t>intemperies pas_saison</t>
  </si>
  <si>
    <t>La demie cuvette a augmenté par rapport à la venue de pluie</t>
  </si>
  <si>
    <t>trop_cher pas_saison intemperies</t>
  </si>
  <si>
    <t>9c29ab36-332a-483b-a1c4-a1cb8d9afc1d</t>
  </si>
  <si>
    <t>LINGEPOU Jeanne</t>
  </si>
  <si>
    <t>alim_arachide alim_sel alim_huile_vegetale wash_savon alim_haricot</t>
  </si>
  <si>
    <t>Indisponible chez les fournisseurs</t>
  </si>
  <si>
    <t>72394bf2-5f28-454b-adfb-d2760fbc7222</t>
  </si>
  <si>
    <t>Étoile d'Alindao</t>
  </si>
  <si>
    <t>alim_huile_vegetale alim_sel alim_sucre wash_theiere nfi_drap</t>
  </si>
  <si>
    <t>etat_route intemperies</t>
  </si>
  <si>
    <t>4d2ce79b-3304-4e53-b126-94a3961937ff</t>
  </si>
  <si>
    <t>Africa Boutique</t>
  </si>
  <si>
    <t>nfi_moustiquaire nfi_pagne nfi_drap nfi_natte nfi_cuvette</t>
  </si>
  <si>
    <t>Le prix a légèrement baissé chez les fournisseurs</t>
  </si>
  <si>
    <t>Cet article fut rare et chère chez les fournisseurs</t>
  </si>
  <si>
    <t>trop_cher stockage indisponible</t>
  </si>
  <si>
    <t>34c49063-b066-402e-86e1-63063efee1c6</t>
  </si>
  <si>
    <t>Boutique Confiance</t>
  </si>
  <si>
    <t>nfi_pagne nfi_natte nfi_cuvette nfi_drap nfi_moustiquaire</t>
  </si>
  <si>
    <t>intemperies stockage</t>
  </si>
  <si>
    <t>L'article est disponible chez les fournisseurs</t>
  </si>
  <si>
    <t>Cet article est indisponible chez les fournisseurs et très coûteux</t>
  </si>
  <si>
    <t>indisponible trop_cher</t>
  </si>
  <si>
    <t>586e8179-b75b-44a8-9e2d-d7c0cd84238c</t>
  </si>
  <si>
    <t>Paris Boutique</t>
  </si>
  <si>
    <t>nfi_moustiquaire nfi_drap nfi_pagne nfi_natte nfi_cuvette alim_huile_vegetale wash_theiere wash_seau wash_savon</t>
  </si>
  <si>
    <t>Disponible chez les fournisseurs</t>
  </si>
  <si>
    <t>Cet article est beaucoup plus rare et chère</t>
  </si>
  <si>
    <t>stockage trop_cher indisponible</t>
  </si>
  <si>
    <t>intemperies etat_route</t>
  </si>
  <si>
    <t>Le prix du cuvette a augmenté depuis Bangui et c'est rare jusqu'à lors chez les fournisseurs d'après les commerçants</t>
  </si>
  <si>
    <t>4ac4cc30-d64a-4543-8f77-acb71cbb9166</t>
  </si>
  <si>
    <t>PENDERE BOUTIQUE</t>
  </si>
  <si>
    <t>nfi_bidon nfi_moustiquaire nfi_drap nfi_pagne nfi_natte nfi_marmite wash_seau wash_theiere alim_huile_vegetale alim_sucre</t>
  </si>
  <si>
    <t>Disponible chez les fournisseurs et prix abordables</t>
  </si>
  <si>
    <t>Rare et chère chez les fournisseurs</t>
  </si>
  <si>
    <t>Le prix de bidon de 25 litres reste de plus en plus chère</t>
  </si>
  <si>
    <t>Le prix du sac reste élevé</t>
  </si>
  <si>
    <t>etat_route paiement</t>
  </si>
  <si>
    <t>8d363a90-55d2-43f3-ae49-44ab5fc22956</t>
  </si>
  <si>
    <t>Alimentation  Naomie</t>
  </si>
  <si>
    <t>nfi_bidon wash_theiere wash_savon alim_sucre alim_huile_vegetale nfi_moustiquaire nfi_marmite</t>
  </si>
  <si>
    <t>Son prix est coûteux depuis les fournisseurs</t>
  </si>
  <si>
    <t>Article toujours son prix élevé</t>
  </si>
  <si>
    <t>df92e793-e0a2-439d-a70d-bb1560a407d1</t>
  </si>
  <si>
    <t>Double Onction</t>
  </si>
  <si>
    <t>nfi_bidon nfi_natte wash_theiere wash_savon alim_sucre</t>
  </si>
  <si>
    <t>L'article disponible chez les fournisseurs, prix abordables</t>
  </si>
  <si>
    <t>c3c1d376-ce14-4c7a-970a-0ca5c59d84c1</t>
  </si>
  <si>
    <t>Alimentation Gui Na Nzapa</t>
  </si>
  <si>
    <t>nfi_bidon alim_sucre wash_savon</t>
  </si>
  <si>
    <t>Le prix du sac de Sucre reste constant depuis le mois passé et vu l'état de route les commerçants ont la difficulté pour se faire approvisionner depuis la ville voisine</t>
  </si>
  <si>
    <t>d7a36c59-a525-42b0-a444-f40d39cb5e6e</t>
  </si>
  <si>
    <t>OSIAS</t>
  </si>
  <si>
    <t>wash_seau nfi_bache nfi_marmite nfi_bidon</t>
  </si>
  <si>
    <t>indisponible stockage trop_cher</t>
  </si>
  <si>
    <t>Cet article reste chère depuis les fournisseurs et c'est sur le marché</t>
  </si>
  <si>
    <t>Le marmite métal est rare sur le marché et son prix reste élevé si bien les acheteurs n'ont pas les moyens de l'acheter à un pareil prix</t>
  </si>
  <si>
    <t>5b4d8288-8497-4088-b266-016e991ec9cd</t>
  </si>
  <si>
    <t>Odilon NGUEREMALE</t>
  </si>
  <si>
    <t>nfi_bache wash_seau</t>
  </si>
  <si>
    <t>Depuis le mois passé les baches ne sont pas disponibles chez les fournisseurs et le prix reste de plus en plus élevé</t>
  </si>
  <si>
    <t>2f09ae49-decf-4dce-951b-9d09ea08d864</t>
  </si>
  <si>
    <t>Jospin MATCHIKA</t>
  </si>
  <si>
    <t>indisponible paiement trop_cher</t>
  </si>
  <si>
    <t>49cf114c-3b0d-4d29-9881-1014a805da7c</t>
  </si>
  <si>
    <t>Boutique Exode 14-14</t>
  </si>
  <si>
    <t>Le prix de l'article reste élevé depuis le début du mois</t>
  </si>
  <si>
    <t>Les assiettes métalliques restent coûteux sur les marchés après les entretiens avec les commerçants sur place</t>
  </si>
  <si>
    <t>624a27ef-16f1-41d6-bbf1-cfc65a90876d</t>
  </si>
  <si>
    <t>Continental Boutique</t>
  </si>
  <si>
    <t>Son prix ne cesse d'augmenter</t>
  </si>
  <si>
    <t>334c0afc-3a6e-4be0-b03f-d06b8211784c</t>
  </si>
  <si>
    <t>collect:L9exwRbqIGnL4zOL</t>
  </si>
  <si>
    <t>HISSEIN Mahamat</t>
  </si>
  <si>
    <t>nfi_moustiquaire nfi_bidon nfi_drap nfi_pagne nfi_natte nfi_bache nfi_marmite nfi_cuvette combustible_essence wash_savon wash_theiere wash_seau</t>
  </si>
  <si>
    <t>Besoin énorme et intempérie</t>
  </si>
  <si>
    <t>Certains articles trouvent une légère augmentation par rapport à la saison pluvieuse qui s'annonce.</t>
  </si>
  <si>
    <t>f8892c09-e0ae-45db-800e-ddbfdb031b05</t>
  </si>
  <si>
    <t>DALOUWAMBOLI Grâce</t>
  </si>
  <si>
    <t>nfi_moustiquaire nfi_drap nfi_pagne nfi_natte nfi_bache nfi_marmite nfi_cuvette wash_savon wash_theiere wash_seau combustible_essence</t>
  </si>
  <si>
    <t>insecurite_routes_arche etat_route intemperies</t>
  </si>
  <si>
    <t>etat_route intemperies insecurite_routes_arche</t>
  </si>
  <si>
    <t>etat_route insecurite_routes_arche intemperies</t>
  </si>
  <si>
    <t>Besoin énorme</t>
  </si>
  <si>
    <t>insecurite_routes_arche etat_route intemperies trop_cher</t>
  </si>
  <si>
    <t>Certains articles connaissent déjà une augmentation par rapport à la saison pluvieuse qui s'annonce.</t>
  </si>
  <si>
    <t>73f428f7-c24d-4e02-ad92-2e49c8de9520</t>
  </si>
  <si>
    <t>GAMBOLIPA Thierry</t>
  </si>
  <si>
    <t>nfi_moustiquaire nfi_bidon nfi_drap nfi_natte nfi_bache nfi_marmite nfi_cuvette wash_savon wash_theiere wash_seau combustible_essence</t>
  </si>
  <si>
    <t>etat_route insecurite_routes_arche intemperies trop_cher</t>
  </si>
  <si>
    <t>Certains articles connaissent déjà une augmentation du prix.</t>
  </si>
  <si>
    <t>761e6c63-dd00-4a68-ad2e-e84530630983</t>
  </si>
  <si>
    <t>MIHISSANI Thomas</t>
  </si>
  <si>
    <t>nfi_moustiquaire nfi_bidon nfi_drap nfi_pagne nfi_natte nfi_bache nfi_marmite nfi_cuvette wash_savon wash_theiere wash_seau combustible_essence</t>
  </si>
  <si>
    <t>insecurite_routes_arche intemperies etat_route</t>
  </si>
  <si>
    <t>etat_route intemperies absence_transport</t>
  </si>
  <si>
    <t>etat_route absence_transport intemperies insecurite_routes_arche</t>
  </si>
  <si>
    <t>Certains articles trouvent une augmentation des prix sur le marché.</t>
  </si>
  <si>
    <t>c0c25ca5-7f71-40f1-abae-6ae1cca0ee18</t>
  </si>
  <si>
    <t>YAYA Touré</t>
  </si>
  <si>
    <t>insecurite_routes_arche etat_route absence_transport intemperies</t>
  </si>
  <si>
    <t>insecurite_routes_arche intemperies</t>
  </si>
  <si>
    <t>etat_route insecurite_routes_arche absence_transport intemperies</t>
  </si>
  <si>
    <t>Besoin énorme dans la zone</t>
  </si>
  <si>
    <t>La saison pluvieuse commence déjà a influencé sur les prix de certains produits.</t>
  </si>
  <si>
    <t>f47b15c1-6a55-4575-9c99-1004da4fc9e5</t>
  </si>
  <si>
    <t>D0:7F:A0:09:8C:F3</t>
  </si>
  <si>
    <t>Seraphin</t>
  </si>
  <si>
    <t>alim_sel alim_huile_vegetale wash_savon alim_sucre</t>
  </si>
  <si>
    <t>Parceque c,est l ancien stock</t>
  </si>
  <si>
    <t>C, est  son ancien stock</t>
  </si>
  <si>
    <t>Disponibilité de produit</t>
  </si>
  <si>
    <t>005d543b-7c1e-45c6-bee4-4137e42fef14</t>
  </si>
  <si>
    <t>Sylvie</t>
  </si>
  <si>
    <t>alim_sel alim_arachide alim_huile_vegetale</t>
  </si>
  <si>
    <t>468d3061-4b8c-4550-bad0-8d3ffea4704b</t>
  </si>
  <si>
    <t>4LCNU20723103174</t>
  </si>
  <si>
    <t>Christiannie plastiques</t>
  </si>
  <si>
    <t>nfi_cuvette nfi_natte wash_seau wash_theiere nfi_moustiquaire nfi_bidon nfi_drap nfi_pagne nfi_bache nfi_marmite</t>
  </si>
  <si>
    <t>Disponible sur le marché</t>
  </si>
  <si>
    <t>Indisponibles sur le marché</t>
  </si>
  <si>
    <t>Coût de transport trop élevé par apport au temps d'avant</t>
  </si>
  <si>
    <t>Les commerçants se plaignent à cause de coût de transport qui est trop élevé ainsi que la douane et les chargeurs qui font que y a parfois une hausse de prix sur les marchés.</t>
  </si>
  <si>
    <t>470230b9-9749-4a0c-b911-46bbf13e83ae</t>
  </si>
  <si>
    <t>A côté de l'établissement sikadi</t>
  </si>
  <si>
    <t>nfi_pagne nfi_drap nfi_natte wash_theiere wash_seau nfi_bidon nfi_cuvette nfi_moustiquaire nfi_bache nfi_marmite</t>
  </si>
  <si>
    <t>Coût de transport trop élevé</t>
  </si>
  <si>
    <t>Indisponible sur le marché</t>
  </si>
  <si>
    <t>Les commerçants ont subit un coût exorbitants de transport et a joué sur les prix sur les marchés.</t>
  </si>
  <si>
    <t>e7d4afc3-e632-41df-850f-b85d4ee6ea39</t>
  </si>
  <si>
    <t>Ets la mère et le père</t>
  </si>
  <si>
    <t>nfi_natte nfi_cuvette wash_theiere wash_seau nfi_drap nfi_moustiquaire nfi_bidon nfi_pagne nfi_bache nfi_marmite</t>
  </si>
  <si>
    <t>Indisponibilité sur le marché</t>
  </si>
  <si>
    <t>Article indisponible sur le marché</t>
  </si>
  <si>
    <t>Les taxes douanière trop élevé</t>
  </si>
  <si>
    <t>Indisponibilité des articles sur le marché</t>
  </si>
  <si>
    <t>Indisponibles  sur le marché</t>
  </si>
  <si>
    <t>Disponibilité sur le marché</t>
  </si>
  <si>
    <t>Certains articles ne sont pas disponible sur le marché tel que les marmites etc...</t>
  </si>
  <si>
    <t>200fd433-47ba-42e7-8490-da4ace52916f</t>
  </si>
  <si>
    <t>Franklin</t>
  </si>
  <si>
    <t>nfi_bidon nfi_drap nfi_pagne nfi_natte nfi_cuvette wash_theiere wash_seau</t>
  </si>
  <si>
    <t>Indisponibles</t>
  </si>
  <si>
    <t>Certains articles ne sont pas disponible sur le marché, le cas de marmite, alluba ne produit pas en ce moment des marmites et au cameroun les prix sont chers et y a une rupture de bâche sur le marché de petevo.</t>
  </si>
  <si>
    <t>36decd2e-09d5-4dfb-b963-65936d904845</t>
  </si>
  <si>
    <t>Pas de nom</t>
  </si>
  <si>
    <t>nfi_moustiquaire nfi_drap nfi_pagne nfi_natte nfi_cuvette wash_theiere wash_seau</t>
  </si>
  <si>
    <t>Indisponibles sur le marché de petevo</t>
  </si>
  <si>
    <t>Nous constatons que cette boutique n'a pas pu trouver de bâche, marmites, couverture et autres suite aux problèmes de transport constaté dans ce dernier temps</t>
  </si>
  <si>
    <t>f54027c1-434d-42fa-872e-398c264ae216</t>
  </si>
  <si>
    <t>En face de 14 portes</t>
  </si>
  <si>
    <t>nfi_moustiquaire nfi_bache</t>
  </si>
  <si>
    <t>Les marchandises se trouve dans les marchés voisine et parfois les prix sont chers par apport au temps passé</t>
  </si>
  <si>
    <t>257a39c2-9d65-4c3f-81af-a4bf75a405b0</t>
  </si>
  <si>
    <t>Je sais pas</t>
  </si>
  <si>
    <t>53baed14-a046-42df-acca-92edf0f76b82</t>
  </si>
  <si>
    <t>Un plus petit que celle de 500</t>
  </si>
  <si>
    <t>Rien</t>
  </si>
  <si>
    <t>c40f5c49-10e2-48ea-a1c1-d4c591d9974d</t>
  </si>
  <si>
    <t>Hussien</t>
  </si>
  <si>
    <t>Abondance sur le marché</t>
  </si>
  <si>
    <t>etat_route autre</t>
  </si>
  <si>
    <t>Tarif haut des trafiquants vu l'état de la voie</t>
  </si>
  <si>
    <t>Je ne sais pas</t>
  </si>
  <si>
    <t>d67e115a-ae48-44e7-b614-6b4e2383b016</t>
  </si>
  <si>
    <t>Tarif des transporteurs en hausse</t>
  </si>
  <si>
    <t>412a1d5d-7239-419b-b734-303e22eb9c8a</t>
  </si>
  <si>
    <t>Hussein</t>
  </si>
  <si>
    <t>Rareté sur le marché</t>
  </si>
  <si>
    <t>Même a Bangui c'est chair</t>
  </si>
  <si>
    <t>L'État de la voie</t>
  </si>
  <si>
    <t>2472a6a5-0780-403c-b160-b0f0407d693d</t>
  </si>
  <si>
    <t>Distribution PAM</t>
  </si>
  <si>
    <t>5e575e06-c9fc-449f-91d6-58f1b43f0b61</t>
  </si>
  <si>
    <t>Priscile</t>
  </si>
  <si>
    <t>Les boeufs sont disponibles sur le marchè</t>
  </si>
  <si>
    <t>1b440778-63cb-47ed-8e1b-422340e7570c</t>
  </si>
  <si>
    <t>Simon</t>
  </si>
  <si>
    <t>Apres le retour de la securite ça va mieux</t>
  </si>
  <si>
    <t>6aedb62d-1150-4ac0-880d-a912eb66b8f4</t>
  </si>
  <si>
    <t>Romain</t>
  </si>
  <si>
    <t>La viande est vendue en tas entre 1500 à 2000 sur ce marchè de petevo</t>
  </si>
  <si>
    <t>88420699-d1fa-47f3-ada7-fba2d50e3741</t>
  </si>
  <si>
    <t>Sylvos</t>
  </si>
  <si>
    <t>Puisque à boboui les boeufs sont beaucoup,et le prix est aussi abordable. Ici à petevo en vends en tas entre 1000f à 2000f,fonction de revenu de client.</t>
  </si>
  <si>
    <t>18b7ecbb-f879-4edd-bb36-afeb4dd54b62</t>
  </si>
  <si>
    <t>Françine</t>
  </si>
  <si>
    <t>alim_arachide alim_haricot alim_manioc alim_mais alim_riz</t>
  </si>
  <si>
    <t>Car ya mevente on est obligè de baisse le prix</t>
  </si>
  <si>
    <t>A cause d,intemperie du à la saison de pluie</t>
  </si>
  <si>
    <t>Car ya disponibilité et le prix baisse</t>
  </si>
  <si>
    <t>En ce moment le prix de certain produit son en baisse et c,est en fonction du coùt d,approvisionement</t>
  </si>
  <si>
    <t>0ef96340-4139-4cc0-82d8-346bee59400a</t>
  </si>
  <si>
    <t>Gracia</t>
  </si>
  <si>
    <t>alim_arachide alim_haricot alim_manioc alim_mais alim_riz alim_sel</t>
  </si>
  <si>
    <t>Ancien stock acheté au moment des dernier evement de cpc</t>
  </si>
  <si>
    <t>Cela est du au carrence</t>
  </si>
  <si>
    <t>Cela est du au mevente</t>
  </si>
  <si>
    <t>Les prix sont volatiles</t>
  </si>
  <si>
    <t>3332fd29-e49d-4ed2-81d5-86d63e1c0d5b</t>
  </si>
  <si>
    <t>Laure</t>
  </si>
  <si>
    <t>alim_arachide alim_haricot alim_riz alim_mais alim_manioc alim_sel</t>
  </si>
  <si>
    <t>Le prix est fonction de coût d,approvisionement</t>
  </si>
  <si>
    <t>Cela est dûe à l,intemperie</t>
  </si>
  <si>
    <t>intemperies trop_cher stockage</t>
  </si>
  <si>
    <t>Disponible au stock</t>
  </si>
  <si>
    <t>Volatilité de prix</t>
  </si>
  <si>
    <t>0c361259-544d-4a72-aeda-2299163caa09</t>
  </si>
  <si>
    <t>Pierrot</t>
  </si>
  <si>
    <t>alim_riz alim_sucre alim_sel alim_huile_vegetale wash_savon</t>
  </si>
  <si>
    <t>Savon super</t>
  </si>
  <si>
    <t>Volatilité des prix sur le marche</t>
  </si>
  <si>
    <t>c633ed7d-a833-4abf-8b44-c69d3c181568</t>
  </si>
  <si>
    <t>Ricady</t>
  </si>
  <si>
    <t>alim_sucre alim_huile_vegetale wash_savon alim_sel alim_riz</t>
  </si>
  <si>
    <t>73344456-05b2-4773-bc6a-b3a77635c88c</t>
  </si>
  <si>
    <t>Le roi</t>
  </si>
  <si>
    <t>alim_sel alim_sucre alim_riz alim_huile_vegetale wash_savon</t>
  </si>
  <si>
    <t>Savon super de bimbo</t>
  </si>
  <si>
    <t>Disparité de prix sur le marché petevo</t>
  </si>
  <si>
    <t>b221e061-27f7-4268-b8dc-3ecef64b16a2</t>
  </si>
  <si>
    <t>Phlegon</t>
  </si>
  <si>
    <t>bea78114-9f9d-4ea0-883e-c1aecf483df6</t>
  </si>
  <si>
    <t>Josiane</t>
  </si>
  <si>
    <t>Le prix ne change pas ,50f</t>
  </si>
  <si>
    <t>Stabilité de prix</t>
  </si>
  <si>
    <t>cd47ca7a-702d-437a-8bf9-ac8607ecf3f5</t>
  </si>
  <si>
    <t>Ramses</t>
  </si>
  <si>
    <t>Le habituel est de 50f</t>
  </si>
  <si>
    <t>Le prix de fagot est stable à petevo</t>
  </si>
  <si>
    <t>8e7aee71-2243-4ce0-a536-e4cc3b1c5142</t>
  </si>
  <si>
    <t>Chillios</t>
  </si>
  <si>
    <t>Le fagot de taille moyenne est toujours à 50f</t>
  </si>
  <si>
    <t>3bb04c48-7a26-4028-abe1-925480ac1f50</t>
  </si>
  <si>
    <t>Mireille</t>
  </si>
  <si>
    <t>Le prix est de 50f</t>
  </si>
  <si>
    <t>241ea7ef-bf0d-430e-bbdc-66043aa41de0</t>
  </si>
  <si>
    <t>Vero</t>
  </si>
  <si>
    <t>alim_haricot alim_arachide alim_manioc alim_mais</t>
  </si>
  <si>
    <t>Mevente de produit</t>
  </si>
  <si>
    <t>Les prix des denrées sont fixés,en fonction de coùt d,approvisionement.</t>
  </si>
  <si>
    <t>1163fa7e-2c86-4c91-9e06-001d0111aeea</t>
  </si>
  <si>
    <t>Station total petevo</t>
  </si>
  <si>
    <t>a542983e-5e35-43d2-940a-bb394477af61</t>
  </si>
  <si>
    <t>Syntich</t>
  </si>
  <si>
    <t>alim_haricot alim_manioc alim_mais</t>
  </si>
  <si>
    <t>stockage trop_cher</t>
  </si>
  <si>
    <t>Carrence du produit</t>
  </si>
  <si>
    <t>intemperies trop_cher</t>
  </si>
  <si>
    <t>Stockage causant une mevente du produit</t>
  </si>
  <si>
    <t>etat_route trop_cher indisponible</t>
  </si>
  <si>
    <t>Les prix sont volatiles sur le marché de combatants</t>
  </si>
  <si>
    <t>35633768-75d0-4e2f-8b7f-301196ba0dde</t>
  </si>
  <si>
    <t>Roger</t>
  </si>
  <si>
    <t>6b677565-4771-4af0-8012-fd66dc4a4a1d</t>
  </si>
  <si>
    <t>Tradex combatants</t>
  </si>
  <si>
    <t>1e741c0a-912e-417c-bdce-92680229ae0f</t>
  </si>
  <si>
    <t>Total martyrs</t>
  </si>
  <si>
    <t>0b85f551-e3e9-468d-b6b5-70d20c3af581</t>
  </si>
  <si>
    <t>Forage combatants</t>
  </si>
  <si>
    <t>65559c12-588d-4152-bfee-bc55553feea1</t>
  </si>
  <si>
    <t>Sodeca combatant</t>
  </si>
  <si>
    <t>cb84672e-cefb-4409-b800-49c84bc8b0b3</t>
  </si>
  <si>
    <t>Thubaut station</t>
  </si>
  <si>
    <t>Les revendeurs fixent le prix à 1000f</t>
  </si>
  <si>
    <t>Nous sommes les revendeurs,car dans les stations total le prix d'un litre d'essence est à 865f</t>
  </si>
  <si>
    <t>2e6c6ceb-dbb5-4e30-8078-df3864dcfb99</t>
  </si>
  <si>
    <t>Forage huitième</t>
  </si>
  <si>
    <t>La sodeca ne founit pas l'eau depuis un certain temps</t>
  </si>
  <si>
    <t>d62f67a5-fe17-466e-a252-d7b7a9a50008</t>
  </si>
  <si>
    <t>Joùi</t>
  </si>
  <si>
    <t>Revendeur d'essence</t>
  </si>
  <si>
    <t>Nous achetons 1 litre 865f et revendre à 1000f</t>
  </si>
  <si>
    <t>c66df16e-eae7-4dd2-acd0-3ea5c69adfc9</t>
  </si>
  <si>
    <t>ee.humanitarianresponse.info:cQgBakjRO2mg6Hlf</t>
  </si>
  <si>
    <t>OUMAR Idriss</t>
  </si>
  <si>
    <t>nfi_moustiquaire nfi_bidon nfi_pagne nfi_natte nfi_bache alim_manioc alim_riz alim_haricot wash_savon wash_seau combustible_essence</t>
  </si>
  <si>
    <t>Produit rare sur marché</t>
  </si>
  <si>
    <t>Distance créé l'augmentation de prix car l'acheminement est tardive</t>
  </si>
  <si>
    <t>etat_route stockage</t>
  </si>
  <si>
    <t>Problème de stock</t>
  </si>
  <si>
    <t>Produit très chère chez fournisseurs et sur commande</t>
  </si>
  <si>
    <t>stockage autre</t>
  </si>
  <si>
    <t>Faible production</t>
  </si>
  <si>
    <t>Contrôle stricte à la frontière soudanaise interdissent la sortie massivement de ce produit à l'extérieur</t>
  </si>
  <si>
    <t>Je remercie cette initiative et je demande à tous les humanitaires de penser à l'infrastructure</t>
  </si>
  <si>
    <t>2194e463-b461-4542-b405-306bce04ef54</t>
  </si>
  <si>
    <t>YOUSSOUF adam</t>
  </si>
  <si>
    <t>nfi_moustiquaire nfi_bidon nfi_drap nfi_pagne nfi_natte nfi_bache nfi_marmite nfi_cuvette alim_arachide alim_sucre alim_sel alim_viande alim_huile_vegetale wash_theiere</t>
  </si>
  <si>
    <t>Quantité suffisante dans le stock</t>
  </si>
  <si>
    <t>Produit disponible sur marché</t>
  </si>
  <si>
    <t>Produit rare et sur commande</t>
  </si>
  <si>
    <t>etat_route stockage autre</t>
  </si>
  <si>
    <t>Sur commande</t>
  </si>
  <si>
    <t>Produit indisponible en raison de stock</t>
  </si>
  <si>
    <t>Distance créé la rareté de produit sur marché</t>
  </si>
  <si>
    <t>Produit sur commande</t>
  </si>
  <si>
    <t>Produit est disponible sur marché</t>
  </si>
  <si>
    <t>Problème de stock et produit sur commande</t>
  </si>
  <si>
    <t>intemperies autre</t>
  </si>
  <si>
    <t>Mouvement bétail vers Soudan</t>
  </si>
  <si>
    <t>pas_saison autre</t>
  </si>
  <si>
    <t>Je dis seulement pour cette enquête et demande aux ONG de penser à nous les commerçants</t>
  </si>
  <si>
    <t>70b1b3ad-4357-49fa-a6f2-c623d4791565</t>
  </si>
  <si>
    <t>Irene</t>
  </si>
  <si>
    <t>C'est la saison des semences et le début de la saison pluvieuse</t>
  </si>
  <si>
    <t>Zapa</t>
  </si>
  <si>
    <t>Taxe frontalière</t>
  </si>
  <si>
    <t>db4eee45-1ea3-4782-9f2d-b89b025e2557</t>
  </si>
  <si>
    <t>Noella</t>
  </si>
  <si>
    <t>Taxe et saison des semences</t>
  </si>
  <si>
    <t>Début de Saison pluvieuse</t>
  </si>
  <si>
    <t>72f156f6-f903-488d-8ae6-7d42c69fc7c4</t>
  </si>
  <si>
    <t>Mousa</t>
  </si>
  <si>
    <t>Je sais pas quoi dire</t>
  </si>
  <si>
    <t>fe54f886-69b4-4209-9dc7-76f222565224</t>
  </si>
  <si>
    <t>Ahamat</t>
  </si>
  <si>
    <t>c516cd40-7604-46fa-8f28-4444ee92684d</t>
  </si>
  <si>
    <t>Moussa</t>
  </si>
  <si>
    <t>Taxe sur la voie</t>
  </si>
  <si>
    <t>15a2a825-f635-4518-928a-f10442a02a41</t>
  </si>
  <si>
    <t>Oumar</t>
  </si>
  <si>
    <t>etat_route intemperies autre</t>
  </si>
  <si>
    <t>Taxe</t>
  </si>
  <si>
    <t>7b1a66c8-e5c6-418e-af84-741e612531af</t>
  </si>
  <si>
    <t>1ea2f17e-fa09-406c-98bc-b5614cede761</t>
  </si>
  <si>
    <t>Saison des semences</t>
  </si>
  <si>
    <t>0324e4f8-5ee2-4647-8b06-0ca98ac36015</t>
  </si>
  <si>
    <t>On paie cette somme chaque un mois</t>
  </si>
  <si>
    <t>d69d2cf3-f232-43d8-af80-1a58b7125818</t>
  </si>
  <si>
    <t>Freddy</t>
  </si>
  <si>
    <t>Pour chaque mois on paie cette somme</t>
  </si>
  <si>
    <t>179a6181-d934-4334-85b8-9ed20e1d79e6</t>
  </si>
  <si>
    <t>Anie</t>
  </si>
  <si>
    <t>4c8ab7db-e652-400d-8839-9991f293c4d6</t>
  </si>
  <si>
    <t>f4b227db21c137dd</t>
  </si>
  <si>
    <t>Avenir de Dekoa</t>
  </si>
  <si>
    <t>nfi_moustiquaire nfi_drap nfi_pagne nfi_natte alim_riz alim_sucre alim_sel alim_huile_vegetale wash_savon wash_theiere wash_seau</t>
  </si>
  <si>
    <t>Le prix se varie par rapport au fournisseur</t>
  </si>
  <si>
    <t>Le prix varie salon le commercant</t>
  </si>
  <si>
    <t>Varie salon le commercant</t>
  </si>
  <si>
    <t>Par rapport au qualite</t>
  </si>
  <si>
    <t>Une augmentation legere de prix a bangui</t>
  </si>
  <si>
    <t>Par rapport a l augmentation de prix a bangui</t>
  </si>
  <si>
    <t>Le prix est standar</t>
  </si>
  <si>
    <t>Parceque c,est pour 20 l</t>
  </si>
  <si>
    <t>d2665609-91ec-41d8-950e-a639815d55f2</t>
  </si>
  <si>
    <t>Vend tout et tout</t>
  </si>
  <si>
    <t>nfi_bidon nfi_natte alim_riz alim_sucre alim_sel alim_huile_vegetale wash_savon wash_theiere combustible_essence</t>
  </si>
  <si>
    <t>Sa evolu salon le commercant</t>
  </si>
  <si>
    <t>Sa varie salon le commercant</t>
  </si>
  <si>
    <t>1f4005f5-4085-430a-9663-aa92b743d02c</t>
  </si>
  <si>
    <t>Boutique orange mony</t>
  </si>
  <si>
    <t>nfi_moustiquaire nfi_bidon nfi_drap nfi_pagne nfi_natte nfi_marmite nfi_cuvette alim_riz alim_sucre alim_sel alim_huile_vegetale wash_savon wash_theiere wash_seau</t>
  </si>
  <si>
    <t>ce prix est standard au marche secondair salon le commercant</t>
  </si>
  <si>
    <t>Le bidon c'est pour 25 litre</t>
  </si>
  <si>
    <t>C'est le prix de java</t>
  </si>
  <si>
    <t>C'est l'originale</t>
  </si>
  <si>
    <t>Ya la rarete sur le marche</t>
  </si>
  <si>
    <t>On note une augmentation a BANGUI</t>
  </si>
  <si>
    <t>L' augmentation de prix de mois</t>
  </si>
  <si>
    <t>C'est le prix sur le marche a Dekoa</t>
  </si>
  <si>
    <t>A cause du tax additionel</t>
  </si>
  <si>
    <t>Augmentation a BANGUI</t>
  </si>
  <si>
    <t>So le prix augmente c'est question a BANGUI aussi et beaucoup de transporteur ne veux pas transporter les articles en plastique</t>
  </si>
  <si>
    <t>8bbfd3e1-67d9-4b2b-8465-04ade659b35e</t>
  </si>
  <si>
    <t>ALHILAL</t>
  </si>
  <si>
    <t>nfi_drap nfi_pagne nfi_natte wash_savon wash_theiere wash_seau</t>
  </si>
  <si>
    <t>C'est le prix abbituel selon  le commercant</t>
  </si>
  <si>
    <t>Le prix de transport  augmente parfois</t>
  </si>
  <si>
    <t>Toujours le transport</t>
  </si>
  <si>
    <t>C'est le prix sur le marche actual a Dekoa selon le vendeur</t>
  </si>
  <si>
    <t>Une legere augmentation</t>
  </si>
  <si>
    <t>L' AUGMENTATION DES PRIX SONT LIES AUX INSECURITES QUI ETAIS PASSE DANS LE PAYS QUI A FAIT QUE LA ROUTE DE BANGUI GARAOUBOULAYE N'ETAIS PAS ACCESSIBLE</t>
  </si>
  <si>
    <t>3559ac66-d7af-4b59-a605-e9d5d1373e45</t>
  </si>
  <si>
    <t>Aider les parents</t>
  </si>
  <si>
    <t>nfi_drap nfi_pagne nfi_natte alim_riz alim_sel alim_huile_vegetale</t>
  </si>
  <si>
    <t>Ya un probleme de taxes et impots</t>
  </si>
  <si>
    <t>Augmentation de prix chez les fournisseurs</t>
  </si>
  <si>
    <t>A cause des taxes sur les barrieres</t>
  </si>
  <si>
    <t>Le prix a augmente</t>
  </si>
  <si>
    <t>Il remercie la solidarites pour centre enquette</t>
  </si>
  <si>
    <t>27f3b225-6064-4228-b832-c548e87a032f</t>
  </si>
  <si>
    <t>Etoile du progres de dekoa</t>
  </si>
  <si>
    <t>nfi_moustiquaire nfi_bidon nfi_drap nfi_pagne nfi_natte nfi_bache nfi_marmite alim_riz alim_arachide alim_sucre alim_sel alim_huile_vegetale wash_savon wash_theiere wash_seau</t>
  </si>
  <si>
    <t>Par rapport aux taxes et impots sur les barrieres</t>
  </si>
  <si>
    <t>Varie selon le commercant</t>
  </si>
  <si>
    <t>Par rapport Ala fermeture de frontiere de  cameroun</t>
  </si>
  <si>
    <t>Car c,est standar</t>
  </si>
  <si>
    <t>Par rapport aux taxes et impots</t>
  </si>
  <si>
    <t>Varie d,une personnel a l,autre</t>
  </si>
  <si>
    <t>L,arachide n,est pas disponible</t>
  </si>
  <si>
    <t>C,est standar</t>
  </si>
  <si>
    <t>Si ya penurie le prix augmente</t>
  </si>
  <si>
    <t>Le commercant est tres disponible pour le prochain suivi du marche</t>
  </si>
  <si>
    <t>c6c69120-fbcd-4c92-ab4e-a6d0f4218324</t>
  </si>
  <si>
    <t>Fontaine quartier Arabe</t>
  </si>
  <si>
    <t>4f201200-4408-4286-959a-f9b6ad434fee</t>
  </si>
  <si>
    <t>Point D'eglise catholique</t>
  </si>
  <si>
    <t>59614acc-ff75-42e6-a048-fe91e0dae890</t>
  </si>
  <si>
    <t>Forage Gomokan</t>
  </si>
  <si>
    <t>78e1fb18-1434-40d7-a757-172b6c1d5ebd</t>
  </si>
  <si>
    <t>Vendeur d'eau ambulant</t>
  </si>
  <si>
    <t>Le vendeur paye au forage pour revendre</t>
  </si>
  <si>
    <t>45adc6ef-b69c-438d-8b6b-4bd1f99f5acb</t>
  </si>
  <si>
    <t>Il paye au Fontaine pour aller revendre</t>
  </si>
  <si>
    <t>39cd3190-fdcf-469a-896d-bab67d4ba87b</t>
  </si>
  <si>
    <t>Lengou ibrahim</t>
  </si>
  <si>
    <t>347b4c0d-4fb9-4b2c-8bf5-9f24919e4ccd</t>
  </si>
  <si>
    <t>Romi</t>
  </si>
  <si>
    <t>a8ada274-c243-42b3-914c-4c7c73b08af9</t>
  </si>
  <si>
    <t>Eveline</t>
  </si>
  <si>
    <t>0d7b433d-14b4-4af0-979c-dae01fc7bd85</t>
  </si>
  <si>
    <t>39fc6b65-3a37-485f-b537-479a2c1ddcbb</t>
  </si>
  <si>
    <t>Detaillant</t>
  </si>
  <si>
    <t>7cdee129-52a8-469d-bdc2-02d04c491c4c</t>
  </si>
  <si>
    <t>d1e4012a-2bf9-40f5-89d7-691ac2d6b45a</t>
  </si>
  <si>
    <t>Ngbaba jean</t>
  </si>
  <si>
    <t>Si ya rupture sa augmente</t>
  </si>
  <si>
    <t>Remercie beaucoup la solidarites pour ce suivi du prix de marche</t>
  </si>
  <si>
    <t>dd3b82e4-5c73-446f-a3e8-f60cb9877478</t>
  </si>
  <si>
    <t>Katiza marina</t>
  </si>
  <si>
    <t>alim_arachide alim_mais alim_manioc</t>
  </si>
  <si>
    <t>C,est la periode de saison de pluie</t>
  </si>
  <si>
    <t>Le prix est augmente par rapport ala saison de pluie QUI s,approache</t>
  </si>
  <si>
    <t>d7daf7f8-f6cb-4175-96a5-26997b64c586</t>
  </si>
  <si>
    <t>Edvige</t>
  </si>
  <si>
    <t>alim_arachide alim_manioc</t>
  </si>
  <si>
    <t>Les Marigots sont tari et le sol devient dure</t>
  </si>
  <si>
    <t>Le prix a augmente ce denier temps</t>
  </si>
  <si>
    <t>9560e38b-1c15-4c46-9292-4b558f682aa8</t>
  </si>
  <si>
    <t>Passiko zita</t>
  </si>
  <si>
    <t>Les Marigots sont taris et le sol devient dure</t>
  </si>
  <si>
    <t>ae4b0cf0-e587-4079-813b-f6c94f08af26</t>
  </si>
  <si>
    <t>Nour</t>
  </si>
  <si>
    <t>729b2037-632a-4137-9528-4c0e1912b9ae</t>
  </si>
  <si>
    <t>IBRAHIM Mahamath</t>
  </si>
  <si>
    <t>nfi_bidon nfi_pagne nfi_natte alim_riz alim_haricot alim_arachide alim_sucre alim_sel alim_huile_vegetale wash_savon wash_theiere wash_seau combustible_essence</t>
  </si>
  <si>
    <t>Produit rare et chère chez les humanitaires</t>
  </si>
  <si>
    <t>etat_route trop_cher</t>
  </si>
  <si>
    <t>Produit de saison et faible production</t>
  </si>
  <si>
    <t>Rareté de produit pour l'instant</t>
  </si>
  <si>
    <t>Distance et coût de transport</t>
  </si>
  <si>
    <t>Le gouvernement soudanais fait un contrôle stricte à la frontière pour éviter la sortie massive de ce produit à l'extérieur</t>
  </si>
  <si>
    <t>79591537-1f94-4c24-9241-714ab2df7872</t>
  </si>
  <si>
    <t>Ousman</t>
  </si>
  <si>
    <t>4b167b2c-1b09-4bcb-a5a1-09b19f2c5d98</t>
  </si>
  <si>
    <t>Yolomale hublon</t>
  </si>
  <si>
    <t>Par rapport au penurie</t>
  </si>
  <si>
    <t>L,insecurite Dan's la brousse pas de parched a kata bandoro</t>
  </si>
  <si>
    <t>1d6d86c8-2fc1-4b56-9ede-b3129debf949</t>
  </si>
  <si>
    <t>Bianre gustave</t>
  </si>
  <si>
    <t>L,insecurite a cause la penurie</t>
  </si>
  <si>
    <t>d214929b-6348-4c85-a941-2ca36e58995c</t>
  </si>
  <si>
    <t>Fardos Mahamat</t>
  </si>
  <si>
    <t>Penerie sur le marche</t>
  </si>
  <si>
    <t>La production n'est pas bonne et la rarete au saison agricole</t>
  </si>
  <si>
    <t>52c52a23-f7df-422c-8315-6f7f9e260b7b</t>
  </si>
  <si>
    <t>Omecia ABENGANA</t>
  </si>
  <si>
    <t>Pas assez cultiver a DEKOA</t>
  </si>
  <si>
    <t>Peux cultiver a Dekoa le prix est chaire</t>
  </si>
  <si>
    <t>c8bca1ca-064e-4e39-a957-36faed77d645</t>
  </si>
  <si>
    <t>Dahoud fane</t>
  </si>
  <si>
    <t>L'augmentation de prix</t>
  </si>
  <si>
    <t>La population de Dekoa ne cultive pas assez,ça viens de loin parfois</t>
  </si>
  <si>
    <t>006dfe68-5bf5-4f42-8521-f8b2b0e00f7f</t>
  </si>
  <si>
    <t>Fane AMADHI</t>
  </si>
  <si>
    <t>Le prix tros eleve</t>
  </si>
  <si>
    <t>Rarete pour le moment</t>
  </si>
  <si>
    <t>b9a4cc4f-5e53-4adf-b7c5-493279741990</t>
  </si>
  <si>
    <t>Yavala Genevieve</t>
  </si>
  <si>
    <t>Sa varie selon le commercant</t>
  </si>
  <si>
    <t>ddc9cc8f-61d8-444b-b6e1-14b34917656a</t>
  </si>
  <si>
    <t>IMANGUE eugenie</t>
  </si>
  <si>
    <t>Periode de saison seche</t>
  </si>
  <si>
    <t>a4580763-50e5-44ae-b70e-959fb95f1e97</t>
  </si>
  <si>
    <t>Ngueregou irene</t>
  </si>
  <si>
    <t>Periode de semence</t>
  </si>
  <si>
    <t>6cb21753-2808-4541-8aaf-e89079961246</t>
  </si>
  <si>
    <t>Bagueala charline</t>
  </si>
  <si>
    <t>cc2320d3-17a1-482c-83c6-45173972e4e5</t>
  </si>
  <si>
    <t>Ipande manuella</t>
  </si>
  <si>
    <t>La vendeuse se plaint parceque les Marigots sont taris et le prix de maniac est en hausse</t>
  </si>
  <si>
    <t>aa4dd4fd-925b-4f49-8bdd-43591d0b6454</t>
  </si>
  <si>
    <t>Marie Claire</t>
  </si>
  <si>
    <t>5cc5efa5-dba1-4c17-94a1-f4fbb69a7401</t>
  </si>
  <si>
    <t>Yokobo Carole</t>
  </si>
  <si>
    <t>72194423-8df9-4e6b-a5f1-7e45d5463764</t>
  </si>
  <si>
    <t>Soleil  de l'independance</t>
  </si>
  <si>
    <t>nfi_bidon nfi_drap nfi_pagne nfi_natte nfi_marmite nfi_cuvette alim_mais alim_riz alim_sucre alim_sel alim_huile_vegetale wash_savon wash_theiere wash_seau</t>
  </si>
  <si>
    <t>Le prix augmente de plus en plus</t>
  </si>
  <si>
    <t>Les transports et le prix sont chers</t>
  </si>
  <si>
    <t>Le prix a baisse</t>
  </si>
  <si>
    <t>Le prix est cher</t>
  </si>
  <si>
    <t>absence_transport stockage indisponible</t>
  </si>
  <si>
    <t>Le prix a augmenté sur le marche</t>
  </si>
  <si>
    <t>C'est le prix du savon savex</t>
  </si>
  <si>
    <t>Par ce que le prix a diminue</t>
  </si>
  <si>
    <t>Si s I souhaite avoir les articles en question, je peux fournir</t>
  </si>
  <si>
    <t>a5f74f27-0acc-4aaf-9371-83e359940e27</t>
  </si>
  <si>
    <t>AAA</t>
  </si>
  <si>
    <t>nfi_moustiquaire nfi_bidon nfi_drap nfi_pagne nfi_natte alim_riz alim_sucre alim_sel alim_huile_vegetale wash_savon</t>
  </si>
  <si>
    <t>pas_souhaite indisponible stockage</t>
  </si>
  <si>
    <t>Les preneurs sont rares</t>
  </si>
  <si>
    <t>C'est l'article le moins cher</t>
  </si>
  <si>
    <t>Y a la loi de l'offre</t>
  </si>
  <si>
    <t>Le prix varie selon les moments</t>
  </si>
  <si>
    <t>On est à la loi de demande</t>
  </si>
  <si>
    <t>Le savex se vend à ce prix</t>
  </si>
  <si>
    <t>Je n'en ai pas en stock</t>
  </si>
  <si>
    <t>4fe839f5-b40f-4f02-8c65-91040cab9a3e</t>
  </si>
  <si>
    <t>Droit chemin</t>
  </si>
  <si>
    <t>nfi_pagne nfi_drap nfi_natte alim_riz alim_sucre alim_sel nfi_bache alim_huile_vegetale wash_savon wash_theiere wash_seau wash_eau</t>
  </si>
  <si>
    <t>Manque de marchandise</t>
  </si>
  <si>
    <t>Pas de marchandise</t>
  </si>
  <si>
    <t>Transport est élevé</t>
  </si>
  <si>
    <t>Les marchandises sont un peut rare mais si ya les commandes  on peut passer les commandes à Bangui.Merci cordialement</t>
  </si>
  <si>
    <t>051c568b-3cc5-499d-bce7-8cd1cec3838f</t>
  </si>
  <si>
    <t>Établissement ABD</t>
  </si>
  <si>
    <t>nfi_bidon nfi_drap nfi_pagne nfi_natte nfi_bache alim_riz alim_sucre alim_sel alim_huile_vegetale wash_savon wash_theiere wash_seau wash_eau combustible_essence</t>
  </si>
  <si>
    <t>Manque de l'article</t>
  </si>
  <si>
    <t>Le premier étude du marché est faite sur le prix de celui qui es en hausse c'est à dire à 6000</t>
  </si>
  <si>
    <t>Manque</t>
  </si>
  <si>
    <t>6×5</t>
  </si>
  <si>
    <t>Transport est trop élevé</t>
  </si>
  <si>
    <t>Ya les marchandises mais problème de transport</t>
  </si>
  <si>
    <t>dbede444-f485-444b-80ac-b2ff34e8c2c0</t>
  </si>
  <si>
    <t>Style Italia</t>
  </si>
  <si>
    <t>nfi_bidon nfi_drap nfi_pagne nfi_natte nfi_bache alim_riz alim_sucre alim_sel alim_huile_vegetale wash_savon wash_theiere wash_seau combustible_essence wash_eau</t>
  </si>
  <si>
    <t>L'étude du marché de mois de mars est faite sur celui de plus chers</t>
  </si>
  <si>
    <t>Problème de transport</t>
  </si>
  <si>
    <t>Problème du transport</t>
  </si>
  <si>
    <t>Les marchandises augmentent à dekoa selon le prix de vente a Bangui.</t>
  </si>
  <si>
    <t>460f37fe-5bb5-47f7-8766-f13a1c49dbac</t>
  </si>
  <si>
    <t>ADJALI  Ali</t>
  </si>
  <si>
    <t>nfi_pagne nfi_natte alim_sucre alim_huile_vegetale</t>
  </si>
  <si>
    <t>C'est une marque Applee london</t>
  </si>
  <si>
    <t>Par ce qu'il ya le stock</t>
  </si>
  <si>
    <t>Si REACH en a besoin de ces articles, je peux la fournir</t>
  </si>
  <si>
    <t>19859090-ea95-47bd-bb6d-6b8359961cbf</t>
  </si>
  <si>
    <t>Espace vente du fagots</t>
  </si>
  <si>
    <t>C'est au champ que nous en procurons</t>
  </si>
  <si>
    <t>d7b4395e-8c23-402e-b49d-5685a753701a</t>
  </si>
  <si>
    <t>Petit marché  secondaire</t>
  </si>
  <si>
    <t>On peut fournir au champ</t>
  </si>
  <si>
    <t>6c348487-8190-4f8b-b3e5-d91d8dfabd3a</t>
  </si>
  <si>
    <t>Petit marché secondaire</t>
  </si>
  <si>
    <t>Toujours  au champ</t>
  </si>
  <si>
    <t>cdf41323-55b6-483a-b563-8ef625986498</t>
  </si>
  <si>
    <t>Station capitaine 009</t>
  </si>
  <si>
    <t>J'ai à peu près 230 litres</t>
  </si>
  <si>
    <t>8438b1c2-d437-481b-938f-7f214f3721d6</t>
  </si>
  <si>
    <t>Nous cherchons dans la brousse</t>
  </si>
  <si>
    <t>7943f5a3-8dfa-44f3-a863-aac55d3b14c8</t>
  </si>
  <si>
    <t>Station total simao de Dakar kadafi</t>
  </si>
  <si>
    <t>J'ai le stock faisant 600litres</t>
  </si>
  <si>
    <t>05afbeac-8227-4644-a026-2ca9450979e1</t>
  </si>
  <si>
    <t>Espace petit marché</t>
  </si>
  <si>
    <t>On vient toujours ici</t>
  </si>
  <si>
    <t>d2330a18-96a2-4148-88df-1629b68280c7</t>
  </si>
  <si>
    <t>ANBC</t>
  </si>
  <si>
    <t>On vend les entrailles à 500f et la viande a 1000 f</t>
  </si>
  <si>
    <t>trop_cher stockage indisponible autre</t>
  </si>
  <si>
    <t>Pas de parc à bétail ici à Dekoa</t>
  </si>
  <si>
    <t>Si on pourrait nous aider en parcs à bétail, nous ne pourvons accuser la rareté de viande de bœufs sur le marché de Dekoa</t>
  </si>
  <si>
    <t>ee461378-08ea-4d39-be62-beb90858477e</t>
  </si>
  <si>
    <t>MBOUTOU Flore</t>
  </si>
  <si>
    <t>On achète sur les axes pour revendre</t>
  </si>
  <si>
    <t>fa98d8e8-af27-49aa-84a3-5321ff6a258b</t>
  </si>
  <si>
    <t>GNIKPINGO MAURICE</t>
  </si>
  <si>
    <t>Le produit est en quantité suffisante sur le marché.</t>
  </si>
  <si>
    <t>5d4351e1-461b-4bd4-80df-871d39aefd12</t>
  </si>
  <si>
    <t>Ouambeti Naomi</t>
  </si>
  <si>
    <t>C'est des détaillants</t>
  </si>
  <si>
    <t>Ya l'article mais le prix varifie selon les vendeurs</t>
  </si>
  <si>
    <t>68123138-cf17-417e-987e-90763756483f</t>
  </si>
  <si>
    <t>Mr YASSINE</t>
  </si>
  <si>
    <t>nfi_moustiquaire nfi_marmite nfi_cuvette alim_riz alim_haricot wash_seau combustible_bois_chauffage combustible_essence</t>
  </si>
  <si>
    <t>Produit disponible dans le stock</t>
  </si>
  <si>
    <t>etat_route intemperies stockage</t>
  </si>
  <si>
    <t>Rareté de produit</t>
  </si>
  <si>
    <t>La distance créé la rareté de produit</t>
  </si>
  <si>
    <t>Contrôle stricte à la frontière pour éviter la sortie massive de ce produit</t>
  </si>
  <si>
    <t>9dab7cf7-155f-4b95-a688-cda14308a377</t>
  </si>
  <si>
    <t>28:27:BF:13:86:31</t>
  </si>
  <si>
    <t>Orline boutigue</t>
  </si>
  <si>
    <t>nfi_moustiquaire nfi_bidon nfi_drap nfi_pagne nfi_natte alim_riz alim_sucre alim_sel alim_huile_vegetale wash_savon wash_theiere</t>
  </si>
  <si>
    <t>R a s</t>
  </si>
  <si>
    <t>07aec244-3a08-4457-a9d9-913f2b4256c8</t>
  </si>
  <si>
    <t>Ukora</t>
  </si>
  <si>
    <t>cb1ff4ae-b5d7-43cd-961e-6d1b90d3fe72</t>
  </si>
  <si>
    <t>Kotholo</t>
  </si>
  <si>
    <t>nfi_moustiquaire nfi_bidon nfi_drap nfi_pagne nfi_natte alim_riz alim_sucre alim_sel alim_huile_vegetale wash_savon wash_theiere wash_seau</t>
  </si>
  <si>
    <t>dafd0ade-0622-4e32-b6d2-b5500aac5e20</t>
  </si>
  <si>
    <t>P d g koums</t>
  </si>
  <si>
    <t>nfi_moustiquaire nfi_bidon nfi_drap nfi_pagne nfi_natte alim_huile_vegetale wash_theiere wash_seau alim_sucre alim_sel wash_savon alim_riz</t>
  </si>
  <si>
    <t>nsp paiement</t>
  </si>
  <si>
    <t>paiement trop_cher stockage</t>
  </si>
  <si>
    <t>stockage paiement</t>
  </si>
  <si>
    <t>cbb93fc7-c3a6-4aa5-be19-434f6cfbd60b</t>
  </si>
  <si>
    <t>Ouabangue wilfrid</t>
  </si>
  <si>
    <t>a3aa28f7-a833-4c1c-b5f7-a1245cb042ed</t>
  </si>
  <si>
    <t>Guette adeline</t>
  </si>
  <si>
    <t>nfi_bidon nfi_drap nfi_pagne nfi_natte alim_huile_vegetale wash_theiere wash_seau</t>
  </si>
  <si>
    <t>b8e9e804-2c09-46d3-94ed-b03d84b53fa9</t>
  </si>
  <si>
    <t>Dane pharma</t>
  </si>
  <si>
    <t>fb5645e2-5514-4cb1-b9ff-18688efa6c9a</t>
  </si>
  <si>
    <t>Gabi boutigue</t>
  </si>
  <si>
    <t>nfi_moustiquaire nfi_bidon nfi_drap nfi_pagne nfi_natte wash_seau wash_theiere</t>
  </si>
  <si>
    <t>826f58d2-2831-40f6-9ade-4a86e95d6a8f</t>
  </si>
  <si>
    <t>Priva</t>
  </si>
  <si>
    <t>e212f84c-c59d-4e6e-a677-c21af448eaa7</t>
  </si>
  <si>
    <t>Damza bertte</t>
  </si>
  <si>
    <t>alim_mais alim_haricot alim_arachide</t>
  </si>
  <si>
    <t>b4592e20-fbe8-4116-8298-db40f50ce52c</t>
  </si>
  <si>
    <t>Daniel boutigue</t>
  </si>
  <si>
    <t>nfi_natte alim_riz alim_sucre alim_sel alim_huile_vegetale wash_savon</t>
  </si>
  <si>
    <t>c79fef0a-19bb-45fb-95ab-4f8052be0df5</t>
  </si>
  <si>
    <t>Fabris</t>
  </si>
  <si>
    <t>67f77262-1a0d-4cc1-b7fa-38148e1c9cd1</t>
  </si>
  <si>
    <t>Kembe oriol</t>
  </si>
  <si>
    <t>ae8fab62-6e2c-499c-b070-149271711f36</t>
  </si>
  <si>
    <t>Bezongali aubin</t>
  </si>
  <si>
    <t>8c58633f-77f2-4b58-8bd5-458e9d558c24</t>
  </si>
  <si>
    <t>Teret claud</t>
  </si>
  <si>
    <t>5a2b55ac-8cef-491b-b73f-9305b8f162a3</t>
  </si>
  <si>
    <t>Gbakounou</t>
  </si>
  <si>
    <t>1e616903-b120-4fbc-afca-c385439dc0b4</t>
  </si>
  <si>
    <t>Beatris</t>
  </si>
  <si>
    <t>153a6eeb-3bca-4d50-9f5d-dab357394926</t>
  </si>
  <si>
    <t>Ngamboutou</t>
  </si>
  <si>
    <t>34394f91-b573-4099-a5a6-9203cb7313b5</t>
  </si>
  <si>
    <t>Mbassi ermane</t>
  </si>
  <si>
    <t>f549f49e-2765-4e0b-9d75-69d3cb37ebd5</t>
  </si>
  <si>
    <t>Selekpali firmin</t>
  </si>
  <si>
    <t>nfi_moustiquaire nfi_bidon nfi_drap nfi_pagne alim_riz alim_sucre alim_huile_vegetale wash_savon wash_theiere</t>
  </si>
  <si>
    <t>fba79cb4-b70a-46f5-a3d5-6e754c4c6bc2</t>
  </si>
  <si>
    <t>Guette bienvenu</t>
  </si>
  <si>
    <t>nfi_moustiquaire nfi_bidon nfi_drap nfi_pagne nfi_natte wash_theiere wash_seau</t>
  </si>
  <si>
    <t>62accda7-5c6d-4393-918f-c971b801084e</t>
  </si>
  <si>
    <t>Seleyanga hegenie</t>
  </si>
  <si>
    <t>nfi_moustiquaire nfi_bidon nfi_drap nfi_pagne nfi_natte alim_riz alim_huile_vegetale wash_theiere wash_seau</t>
  </si>
  <si>
    <t>32bb904d-69ff-4c21-a68d-ce9f1517d671</t>
  </si>
  <si>
    <t>Papa moin chers</t>
  </si>
  <si>
    <t>c7ca4f79-11fe-49a1-a2ce-38b6b7297fa1</t>
  </si>
  <si>
    <t>Rengaïnazou boris</t>
  </si>
  <si>
    <t>26c7b1c5-cb4a-4b23-99a4-2af1ce17ffe1</t>
  </si>
  <si>
    <t>Orongaï synplice</t>
  </si>
  <si>
    <t>alim_sucre alim_sel alim_huile_vegetale wash_savon wash_seau</t>
  </si>
  <si>
    <t>de16d385-b169-4fa8-9aa3-b214d537bdae</t>
  </si>
  <si>
    <t>Sedo jean jacque</t>
  </si>
  <si>
    <t>alim_riz alim_sucre alim_sel wash_savon wash_seau</t>
  </si>
  <si>
    <t>b4ea175a-fc04-46eb-ba0a-c9c18b9776c0</t>
  </si>
  <si>
    <t>Abakar</t>
  </si>
  <si>
    <t>ff6ff95a-d18c-44aa-b88f-620737c69df0</t>
  </si>
  <si>
    <t>Mbake max</t>
  </si>
  <si>
    <t>6929331d-256e-4a8a-830c-f5cb9b0b40e4</t>
  </si>
  <si>
    <t>Kaïmba abigael</t>
  </si>
  <si>
    <t>ebaa4fcd-50e4-4c8f-b246-a629ccdd0b4b</t>
  </si>
  <si>
    <t>SAMEDI françois</t>
  </si>
  <si>
    <t>acd8e7d4-fa04-4ab7-a58c-2d85a25eb37f</t>
  </si>
  <si>
    <t>Silvain rose</t>
  </si>
  <si>
    <t>a3f42083-778c-4b73-8da3-ddd4014223eb</t>
  </si>
  <si>
    <t>Ouapoutou pascal</t>
  </si>
  <si>
    <t>014fde7a-ed40-402a-9aca-caf2fcc8a6e7</t>
  </si>
  <si>
    <t>Bouba luresse</t>
  </si>
  <si>
    <t>6034366d-36b4-4912-8359-b37f8090ff61</t>
  </si>
  <si>
    <t>ADAM ISSA Étienne</t>
  </si>
  <si>
    <t>nfi_moustiquaire nfi_bidon nfi_natte nfi_marmite nfi_cuvette alim_riz alim_haricot alim_arachide alim_sucre alim_sel alim_huile_vegetale wash_savon wash_theiere combustible_bois_chauffage</t>
  </si>
  <si>
    <t>Coût de transport</t>
  </si>
  <si>
    <t>Produit indisponible sur marché</t>
  </si>
  <si>
    <t>Le prix du savon varie selon la qualité</t>
  </si>
  <si>
    <t>Notre prière vers les ONG est de nous appuyer afin de nous permettre d'améliorer le niveau de notre commerce</t>
  </si>
  <si>
    <t>d198f078-2974-4b48-b05f-5978973d9a87</t>
  </si>
  <si>
    <t>Cynthia Alexis</t>
  </si>
  <si>
    <t>Elle achète et revende sur le marché</t>
  </si>
  <si>
    <t>84b0471c-14eb-4424-aade-736ff099cede</t>
  </si>
  <si>
    <t>Marie JEAN</t>
  </si>
  <si>
    <t>L'article est rare sur le marché</t>
  </si>
  <si>
    <t>Parfois l'article est rare sur le marché</t>
  </si>
  <si>
    <t>8a4409e3-6a3d-434d-a481-ca8be1016846</t>
  </si>
  <si>
    <t>EVARISTE BOULOUBA</t>
  </si>
  <si>
    <t>Le prix est élevé vue l 'insécurité pas des bœufs.</t>
  </si>
  <si>
    <t>Pas des bœufs dans la ville raison pour laquelle les prix sont chers</t>
  </si>
  <si>
    <t>9401b202-d9e2-4cfc-971d-17e850531f9c</t>
  </si>
  <si>
    <t>WAMBETI Alain</t>
  </si>
  <si>
    <t>Par rapport à la variation des prix</t>
  </si>
  <si>
    <t>stockage absence_transport</t>
  </si>
  <si>
    <t>Nous vendons par moment</t>
  </si>
  <si>
    <t>6d57482c-2b1c-42eb-b991-8cd0676cdef8</t>
  </si>
  <si>
    <t>TOM Kamis</t>
  </si>
  <si>
    <t>nfi_moustiquaire nfi_drap nfi_bache alim_manioc alim_riz alim_huile_vegetale combustible_bois_chauffage</t>
  </si>
  <si>
    <t>adc2d8b3-8cda-455a-a520-f2dbfd203c76</t>
  </si>
  <si>
    <t>OUMAR Ibrahim</t>
  </si>
  <si>
    <t>nfi_drap nfi_pagne nfi_natte nfi_bache alim_riz alim_haricot alim_arachide alim_sucre alim_sel alim_huile_vegetale wash_savon combustible_essence</t>
  </si>
  <si>
    <t>Distance créé la rareté de produit</t>
  </si>
  <si>
    <t>Produit sur marché</t>
  </si>
  <si>
    <t>Contrôle stricte à la frontière pour éviter la sortie massive de ce produit à l'extérieur</t>
  </si>
  <si>
    <t>Mes sincères remerciements à l'équipe de l'enquête</t>
  </si>
  <si>
    <t>28e67c0d-8c3d-4035-b8a7-e9f55d920e32</t>
  </si>
  <si>
    <t>DJAMOUS Mahamath</t>
  </si>
  <si>
    <t>nfi_moustiquaire nfi_bidon nfi_bache nfi_marmite nfi_cuvette alim_haricot alim_arachide alim_sucre alim_sel wash_savon wash_theiere wash_seau</t>
  </si>
  <si>
    <t>Produit de saison</t>
  </si>
  <si>
    <t>Pas de stock</t>
  </si>
  <si>
    <t>94ad365b-008b-4f31-bd47-6bcefdaa0369</t>
  </si>
  <si>
    <t>Mme AMANI Chaibou</t>
  </si>
  <si>
    <t>nfi_marmite nfi_cuvette alim_manioc alim_sucre alim_huile_vegetale wash_seau</t>
  </si>
  <si>
    <t>Produit indisponible et chère chez les fournisseurs</t>
  </si>
  <si>
    <t>Produit est rare sur marché</t>
  </si>
  <si>
    <t>Le produit est disponible</t>
  </si>
  <si>
    <t>Merci</t>
  </si>
  <si>
    <t>e3d1b161-8149-4253-bb62-bdd3aea27091</t>
  </si>
  <si>
    <t>NAZIR Ibrahim</t>
  </si>
  <si>
    <t>Mouvement des bœufs vers Soudan (Transhumance)</t>
  </si>
  <si>
    <t>b80917b2-ee22-4a48-a6c7-6bd182fbb170</t>
  </si>
  <si>
    <t>DEMAIN Matin</t>
  </si>
  <si>
    <t>nfi_moustiquaire nfi_bidon nfi_drap nfi_pagne nfi_natte alim_manioc alim_riz alim_haricot alim_arachide alim_sel wash_theiere combustible_essence</t>
  </si>
  <si>
    <t>Acheminement tardive créé l'augmentation de prix</t>
  </si>
  <si>
    <t>Distance et l'augmentation de prix</t>
  </si>
  <si>
    <t>Produit rare et production faible</t>
  </si>
  <si>
    <t>Rupture de produit sur marché</t>
  </si>
  <si>
    <t>3bcf1003-8d23-460f-89b9-9927ee7ab0d2</t>
  </si>
  <si>
    <t>ABDOULAYE Ahamat</t>
  </si>
  <si>
    <t>nfi_moustiquaire nfi_drap nfi_marmite nfi_cuvette alim_manioc alim_haricot alim_arachide alim_sel alim_huile_vegetale wash_theiere</t>
  </si>
  <si>
    <t>Quantité disponible sur marché</t>
  </si>
  <si>
    <t>Produit rare</t>
  </si>
  <si>
    <t>Produit disponible</t>
  </si>
  <si>
    <t>8e340f64-40f4-4986-a51d-87efe1f2e068</t>
  </si>
  <si>
    <t>IBRAHIM Sallet</t>
  </si>
  <si>
    <t>R A S</t>
  </si>
  <si>
    <t>14fb74fc-b5e5-4dbd-85f9-ac355c4e3a64</t>
  </si>
  <si>
    <t>SOULET Ndapitoua</t>
  </si>
  <si>
    <t>Pendant ce ramadan, les clients sont rares,on est obligé de solder les produits</t>
  </si>
  <si>
    <t>Transhumance</t>
  </si>
  <si>
    <t>28ae2700-a082-460e-a9b2-ec493b9fef27</t>
  </si>
  <si>
    <t>ee.humanitarianresponse.info:fb8XuTLjovdwIfOC</t>
  </si>
  <si>
    <t>Ladji</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</si>
  <si>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</si>
  <si>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Rareté</t>
  </si>
  <si>
    <t>Abondance du produit</t>
  </si>
  <si>
    <t>49bb288d-8d32-4fe2-a4ad-28fe6ef717d8</t>
  </si>
  <si>
    <t>Mahamat</t>
  </si>
  <si>
    <t>7df83c83-9d0d-4be4-a736-582f4f17f041</t>
  </si>
  <si>
    <t>Bertrand</t>
  </si>
  <si>
    <t>Abondance</t>
  </si>
  <si>
    <t>c56a7453-41c1-4aba-b0e0-cfae06a52c67</t>
  </si>
  <si>
    <t>Martin</t>
  </si>
  <si>
    <t>nfi_moustiquaire nfi_bidon nfi_drap nfi_pagne nfi_natte nfi_bache nfi_marmite nfi_cuvette alim_mais alim_manioc alim_riz alim_haricot alim_arachide alim_sucre alim_sel alim_huile_vegetale wash_savon wash_theiere wash_seau combustible_bois_chauffage combustible_essence wash_eau</t>
  </si>
  <si>
    <t>ras</t>
  </si>
  <si>
    <t>rien</t>
  </si>
  <si>
    <t>ebbfaf69-5b84-4f81-873d-54b538a9290c</t>
  </si>
  <si>
    <t>Jean</t>
  </si>
  <si>
    <t>La qualité du pagne</t>
  </si>
  <si>
    <t>Abondance du</t>
  </si>
  <si>
    <t>15b5cda0-322b-41d9-939a-022e0ec1ebe1</t>
  </si>
  <si>
    <t>EL MOUBARAK</t>
  </si>
  <si>
    <t>nfi_moustiquaire nfi_bidon nfi_drap nfi_bache nfi_marmite nfi_cuvette alim_riz alim_haricot alim_sucre alim_sel alim_huile_vegetale wash_savon wash_theiere wash_seau combustible_essence wash_eau</t>
  </si>
  <si>
    <t>Mon prix na pas évolué parraport au mois denier</t>
  </si>
  <si>
    <t>Le prix na pas évolué parraport au mois denier</t>
  </si>
  <si>
    <t>c9d9b51f-4327-4ef4-9aed-e0769105ffa2</t>
  </si>
  <si>
    <t>ALADJI Abakar</t>
  </si>
  <si>
    <t>nfi_moustiquaire nfi_bidon nfi_drap nfi_pagne nfi_natte nfi_bache nfi_marmite nfi_cuvette alim_riz alim_haricot alim_sucre alim_sel alim_huile_vegetale wash_savon wash_theiere wash_seau combustible_essence wash_eau</t>
  </si>
  <si>
    <t>Le prix na pas augmenté parraport au mois denier</t>
  </si>
  <si>
    <t>b016559b-0f3e-4ea2-b864-83c2bf0c0e0a</t>
  </si>
  <si>
    <t>MAHAMAT Adjoro</t>
  </si>
  <si>
    <t>Manque des article sur le marché</t>
  </si>
  <si>
    <t>Le prix na pas évolué   c,est la même prix á toute les magasin</t>
  </si>
  <si>
    <t>C,est la même prix a toute les magasin</t>
  </si>
  <si>
    <t>C,est parraport au qualité des bache</t>
  </si>
  <si>
    <t>Abituélement on vend toujour le marmite de 5 litre a 5000f donc le prix na pas évolué parraport au mois denier</t>
  </si>
  <si>
    <t>C,est un produit de saison</t>
  </si>
  <si>
    <t>Probléme de stokage</t>
  </si>
  <si>
    <t>C,est la même prix que le mois denier  rien n,est changé</t>
  </si>
  <si>
    <t>A chaque foi on vend le seau en plastic a 3500f a3000f</t>
  </si>
  <si>
    <t>666ab62e-42f3-4743-a9c7-5413eec355fd</t>
  </si>
  <si>
    <t>FATALDJIALINE</t>
  </si>
  <si>
    <t>nfi_moustiquaire nfi_bidon nfi_drap nfi_pagne nfi_natte nfi_bache nfi_marmite nfi_cuvette alim_riz alim_haricot alim_sucre alim_sel alim_huile_vegetale wash_savon wash_theiere wash_seau wash_eau</t>
  </si>
  <si>
    <t>A chaque foi on vend le le bidons a 1000f</t>
  </si>
  <si>
    <t>C,est le prix unique a toute les magasin</t>
  </si>
  <si>
    <t>Les prix sont different parraport au qualité des bâche</t>
  </si>
  <si>
    <t>A chaque foi on vend le marmite de 5 litre a 5000 donc le prix na pas évolué</t>
  </si>
  <si>
    <t>Le prix na pas changé</t>
  </si>
  <si>
    <t>A chaque foi on vend ce produit a 900f le prix na pas évolué parraport au mois denier</t>
  </si>
  <si>
    <t>Dans toute les magasin  de Kouango le prix d,un litre d,huile est de 1500f</t>
  </si>
  <si>
    <t>Dans toute les magasin de Kouango on vend ce produit a 3000 f</t>
  </si>
  <si>
    <t>d10357cd-fb8f-4052-88de-7b58ff51f53d</t>
  </si>
  <si>
    <t>OUSMANE Walazo</t>
  </si>
  <si>
    <t>Chaque magasin a ces prix</t>
  </si>
  <si>
    <t>C,est parraport au prix de transport pour l,achéminement des  produit</t>
  </si>
  <si>
    <t>Dans toute les magasin de Kouango c,est le même prix qui se trouve</t>
  </si>
  <si>
    <t>C,est parraport au qualité des chaque bâche</t>
  </si>
  <si>
    <t>Le mois denier y,avait pas de riz dans certaine magasin</t>
  </si>
  <si>
    <t>Le mois denier y, avait pas aussi des aricot dans certaine magasin</t>
  </si>
  <si>
    <t>A chaque foi on vend le seau en plastic a 3000f</t>
  </si>
  <si>
    <t>f3c43b1a-9fdd-4dac-9574-e30c53d5c26b</t>
  </si>
  <si>
    <t>ISSA Mahamat</t>
  </si>
  <si>
    <t>6bebef49-4622-43be-9e77-77dfd7b056e1</t>
  </si>
  <si>
    <t>OUSMANE Anour</t>
  </si>
  <si>
    <t>8b09616e-9d34-449f-bd4d-ff3269243e23</t>
  </si>
  <si>
    <t>MOUSTAFA Djiarra</t>
  </si>
  <si>
    <t>0bead176-ed79-4b7c-b63a-758b38e0ff08</t>
  </si>
  <si>
    <t>ASSANE  Djibo</t>
  </si>
  <si>
    <t>a4bb0ab1-6481-4808-9c0d-6a59929f9a34</t>
  </si>
  <si>
    <t>TANGA Anick</t>
  </si>
  <si>
    <t>alim_mais alim_manioc alim_arachide</t>
  </si>
  <si>
    <t>Le prix na pas evolué parraport au mois denier</t>
  </si>
  <si>
    <t>97179108-2022-47c0-90f4-f6d1b0e9e672</t>
  </si>
  <si>
    <t>YASSÉKOUZOU Antoinnette</t>
  </si>
  <si>
    <t>Souvent c,est le même prix qu,on vend toujour</t>
  </si>
  <si>
    <t>57e13f11-b7f0-431c-9291-61042788ddd8</t>
  </si>
  <si>
    <t>ACHEMBIA Anne-marie</t>
  </si>
  <si>
    <t>C,est la même prix que ont vent le mois denier</t>
  </si>
  <si>
    <t>9136d1ea-a20c-417a-87f0-38f33cb5137f</t>
  </si>
  <si>
    <t>ACHEKOBO Josephine</t>
  </si>
  <si>
    <t>Manque de produit sur le marché</t>
  </si>
  <si>
    <t>b4fa2cc8-2a11-4b6c-b35c-42f3a32fdda7</t>
  </si>
  <si>
    <t>BOUBA Aimé</t>
  </si>
  <si>
    <t>3576af45-fa73-4402-a6dd-467d76f8c838</t>
  </si>
  <si>
    <t>MAHAMAT Djidou</t>
  </si>
  <si>
    <t>fb3059a8-b31d-4355-b123-40f48b42134b</t>
  </si>
  <si>
    <t>SARAMALET Paulette</t>
  </si>
  <si>
    <t>Manque de produit sur le marchè</t>
  </si>
  <si>
    <t>Parce que nous somme au mois de sémé les semence</t>
  </si>
  <si>
    <t>59c88afb-ffa8-4e8d-b329-2d129fd0983a</t>
  </si>
  <si>
    <t>Zene herodie</t>
  </si>
  <si>
    <t>42c6a6bb-df8f-46ff-9b48-7b18047f8818</t>
  </si>
  <si>
    <t>Bokossi carine</t>
  </si>
  <si>
    <t>a857fa77-4f25-4d2a-bf65-33ba4621a568</t>
  </si>
  <si>
    <t>Sedo virginie</t>
  </si>
  <si>
    <t>8e7cc456-3744-46b3-9736-6c60df92e2d0</t>
  </si>
  <si>
    <t>Gbaguene jean</t>
  </si>
  <si>
    <t>f5233b5a-d83c-467d-9cb5-bf1fb3dd088e</t>
  </si>
  <si>
    <t>Guimao thibeau</t>
  </si>
  <si>
    <t>4e95ea0e-6516-4691-96ee-fb99aab37a09</t>
  </si>
  <si>
    <t>Dimanche asane</t>
  </si>
  <si>
    <t>cb4fc2ae-f87d-4d3d-9cb4-f23dc8944442</t>
  </si>
  <si>
    <t>Nakamadji abel</t>
  </si>
  <si>
    <t>1ab12ff8-ab6d-49ec-9128-45b5a87f938f</t>
  </si>
  <si>
    <t>Patrick</t>
  </si>
  <si>
    <t>fc8f9d19-43d9-46c8-b9e7-31d9fccc1b56</t>
  </si>
  <si>
    <t>SAMEDI lucie</t>
  </si>
  <si>
    <t>alim_mais alim_riz alim_haricot alim_arachide</t>
  </si>
  <si>
    <t>b04f8b46-eb60-4af8-a61e-f3c1f0b7df77</t>
  </si>
  <si>
    <t>Mboutou marina</t>
  </si>
  <si>
    <t>c9dd5bda-1603-49f3-a983-5391cfada70c</t>
  </si>
  <si>
    <t>Moris</t>
  </si>
  <si>
    <t>28b6691e-c1ca-4c36-a6cf-d0a7933e0dec</t>
  </si>
  <si>
    <t>Ouabangue melene</t>
  </si>
  <si>
    <t>5b62eb32-f3c9-487b-b875-629f03979abf</t>
  </si>
  <si>
    <t>Kembe princia</t>
  </si>
  <si>
    <t>1045bfd0-ba57-41da-8882-a5cef81f9c42</t>
  </si>
  <si>
    <t>Ouapoutou silvais</t>
  </si>
  <si>
    <t>alim_riz alim_huile_vegetale alim_sel alim_sucre wash_savon wash_seau</t>
  </si>
  <si>
    <t>340947e6-0b56-4ec5-8173-675fa0d33364</t>
  </si>
  <si>
    <t>Mboma</t>
  </si>
  <si>
    <t>trop_cher paiement stockage</t>
  </si>
  <si>
    <t>91b36455-3998-48d3-8c1b-e432f611add7</t>
  </si>
  <si>
    <t>Temini didier</t>
  </si>
  <si>
    <t>ac1f8b14-d963-4e65-9c1b-fe16f3dbcd1d</t>
  </si>
  <si>
    <t>Yakedè martine</t>
  </si>
  <si>
    <t>4741c6fa-6e34-416f-aa1e-ffdc08a45c20</t>
  </si>
  <si>
    <t>Yaka pier</t>
  </si>
  <si>
    <t>d484dec1-a7c4-4534-9b16-7a4094ad1372</t>
  </si>
  <si>
    <t>Ouabangue evrard</t>
  </si>
  <si>
    <t>a0f8dfa1-e76d-4eeb-89fe-c6a856661208</t>
  </si>
  <si>
    <t>Julie</t>
  </si>
  <si>
    <t>c551f2de-4d7d-413e-a787-224e7c035871</t>
  </si>
  <si>
    <t>Leontine</t>
  </si>
  <si>
    <t>f578fb94-8f84-47dd-b3bd-ff2c366c6ef5</t>
  </si>
  <si>
    <t>Anastazie</t>
  </si>
  <si>
    <t>alim_mais alim_arachide alim_haricot</t>
  </si>
  <si>
    <t>bc5cff58-d8cb-47a9-9566-f01fe8124062</t>
  </si>
  <si>
    <t>Brice</t>
  </si>
  <si>
    <t>65949c18-7a4e-4cbf-b75c-aa5422484564</t>
  </si>
  <si>
    <t>YANGAKOLA Kevin cyril</t>
  </si>
  <si>
    <t>Le prix d'un bœuf baisse, on baisse aussi le prix du kilogramme de la viande</t>
  </si>
  <si>
    <t>Nous sollicitons de l'aide finance</t>
  </si>
  <si>
    <t>1d4f4dc8-c99c-41b7-9899-40b3f23a1c80</t>
  </si>
  <si>
    <t>Marché  central</t>
  </si>
  <si>
    <t>Le prix est variant</t>
  </si>
  <si>
    <t>Nous avons le stock</t>
  </si>
  <si>
    <t>46c7aa40-c70a-498e-8df7-1c58de460621</t>
  </si>
  <si>
    <t>C'est la loi de demande</t>
  </si>
  <si>
    <t>Le prix est très cher</t>
  </si>
  <si>
    <t>9cf81894-ff24-46fb-b84b-bc5486eb725f</t>
  </si>
  <si>
    <t>IWOTO Marie Josiane</t>
  </si>
  <si>
    <t>alim_arachide alim_manioc alim_haricot</t>
  </si>
  <si>
    <t>0n est période de demande</t>
  </si>
  <si>
    <t>L'article est rare</t>
  </si>
  <si>
    <t>Le moyen de transport nous fait defaut</t>
  </si>
  <si>
    <t>a5d60211-024b-4f4e-94dc-f0c78c00bd95</t>
  </si>
  <si>
    <t>Ouamesse Ruthe</t>
  </si>
  <si>
    <t>L'article est un peut rare sur le marché à cause de la pluie</t>
  </si>
  <si>
    <t>Vue que pas de pluie, le produit est rare sur le marché</t>
  </si>
  <si>
    <t>b7781682-3d8a-4aca-955b-7ee810e9d42e</t>
  </si>
  <si>
    <t>Marché central</t>
  </si>
  <si>
    <t>Rareté du produit sur le marché</t>
  </si>
  <si>
    <t>Rareté du produit car pas de pluie</t>
  </si>
  <si>
    <t>639cfdd3-c955-49c8-a87b-763397f75bd4</t>
  </si>
  <si>
    <t>ALI Edith</t>
  </si>
  <si>
    <t>Le mais est cher</t>
  </si>
  <si>
    <t>Nous en avons en stock</t>
  </si>
  <si>
    <t>4099035e-5ed6-4ed8-8a9d-8a1b36a5769a</t>
  </si>
  <si>
    <t>KOBADJA Chancella</t>
  </si>
  <si>
    <t>C'est ma réserve du champ</t>
  </si>
  <si>
    <t>Rien à signaler</t>
  </si>
  <si>
    <t>cf69d52b-3828-4185-8d82-74ac346b5ac6</t>
  </si>
  <si>
    <t>MARYETOU Félicitée</t>
  </si>
  <si>
    <t>Le prix varie selon les vendeurs</t>
  </si>
  <si>
    <t>trop_cher stockage absence_transport</t>
  </si>
  <si>
    <t>Nous vendons selon le temps du marché</t>
  </si>
  <si>
    <t>c4f87c04-db3f-4cb4-a1bf-e9070c16a71a</t>
  </si>
  <si>
    <t>Lussette KANAGO</t>
  </si>
  <si>
    <t>Le prix  varie selon les saisons</t>
  </si>
  <si>
    <t>Rareté de produit sur le marché</t>
  </si>
  <si>
    <t>9efbe925-8970-4508-bd0e-ea03fa3a639e</t>
  </si>
  <si>
    <t>Elvin</t>
  </si>
  <si>
    <t>5e865f3a-e925-4c2e-a28c-6126e1725c31</t>
  </si>
  <si>
    <t>Nina</t>
  </si>
  <si>
    <t>alim_manioc alim_riz alim_haricot alim_arachide</t>
  </si>
  <si>
    <t>Le produit est rare sur le marché</t>
  </si>
  <si>
    <t>58557b48-fe71-4cf4-aa2c-80c6391db363</t>
  </si>
  <si>
    <t>Mabrouk</t>
  </si>
  <si>
    <t>nfi_moustiquaire nfi_bidon nfi_drap nfi_pagne nfi_natte nfi_bache nfi_marmite nfi_cuvette alim_sucre alim_sel alim_huile_vegetale wash_savon wash_theiere wash_seau combustible_essence</t>
  </si>
  <si>
    <t>C'est par rapport à la période</t>
  </si>
  <si>
    <t>insecurite_routes_arche etat_route fermeture_frontiere</t>
  </si>
  <si>
    <t>Peur des groupes Armés</t>
  </si>
  <si>
    <t>insecurite_routes_arche etat_route fermeture_frontiere absence_transport trop_cher</t>
  </si>
  <si>
    <t>Peur des groupes Armés les routes</t>
  </si>
  <si>
    <t>Peur des groupes Armés sur les routes</t>
  </si>
  <si>
    <t>insecurite_routes_arche etat_route fermeture_frontiere trop_cher</t>
  </si>
  <si>
    <t>Peur des groupes Armés sur les routes et les axes</t>
  </si>
  <si>
    <t>Le produit n'est pas sur le marché</t>
  </si>
  <si>
    <t>Fermeture des frontières par les groupes Armés</t>
  </si>
  <si>
    <t>c925c172-e864-4f49-b350-fc1fd29ac750</t>
  </si>
  <si>
    <t>Adam inous</t>
  </si>
  <si>
    <t>41bb19ae-0436-45b4-aa84-ae812bbf18f7</t>
  </si>
  <si>
    <t>Ornella</t>
  </si>
  <si>
    <t>5426eab2-a00f-43d0-b806-b30098e50058</t>
  </si>
  <si>
    <t>Mélanie</t>
  </si>
  <si>
    <t>cb83b801-592f-4702-9334-2cad7b6686cc</t>
  </si>
  <si>
    <t>Anne</t>
  </si>
  <si>
    <t>C'est par rapport à la période de culture</t>
  </si>
  <si>
    <t>59f9b235-5500-4b84-a218-86525ff398d1</t>
  </si>
  <si>
    <t>d6c6f52f-2ae1-436f-b920-a5450102d028</t>
  </si>
  <si>
    <t>Salet</t>
  </si>
  <si>
    <t>0dd2faa1-a5b1-4d1a-a251-fdd25e533f38</t>
  </si>
  <si>
    <t>Thibaut</t>
  </si>
  <si>
    <t>6b4d2125-3ce7-4fc5-be02-1fc1bf529710</t>
  </si>
  <si>
    <t>Kadjidja</t>
  </si>
  <si>
    <t>5c3b50d2-39b2-46ee-a2f0-0919859e128d</t>
  </si>
  <si>
    <t>Fabrice</t>
  </si>
  <si>
    <t>71195f34-a38c-490a-9fed-f21048233e85</t>
  </si>
  <si>
    <t>Caleb</t>
  </si>
  <si>
    <t>cefbb71d-befa-4e30-b4b7-e0ae423213e2</t>
  </si>
  <si>
    <t>cf4b4c6e-e502-4626-a2fb-95ab1e278758</t>
  </si>
  <si>
    <t>Espoir</t>
  </si>
  <si>
    <t>6e0187b8-6175-4c49-8f6d-4f1edc9ec7ac</t>
  </si>
  <si>
    <t>Charlotte</t>
  </si>
  <si>
    <t>693eb9e6-4d46-4861-bcc4-a58238c63bc8</t>
  </si>
  <si>
    <t>Vivien</t>
  </si>
  <si>
    <t>c15bbcb8-25d9-4a15-8202-e9427e71af74</t>
  </si>
  <si>
    <t>Étoile d'alindao</t>
  </si>
  <si>
    <t>La présence des groupes Armés sur les routes et les axes</t>
  </si>
  <si>
    <t>Peur des groupes Armés sur les routes et les axes routiers</t>
  </si>
  <si>
    <t>Oui, par rapport à l'arrivage du produit sur le marché</t>
  </si>
  <si>
    <t>Il y a arrivage du produit sur le marché</t>
  </si>
  <si>
    <t>Oui, il y a arrivage du produit sur marché</t>
  </si>
  <si>
    <t>Il y a arrivage du produit sur marché</t>
  </si>
  <si>
    <t>La peur des groupes Armés sur les routes et les axes</t>
  </si>
  <si>
    <t>La peur des groupes Armés sur les routes et les axes routiers</t>
  </si>
  <si>
    <t>6bc83d6c-fba5-454c-b5ac-89eeb2c34875</t>
  </si>
  <si>
    <t>collect:bWJGXtUSjoTnP0M1</t>
  </si>
  <si>
    <t>Le sérieux</t>
  </si>
  <si>
    <t>Intempéries</t>
  </si>
  <si>
    <t>Période de soudures</t>
  </si>
  <si>
    <t>Rarement sur le marché</t>
  </si>
  <si>
    <t>Moment de sémi</t>
  </si>
  <si>
    <t>insecurite_routes_arche trop_cher</t>
  </si>
  <si>
    <t>2d879394-4b56-49af-a2d2-2f3d32fdc87b</t>
  </si>
  <si>
    <t>Boble</t>
  </si>
  <si>
    <t>nfi_bidon nfi_moustiquaire nfi_drap nfi_pagne nfi_natte nfi_bache nfi_marmite nfi_cuvette alim_mais alim_manioc alim_haricot alim_riz alim_sucre alim_arachide alim_sel alim_viande alim_huile_vegetale wash_savon wash_theiere combustible_bois_chauffage wash_seau combustible_essence wash_eau</t>
  </si>
  <si>
    <t>etat_route insecurite_routes_arche</t>
  </si>
  <si>
    <t>Rareté du produit au marché</t>
  </si>
  <si>
    <t>Période de semi</t>
  </si>
  <si>
    <t>e2681ee9-0271-4f6a-928b-b40e31f0d695</t>
  </si>
  <si>
    <t>nfi_moustiquaire nfi_bidon nfi_drap nfi_pagne nfi_natte nfi_bache nfi_marmite nfi_cuvette alim_mais alim_manioc alim_riz alim_haricot alim_arachide alim_sucre alim_sel alim_viande wash_savon alim_huile_vegetale wash_theiere wash_seau combustible_bois_chauffage combustible_essence wash_eau</t>
  </si>
  <si>
    <t>Insuffisance sur le marché</t>
  </si>
  <si>
    <t>Période de soudure</t>
  </si>
  <si>
    <t>Rareté au marché</t>
  </si>
  <si>
    <t>Rupture du carburants ses dernière temps dans la ville</t>
  </si>
  <si>
    <t>d439f864-ed83-4430-bd74-685af42b6d1e</t>
  </si>
  <si>
    <t>La Renaissance</t>
  </si>
  <si>
    <t>nfi_moustiquaire nfi_bidon nfi_drap nfi_pagne nfi_natte nfi_bache nfi_marmite nfi_cuvette alim_mais alim_manioc alim_riz alim_haricot alim_sucre alim_sel alim_arachide alim_huile_vegetale alim_viande wash_savon wash_theiere combustible_bois_chauffage wash_seau combustible_essence wash_eau</t>
  </si>
  <si>
    <t>b6341f48-c7c4-4c87-a372-6959d72a2836</t>
  </si>
  <si>
    <t>Yah</t>
  </si>
  <si>
    <t>nfi_moustiquaire nfi_bidon nfi_drap nfi_pagne nfi_natte nfi_marmite nfi_bache nfi_cuvette alim_mais alim_manioc alim_riz alim_haricot alim_arachide alim_sucre alim_sel alim_viande alim_huile_vegetale wash_savon wash_theiere wash_seau combustible_bois_chauffage combustible_essence wash_eau</t>
  </si>
  <si>
    <t>Rareté sur le marché, les agriculteurs vont tous au champs</t>
  </si>
  <si>
    <t>Période de préparatifs du terrain, défrichage, labour...</t>
  </si>
  <si>
    <t>e723d4b2-f920-4478-8a98-a380ac5a53c7</t>
  </si>
  <si>
    <t>Surplus sur le marché</t>
  </si>
  <si>
    <t>38146c9c-5e54-4772-be83-e5e30ca13e14</t>
  </si>
  <si>
    <t>You mele elisabet</t>
  </si>
  <si>
    <t>7c36a283-b4bb-4d55-b166-ca25551c21ae</t>
  </si>
  <si>
    <t>Yakanga synthia</t>
  </si>
  <si>
    <t>a31ff8e4-3f46-4a5a-9987-42789bb5d547</t>
  </si>
  <si>
    <t>Samba stela</t>
  </si>
  <si>
    <t>31e8fe38-2aa1-47af-8886-4b409e87e879</t>
  </si>
  <si>
    <t>Selekinon thierry</t>
  </si>
  <si>
    <t>82fe477e-6ebc-4234-a575-f546397ef209</t>
  </si>
  <si>
    <t>Kila</t>
  </si>
  <si>
    <t>fe3e49a5-1c56-40e9-8942-697dd7d80e29</t>
  </si>
  <si>
    <t>Albert</t>
  </si>
  <si>
    <t>922c2d24-1dc2-4e29-93dd-208fef61a956</t>
  </si>
  <si>
    <t>Wasolobeya jean</t>
  </si>
  <si>
    <t>4d517c0d-80f9-4767-9c35-143691fe0a8a</t>
  </si>
  <si>
    <t>Delia</t>
  </si>
  <si>
    <t>86aa3f5d-83b8-424c-8397-296e20b28fb6</t>
  </si>
  <si>
    <t>62efccff-abb5-46a7-8760-3a7e334e92e2</t>
  </si>
  <si>
    <t>7940add7-42ba-4202-bf91-0d379fee3053</t>
  </si>
  <si>
    <t>Regina</t>
  </si>
  <si>
    <t>d6e626b7-7348-475a-886c-0263e7e1b62f</t>
  </si>
  <si>
    <t>Koutou prince</t>
  </si>
  <si>
    <t>b3f0e4cc-b2ee-4ab5-9299-6592b691a59a</t>
  </si>
  <si>
    <t>Barhabarama</t>
  </si>
  <si>
    <t>Peur des groupes Armés dispersés dans la forêt et sur les axes</t>
  </si>
  <si>
    <t>Peur des groupes Armés dispersés dans la forêt et sur les routes et les axes</t>
  </si>
  <si>
    <t>Le produit est sur le marché</t>
  </si>
  <si>
    <t>Le produit est un peu rare sur le marché</t>
  </si>
  <si>
    <t>Oui, la difficulté d'approvisionnement du produit</t>
  </si>
  <si>
    <t>Oui, le produit est un peu rare sur le marché</t>
  </si>
  <si>
    <t>c22a81a9-e4da-4282-a8b5-ad4a3a2400d0</t>
  </si>
  <si>
    <t>Cemac</t>
  </si>
  <si>
    <t>nfi_moustiquaire nfi_bidon nfi_drap nfi_pagne nfi_natte nfi_bache nfi_marmite nfi_cuvette alim_sucre alim_sel alim_huile_vegetale wash_savon wash_theiere wash_seau wash_eau</t>
  </si>
  <si>
    <t>Il y a baissé du prix sur le marché</t>
  </si>
  <si>
    <t>Il y a hausse du prix de produit sur le marché</t>
  </si>
  <si>
    <t>insecurite_routes_arche fermeture_frontiere absence_transport trop_cher</t>
  </si>
  <si>
    <t>Les groupes Armés braquent sur les routes et les axes</t>
  </si>
  <si>
    <t>0e46c10b-9d11-417c-a1cc-8013a44cdd14</t>
  </si>
  <si>
    <t>Mini station total</t>
  </si>
  <si>
    <t>7c2e8d0c-e8d6-4df6-b516-548306268fb8</t>
  </si>
  <si>
    <t>Sima</t>
  </si>
  <si>
    <t>b37406dd-2711-4b0f-aecb-7cbbb6bc6dee</t>
  </si>
  <si>
    <t>Soudanais</t>
  </si>
  <si>
    <t>15cf8ea4-d68f-4748-a854-1b82a6937345</t>
  </si>
  <si>
    <t>Saloum</t>
  </si>
  <si>
    <t>456ae419-e90b-4283-ae29-a41812ce0655</t>
  </si>
  <si>
    <t>Issa</t>
  </si>
  <si>
    <t>3bfe6e3d-5490-4dcf-bad7-469b46be5648</t>
  </si>
  <si>
    <t>D0:7F:A0:09:6D:03</t>
  </si>
  <si>
    <t>Hassan</t>
  </si>
  <si>
    <t>Manque de produit</t>
  </si>
  <si>
    <t>da4403e5-ebd9-4290-8e1d-81c814c194f6</t>
  </si>
  <si>
    <t>Saintia</t>
  </si>
  <si>
    <t>alim_arachide alim_haricot</t>
  </si>
  <si>
    <t>absence_transport insecurite_routes_arche</t>
  </si>
  <si>
    <t>insecurite_routes_arche absence_transport etat_route</t>
  </si>
  <si>
    <t>2eebc612-3ecb-4a8d-beeb-d0e088e38da6</t>
  </si>
  <si>
    <t>Huguette</t>
  </si>
  <si>
    <t>alim_haricot alim_arachide</t>
  </si>
  <si>
    <t>Insecurite</t>
  </si>
  <si>
    <t>7db1df1c-522c-47b0-9dfb-f421550c444c</t>
  </si>
  <si>
    <t>Micheline</t>
  </si>
  <si>
    <t>Les cultivateurs hausse les prix</t>
  </si>
  <si>
    <t>10e48304-2b92-40f6-96a3-849eb844a384</t>
  </si>
  <si>
    <t>Elaine</t>
  </si>
  <si>
    <t>Ya pas prix fixes avec les cultivateurs</t>
  </si>
  <si>
    <t>095d311e-12d9-47df-ad7d-97a3545599cb</t>
  </si>
  <si>
    <t>Clara</t>
  </si>
  <si>
    <t>Les produits sont rare</t>
  </si>
  <si>
    <t>51fa0375-6135-48ff-8b43-4e9f4b263178</t>
  </si>
  <si>
    <t>0bfa7831-6646-4b23-8068-868fb53d762b</t>
  </si>
  <si>
    <t>Zilba</t>
  </si>
  <si>
    <t>absence_transport etat_route insecurite_routes_arche</t>
  </si>
  <si>
    <t>Manque de soutient parapport au government</t>
  </si>
  <si>
    <t>5c7260ab-25da-424c-89f9-638fa67444a1</t>
  </si>
  <si>
    <t>Maliki</t>
  </si>
  <si>
    <t>Manque de soutient vis a vis des autorites</t>
  </si>
  <si>
    <t>157aa28f-66e2-4d38-9c32-193962269793</t>
  </si>
  <si>
    <t>Sekede</t>
  </si>
  <si>
    <t>eec78725-06e6-4866-ad29-6f3cac356276</t>
  </si>
  <si>
    <t>David</t>
  </si>
  <si>
    <t>957b5010-179b-4bcb-8453-426e823ebd2d</t>
  </si>
  <si>
    <t>alim_sucre alim_huile_vegetale wash_savon alim_riz</t>
  </si>
  <si>
    <t>Trakaserie</t>
  </si>
  <si>
    <t>Tos de barriere</t>
  </si>
  <si>
    <t>Beaucoup de barriere</t>
  </si>
  <si>
    <t>39a3555a-0e44-4573-a86d-17fbc3ce7f4b</t>
  </si>
  <si>
    <t>ETS Kimboy fils</t>
  </si>
  <si>
    <t>nfi_cuvette wash_theiere wash_seau</t>
  </si>
  <si>
    <t>Le prix  ne change pas</t>
  </si>
  <si>
    <t>Par apport au marcher qui ne donne  pas</t>
  </si>
  <si>
    <t>Par apport au trakaserie</t>
  </si>
  <si>
    <t>488220b6-249f-462c-8f6c-258f764fe6a0</t>
  </si>
  <si>
    <t>EST Dialle fils</t>
  </si>
  <si>
    <t>nfi_moustiquaire wash_savon alim_huile_vegetale</t>
  </si>
  <si>
    <t>Ya pas sur le marche</t>
  </si>
  <si>
    <t>Beaucoup de barriere et la douane</t>
  </si>
  <si>
    <t>245d947b-df52-403c-a81c-1e4892a962ec</t>
  </si>
  <si>
    <t>La flamme d Dieu</t>
  </si>
  <si>
    <t>alim_sucre wash_savon alim_huile_vegetale</t>
  </si>
  <si>
    <t>79105521-f185-4447-9533-3bfd567b69ea</t>
  </si>
  <si>
    <t>Dieu est grand</t>
  </si>
  <si>
    <t>nfi_pagne nfi_drap</t>
  </si>
  <si>
    <t>a02cb2c1-effe-4dcc-926d-be1217e96df3</t>
  </si>
  <si>
    <t>Malachi</t>
  </si>
  <si>
    <t>nfi_bache alim_sel nfi_moustiquaire</t>
  </si>
  <si>
    <t>Par apport au pris et dure</t>
  </si>
  <si>
    <t>d72b6a85-5335-474a-816b-1152eda911ae</t>
  </si>
  <si>
    <t>Mbi ga so</t>
  </si>
  <si>
    <t>alim_sel alim_riz</t>
  </si>
  <si>
    <t>600e551a-340b-495a-bdf8-1e6b044b3fc1</t>
  </si>
  <si>
    <t>ETS TOUMBAYER</t>
  </si>
  <si>
    <t>nfi_moustiquaire nfi_natte nfi_bache nfi_drap</t>
  </si>
  <si>
    <t>Produit  son rare</t>
  </si>
  <si>
    <t>Son rare</t>
  </si>
  <si>
    <t>f1583607-e12b-485c-abc3-21e7fe96f0c9</t>
  </si>
  <si>
    <t>Yezo</t>
  </si>
  <si>
    <t>nfi_bidon nfi_natte alim_riz alim_sel alim_sucre</t>
  </si>
  <si>
    <t>a677df95-a6cf-455d-b7e8-9c34a09ac750</t>
  </si>
  <si>
    <t>EST BOUBA</t>
  </si>
  <si>
    <t>nfi_bidon nfi_bache nfi_pagne nfi_natte</t>
  </si>
  <si>
    <t>Tros de tracasserie</t>
  </si>
  <si>
    <t>75e01623-e8e5-4858-abad-7a6b76a5abfa</t>
  </si>
  <si>
    <t>Bodoin</t>
  </si>
  <si>
    <t>Beaucoup de la barriers</t>
  </si>
  <si>
    <t>2ad02d28-80ca-4e3e-b372-bda4530c97c2</t>
  </si>
  <si>
    <t>Evariste</t>
  </si>
  <si>
    <t>48951dbb-9247-4a19-b5e6-a6f107d0be7b</t>
  </si>
  <si>
    <t>Alpha</t>
  </si>
  <si>
    <t>intemperies insecurite_routes_arche</t>
  </si>
  <si>
    <t>efe8b421-43cd-49b5-8d52-5a7111a5ce21</t>
  </si>
  <si>
    <t>Elkana</t>
  </si>
  <si>
    <t>18f8293a-eba8-478a-af71-5250360f3967</t>
  </si>
  <si>
    <t>Pamela</t>
  </si>
  <si>
    <t>Tros de souvrence</t>
  </si>
  <si>
    <t>001bfb18-5904-4626-90cb-411c117a2d61</t>
  </si>
  <si>
    <t>Serge</t>
  </si>
  <si>
    <t>La tracasserie</t>
  </si>
  <si>
    <t>967bfc9a-0779-46f0-a5ed-fabc55c90573</t>
  </si>
  <si>
    <t>ETS DODO</t>
  </si>
  <si>
    <t>410380b4-7858-4df9-9eb8-65274bfa6fc7</t>
  </si>
  <si>
    <t>d34f75de-8d5f-40d3-92f3-8446281c1072</t>
  </si>
  <si>
    <t>BOUBA</t>
  </si>
  <si>
    <t>2b6f5f19-75b4-4c55-bb91-74a98bd969dc</t>
  </si>
  <si>
    <t>Dorcas</t>
  </si>
  <si>
    <t>ae8bf3b5-4c94-4165-93a7-e3fc0dbfa7a6</t>
  </si>
  <si>
    <t>Veronique</t>
  </si>
  <si>
    <t>C'est rare</t>
  </si>
  <si>
    <t>f38788c1-3033-4c97-b05e-072853f2ff5b</t>
  </si>
  <si>
    <t>Belvia</t>
  </si>
  <si>
    <t>C est rare</t>
  </si>
  <si>
    <t>af2c1ab6-c7d1-4761-bf57-897109288903</t>
  </si>
  <si>
    <t>Pierre</t>
  </si>
  <si>
    <t>3cb2bc1e-37cb-439f-ab0e-0614ca8e07d7</t>
  </si>
  <si>
    <t>Paul</t>
  </si>
  <si>
    <t>cdd2c197-f08e-4861-a8ee-234b13810723</t>
  </si>
  <si>
    <t>Rodrigue</t>
  </si>
  <si>
    <t>afb8ab85-1464-41d6-b836-23a332177dd4</t>
  </si>
  <si>
    <t>Juldas</t>
  </si>
  <si>
    <t>Gros taille</t>
  </si>
  <si>
    <t>C est le prix comme d abutide</t>
  </si>
  <si>
    <t>38865b26-4294-4faf-88e3-9bb22cc2d7f3</t>
  </si>
  <si>
    <t>ETS MODEL</t>
  </si>
  <si>
    <t>Tros de menance en route</t>
  </si>
  <si>
    <t>a84d5efc-bf55-46c3-8097-f1de43fbbca2</t>
  </si>
  <si>
    <t>ETS LA VERITE</t>
  </si>
  <si>
    <t>Tros de probleme en route</t>
  </si>
  <si>
    <t>7f192cfa-8ad3-4bc8-923d-e47f155c5b00</t>
  </si>
  <si>
    <t>ETS AMIDOU</t>
  </si>
  <si>
    <t>nfi_marmite wash_seau wash_theiere</t>
  </si>
  <si>
    <t>Tros de souvrence en route</t>
  </si>
  <si>
    <t>ddb4cd05-c5e4-4edc-80de-a1e550127c30</t>
  </si>
  <si>
    <t>ETS TAWALKATOU</t>
  </si>
  <si>
    <t>wash_seau nfi_marmite</t>
  </si>
  <si>
    <t>Rien est change</t>
  </si>
  <si>
    <t>38256941-1d89-4ebd-a7d0-5db7e38fc6fc</t>
  </si>
  <si>
    <t>358175083915460</t>
  </si>
  <si>
    <t>Lucienne</t>
  </si>
  <si>
    <t>alim_mais alim_manioc alim_riz alim_haricot alim_arachide alim_sel</t>
  </si>
  <si>
    <t>0cb72f23-1c2e-46e6-b149-49ab57d192a5</t>
  </si>
  <si>
    <t>Établissements central emailerie</t>
  </si>
  <si>
    <t>nfi_moustiquaire nfi_bidon nfi_drap nfi_pagne nfi_natte nfi_bache alim_sucre alim_huile_vegetale wash_savon wash_theiere wash_seau</t>
  </si>
  <si>
    <t>fae2c830-fb71-4fd0-957d-2ec2bec8dff5</t>
  </si>
  <si>
    <t>alim_mais alim_manioc alim_haricot alim_arachide alim_sel</t>
  </si>
  <si>
    <t>b0ab8c37-ec6d-45d9-82d9-fe136e91c192</t>
  </si>
  <si>
    <t>Établissements petit hebreux</t>
  </si>
  <si>
    <t>nfi_moustiquaire nfi_bidon nfi_drap nfi_pagne nfi_natte nfi_bache nfi_marmite nfi_cuvette alim_riz alim_sucre alim_huile_vegetale wash_savon</t>
  </si>
  <si>
    <t>Rad</t>
  </si>
  <si>
    <t>f065ee92-6a85-4f91-b409-7627601b3468</t>
  </si>
  <si>
    <t>Angeline</t>
  </si>
  <si>
    <t>237ad887-52c9-4eac-ac24-4e632249e71e</t>
  </si>
  <si>
    <t>Établissements sopo</t>
  </si>
  <si>
    <t>nfi_moustiquaire nfi_bidon nfi_drap nfi_pagne nfi_natte nfi_bache alim_sucre alim_sel alim_huile_vegetale wash_savon wash_theiere wash_seau</t>
  </si>
  <si>
    <t>fe74199e-7cdc-4cd6-8f22-b8f2743bb019</t>
  </si>
  <si>
    <t>Amadine</t>
  </si>
  <si>
    <t>d3229a19-1bc7-4bcd-ba83-c24a96c7f246</t>
  </si>
  <si>
    <t>Quincaillerie FM tropicale</t>
  </si>
  <si>
    <t>nfi_moustiquaire nfi_bidon nfi_drap nfi_pagne nfi_natte nfi_bache nfi_marmite nfi_cuvette alim_riz alim_sucre alim_huile_vegetale wash_theiere</t>
  </si>
  <si>
    <t>20a33b5c-dd5e-4f0e-ba09-0195595b035c</t>
  </si>
  <si>
    <t>Lydie</t>
  </si>
  <si>
    <t>c99d60f7-81cf-4848-9c00-957be0ec4d51</t>
  </si>
  <si>
    <t>Alimentation Ousmane</t>
  </si>
  <si>
    <t>nfi_moustiquaire nfi_bidon nfi_drap nfi_pagne nfi_natte nfi_bache nfi_marmite nfi_cuvette alim_riz alim_sucre wash_theiere wash_seau</t>
  </si>
  <si>
    <t>f269a7ec-668f-44f1-b2bf-0575ab8b1fa1</t>
  </si>
  <si>
    <t>Évariste koli</t>
  </si>
  <si>
    <t>30614501-c5b6-451e-aad8-931bedc3e943</t>
  </si>
  <si>
    <t>Jacques Thierry Togo</t>
  </si>
  <si>
    <t>3b548a2d-dcb2-4ef0-b1af-e9f77de88f80</t>
  </si>
  <si>
    <t>Bokoli</t>
  </si>
  <si>
    <t>fc1da405-06c1-4051-b7bf-96434c7053b1</t>
  </si>
  <si>
    <t>Alexis</t>
  </si>
  <si>
    <t>f91820a0-1865-43c2-96ab-4afa2e50ca76</t>
  </si>
  <si>
    <t>López</t>
  </si>
  <si>
    <t>1c820093-08d0-477d-be5a-eed5b8f0368c</t>
  </si>
  <si>
    <t>Grâce à dieu</t>
  </si>
  <si>
    <t>d6bb2c06-474d-4b9c-afc5-40e8949e4960</t>
  </si>
  <si>
    <t>Evra</t>
  </si>
  <si>
    <t>e2c37f3b-9ae8-4991-8a19-11f1d1357989</t>
  </si>
  <si>
    <t>Hyppolite</t>
  </si>
  <si>
    <t>52be2568-9b8f-4003-9506-9a94d0bc50b1</t>
  </si>
  <si>
    <t>Station grand k</t>
  </si>
  <si>
    <t>75a4891c-b906-42a4-8d03-78a5778678c5</t>
  </si>
  <si>
    <t>Dieu merci</t>
  </si>
  <si>
    <t>37c614a3-d8a7-4aa4-bd9c-c93d1372b332</t>
  </si>
  <si>
    <t>Georgette</t>
  </si>
  <si>
    <t>a7b8b923-e97a-497e-ae6c-d24da76d7582</t>
  </si>
  <si>
    <t>Valérie</t>
  </si>
  <si>
    <t>1181eaba-76ac-43aa-8a6a-f739eb81bc13</t>
  </si>
  <si>
    <t>Jacqueline</t>
  </si>
  <si>
    <t>61bdd20c-a47e-4324-a29e-eb5d80aa2ce5</t>
  </si>
  <si>
    <t>Pauline</t>
  </si>
  <si>
    <t>be0467d8-8de6-4715-b291-2579a4697749</t>
  </si>
  <si>
    <t>Site Gérard</t>
  </si>
  <si>
    <t>c35e152e-74ed-43ee-b998-41515d59e89e</t>
  </si>
  <si>
    <t>Ça va</t>
  </si>
  <si>
    <t>c01ddbba-88d8-428e-b121-dd3516fedf78</t>
  </si>
  <si>
    <t>Sambanda</t>
  </si>
  <si>
    <t>92c003ef-f499-4ba6-b06b-0ee14f089aa6</t>
  </si>
  <si>
    <t>Popoto</t>
  </si>
  <si>
    <t>d3b8af62-e5af-4e47-9db1-d76789102824</t>
  </si>
  <si>
    <t>Douane</t>
  </si>
  <si>
    <t>e3c1dbee-a483-442c-895c-923a678d83f6</t>
  </si>
  <si>
    <t>nfi_marmite nfi_cuvette</t>
  </si>
  <si>
    <t>les articles restent trop longtemps dans les mains des commerçants</t>
  </si>
  <si>
    <t>cb0f5bbf-2176-46d8-a698-e54e38c3a37c</t>
  </si>
  <si>
    <t>352232115830385</t>
  </si>
  <si>
    <t>49355a11-70af-4a53-97cf-d9263752e0ce</t>
  </si>
  <si>
    <t>Viviane</t>
  </si>
  <si>
    <t>C'est la saison pluvieuse</t>
  </si>
  <si>
    <t>dbb30788-b09e-4bc4-8547-d3f4a826bcb5</t>
  </si>
  <si>
    <t>Diane</t>
  </si>
  <si>
    <t>033ce9c6-f9e2-49f1-ae00-099c0a4b902e</t>
  </si>
  <si>
    <t>Saison pluvieuse</t>
  </si>
  <si>
    <t>autre indisponible</t>
  </si>
  <si>
    <t>Taxe à la frontière</t>
  </si>
  <si>
    <t>838bbd08-9bec-417a-b6cc-42d3f24977a4</t>
  </si>
  <si>
    <t>Divine</t>
  </si>
  <si>
    <t>Saison de semences</t>
  </si>
  <si>
    <t>8ab2b9ca-ffcb-4971-b900-c209cfa38977</t>
  </si>
  <si>
    <t>Gloire à Dieu</t>
  </si>
  <si>
    <t>Distance a retrouvé les éleveurs compliqués</t>
  </si>
  <si>
    <t>a5052c0d-e58c-4ca5-b5e7-3664b89c8f0d</t>
  </si>
  <si>
    <t>C'est la saison des semences</t>
  </si>
  <si>
    <t>intemperies pas_saison autre</t>
  </si>
  <si>
    <t>90d3a2bc-ed1b-4065-b7ba-e1d9adf2129a</t>
  </si>
  <si>
    <t>etat_route pas_saison autre</t>
  </si>
  <si>
    <t>43f7f6f8-8af8-4530-b06d-8d4a5053c849</t>
  </si>
  <si>
    <t>Jeane</t>
  </si>
  <si>
    <t>Saison des semences et pluvieuse</t>
  </si>
  <si>
    <t>60ed708f-5f0b-4ee5-85ea-61b5e8ff28ba</t>
  </si>
  <si>
    <t>Antoinette</t>
  </si>
  <si>
    <t>Saison pluvieuse et semences</t>
  </si>
  <si>
    <t>etat_route autre pas_saison</t>
  </si>
  <si>
    <t>Taxe sur la route</t>
  </si>
  <si>
    <t>a0b29148-cc7c-4c40-8496-6570d6af9364</t>
  </si>
  <si>
    <t>Rareté du a l'insécurité</t>
  </si>
  <si>
    <t>78513c62-9879-4f01-ae07-e943b0a2e4c0</t>
  </si>
  <si>
    <t>Assane</t>
  </si>
  <si>
    <t>etat_route autre intemperies</t>
  </si>
  <si>
    <t>0f8a03d6-33d7-4466-85bd-13efe713d9f9</t>
  </si>
  <si>
    <t>IBRAHIM</t>
  </si>
  <si>
    <t>alim_sucre alim_sel</t>
  </si>
  <si>
    <t>etat_route autre trop_cher</t>
  </si>
  <si>
    <t>Trop de taxe sur la voie</t>
  </si>
  <si>
    <t>52841799-0fe0-4cba-915a-111807dea53f</t>
  </si>
  <si>
    <t>Yvette</t>
  </si>
  <si>
    <t>alim_arachide alim_sel</t>
  </si>
  <si>
    <t>Rareté du a la saison des semences</t>
  </si>
  <si>
    <t>3609e3f1-5fe6-4298-a956-6544d72b479a</t>
  </si>
  <si>
    <t>trop_cher autre pas_saison</t>
  </si>
  <si>
    <t>5068074a-0fce-4a89-8563-7fb694641e17</t>
  </si>
  <si>
    <t>Evodie</t>
  </si>
  <si>
    <t>intemperies autre indisponible</t>
  </si>
  <si>
    <t>961478aa-88ac-462b-a32a-dce2debcca52</t>
  </si>
  <si>
    <t>Kathia</t>
  </si>
  <si>
    <t>e539f1ca-bb82-4677-9e5b-96eab4a52777</t>
  </si>
  <si>
    <t>862178042193566</t>
  </si>
  <si>
    <t>ABDOULAYE Hamat</t>
  </si>
  <si>
    <t>d0d6a8a3-8d99-4030-b581-7b628e420a28</t>
  </si>
  <si>
    <t>MOUSTAPHA Eau c'est la vie</t>
  </si>
  <si>
    <t>7c5b5f27-4617-4107-8142-a1a88adb48ff</t>
  </si>
  <si>
    <t>NGNAKO Automobile</t>
  </si>
  <si>
    <t>73695ad3-65f8-4602-85a7-8baac53066f4</t>
  </si>
  <si>
    <t>862178042193582</t>
  </si>
  <si>
    <t>Station Tag man</t>
  </si>
  <si>
    <t>nfi_bidon combustible_essence</t>
  </si>
  <si>
    <t>L'insécurité</t>
  </si>
  <si>
    <t>Abondonce sur le marché</t>
  </si>
  <si>
    <t>Les commerçants on beaucoup faits des estock de ce produit.</t>
  </si>
  <si>
    <t>04f73a13-7c35-464c-b9a1-37c5d8190e07</t>
  </si>
  <si>
    <t>MAHAMAT Adam</t>
  </si>
  <si>
    <t>307ed4e0-eae5-44e6-826b-83fe1b2db9a8</t>
  </si>
  <si>
    <t>Station Ben Mouctar Tic Tac</t>
  </si>
  <si>
    <t>Trop de stockage</t>
  </si>
  <si>
    <t>Chaque mois les prix n'est pas stable.</t>
  </si>
  <si>
    <t>d716c363-3c4f-4e97-97bd-e9d747b96d35</t>
  </si>
  <si>
    <t>PLANÈTE De jeunes</t>
  </si>
  <si>
    <t>e01024c6-db89-4153-9dc3-93f5752b2059</t>
  </si>
  <si>
    <t>BLITCHI Suzane</t>
  </si>
  <si>
    <t>e9e91d40-f15c-46cc-b273-ffd8a31d8e90</t>
  </si>
  <si>
    <t>Ousmane Ramadan Ouya</t>
  </si>
  <si>
    <t>etat_route trop_cher stockage autre</t>
  </si>
  <si>
    <t>Pas d'absence de cet article sur le marché mais rareté.</t>
  </si>
  <si>
    <t>Les commerçants ont des estock de ce produit.</t>
  </si>
  <si>
    <t>Na</t>
  </si>
  <si>
    <t>1b64d111-66fe-494b-ad99-dc01c09ba9e0</t>
  </si>
  <si>
    <t>YAGAZE Clarisse</t>
  </si>
  <si>
    <t>insecurite_routes_arche etat_route pas_saison</t>
  </si>
  <si>
    <t>1399bf68-8ec5-44eb-adcc-24c33eec482e</t>
  </si>
  <si>
    <t>Rabilou Amat</t>
  </si>
  <si>
    <t>insecurite_routes_arche etat_route trop_cher stockage</t>
  </si>
  <si>
    <t>Trop de cet article sur le marché.</t>
  </si>
  <si>
    <t>Pour le carburant y'a pas de problème et encore abondance.</t>
  </si>
  <si>
    <t>d5fad834-24c9-440c-9497-52dd6addd6d8</t>
  </si>
  <si>
    <t>MANZIKA Olivia</t>
  </si>
  <si>
    <t>insecurite_routes_arche etat_route stockage</t>
  </si>
  <si>
    <t>insecurite_routes_arche etat_route pas_saison stockage</t>
  </si>
  <si>
    <t>816a86e2-3cb4-40cd-9542-94e6af329805</t>
  </si>
  <si>
    <t>Assane Ousmane</t>
  </si>
  <si>
    <t>Y'a du retard mais article pas rare sur le marché.</t>
  </si>
  <si>
    <t>Trop des estock</t>
  </si>
  <si>
    <t>ae5b5358-fb34-45b1-8f42-6e1a5089dad8</t>
  </si>
  <si>
    <t>AWA Abdoulave</t>
  </si>
  <si>
    <t>Une maladie est entrain d'attaquer le manioc dans les champs</t>
  </si>
  <si>
    <t>06c50ca2-9d14-4f47-9a37-592cfcdc80bb</t>
  </si>
  <si>
    <t>Adam Mahamat</t>
  </si>
  <si>
    <t>alim_sucre alim_sel alim_huile_vegetale wash_savon</t>
  </si>
  <si>
    <t>Insécurité et état de routes</t>
  </si>
  <si>
    <t>etat_route trop_cher stockage</t>
  </si>
  <si>
    <t>e72e7905-d781-4476-b77a-bf4d25a93540</t>
  </si>
  <si>
    <t>TAM Mariam</t>
  </si>
  <si>
    <t>87364a44-9df9-433d-b190-f4827b245bd0</t>
  </si>
  <si>
    <t>Boutique Issa Sambo</t>
  </si>
  <si>
    <t>Les fournisseurs n'amène pas les produits ou article pas vite.</t>
  </si>
  <si>
    <t>088aba21-fad7-476c-94b7-a3991f963f4b</t>
  </si>
  <si>
    <t>DJABAR   Zacharia</t>
  </si>
  <si>
    <t>nfi_moustiquaire nfi_drap nfi_pagne nfi_natte nfi_bache wash_theiere wash_seau</t>
  </si>
  <si>
    <t>insecurite_routes_arche etat_route trop_cher</t>
  </si>
  <si>
    <t>d926e083-5eed-47b4-bdf9-9e5d6e391769</t>
  </si>
  <si>
    <t>MAHAMAT  Senoussi</t>
  </si>
  <si>
    <t>nfi_moustiquaire nfi_drap nfi_pagne nfi_natte wash_theiere wash_seau</t>
  </si>
  <si>
    <t>9970574c-7e5a-42bd-80b7-c826cc6a57ea</t>
  </si>
  <si>
    <t>Ets Ben Djamal</t>
  </si>
  <si>
    <t>Y'a le rareté sur le marché</t>
  </si>
  <si>
    <t>Comme y'a le rareté c'est toujours à cause de la crise et l'insécurité.</t>
  </si>
  <si>
    <t>5c9191f6-2d9c-4d98-ac2a-bb3f1d95dee0</t>
  </si>
  <si>
    <t>Mahamat Fadoul</t>
  </si>
  <si>
    <t>etat_route intemperies trop_cher</t>
  </si>
  <si>
    <t>ad51773c-7d8f-4a35-867b-d52572e03dc0</t>
  </si>
  <si>
    <t>Abdraman Dadane</t>
  </si>
  <si>
    <t>Y'a le rareté de ce produit</t>
  </si>
  <si>
    <t>343d1150-9ef9-4cdf-9dab-9124606452e4</t>
  </si>
  <si>
    <t>Hamadjoda Ousmane</t>
  </si>
  <si>
    <t>4f1896da-ece1-478c-8f09-56ba5c9b6400</t>
  </si>
  <si>
    <t>Ets Super Marché Djida Ousmane</t>
  </si>
  <si>
    <t>trop_cher indisponible autre</t>
  </si>
  <si>
    <t>Trop de barrière illegal et les taxes.</t>
  </si>
  <si>
    <t>A cause de la covid19 on ne peut pas traverser où déplacer librement pour faire des activités.</t>
  </si>
  <si>
    <t>be29f755-aea5-41c8-8a12-4b493a640cb5</t>
  </si>
  <si>
    <t>Boutique Ben Djadide</t>
  </si>
  <si>
    <t>trop_cher stockage autre</t>
  </si>
  <si>
    <t>Insécurité de la route.</t>
  </si>
  <si>
    <t>5d6a7e49-c4d8-4f23-a4eb-f2c21fb69e79</t>
  </si>
  <si>
    <t>Ouba brice</t>
  </si>
  <si>
    <t>0d966b5e-80e8-4635-9a0e-c00a5716df31</t>
  </si>
  <si>
    <t>Ilingui Martine</t>
  </si>
  <si>
    <t>d577ea58-e77a-4ddc-82d2-203fc983da35</t>
  </si>
  <si>
    <t>YASSIPOU Hortence</t>
  </si>
  <si>
    <t>341cac29-5f7f-49c9-99e8-142315df29b7</t>
  </si>
  <si>
    <t>Nguibia Samson</t>
  </si>
  <si>
    <t>8e21c012-9bfa-4c6e-a607-9f542e39ce93</t>
  </si>
  <si>
    <t>Daboudou Gertrude</t>
  </si>
  <si>
    <t>0d8dcd39-5949-4672-a1d6-74357fd8f36b</t>
  </si>
  <si>
    <t>Sadam Ousmane</t>
  </si>
  <si>
    <t>insecurite_routes_arche absence_transport trop_cher</t>
  </si>
  <si>
    <t>7301fed9-98d4-4911-8911-ee1329d00d67</t>
  </si>
  <si>
    <t>Oustas Amadou</t>
  </si>
  <si>
    <t>fc26a986-6efd-406d-ab74-4a20d69f534e</t>
  </si>
  <si>
    <t>Assane Aboubakar</t>
  </si>
  <si>
    <t>21a97187-ce2d-44af-8293-6b1167e1aa1f</t>
  </si>
  <si>
    <t>Mouctar Issa</t>
  </si>
  <si>
    <t>a983aff2-7c2d-4a4e-9b6f-a7d3bc199114</t>
  </si>
  <si>
    <t>YEKONGO stephane</t>
  </si>
  <si>
    <t>00b7df19-9e2d-440e-a503-32307c7867aa</t>
  </si>
  <si>
    <t>356808070827080</t>
  </si>
  <si>
    <t>boutique Ndélé pas loin</t>
  </si>
  <si>
    <t>nfi_bidon nfi_drap nfi_natte nfi_bache nfi_marmite  alim_riz  alim_sucre  wash_savon wash_theiere alim_mais  alim_manioc alim_arachide  alim_haricot combustible_bois_chauffage combustible_essence wash_eau alim_huile_vegetale alim_viande alim_sel</t>
  </si>
  <si>
    <t>Insécurité sur les routes ou autour du marché Mauvais état des routes</t>
  </si>
  <si>
    <t>Mauvaise etat de route</t>
  </si>
  <si>
    <t>Prix varie selon les commerçants</t>
  </si>
  <si>
    <t>Pendant la saison seche a partir du moi de mars avril tous devient cher</t>
  </si>
  <si>
    <t>Le prix varie selon le temp</t>
  </si>
  <si>
    <t>Parceque on achete sa a Bangui</t>
  </si>
  <si>
    <t>Pour trouver c'est difficile</t>
  </si>
  <si>
    <t>C'est le ramadan le prix des articles est en hausse</t>
  </si>
  <si>
    <t>C'est le moment de ramadan</t>
  </si>
  <si>
    <t>Acause de la mauvaise etat de la route et les taxes par chaque barriere</t>
  </si>
  <si>
    <t>pui_contrib_rca</t>
  </si>
  <si>
    <t>18800829-f24d-4515-be9d-0284d2a85c4c</t>
  </si>
  <si>
    <t>356808070827155</t>
  </si>
  <si>
    <t>boutique ABDEL SALAM</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</si>
  <si>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</si>
  <si>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Mauvais etat de route et l'insecurite sur la route</t>
  </si>
  <si>
    <t>Mauvais état des routes Article indisponible chez les fournisseurs Insécurité sur les routes ou autour du marché</t>
  </si>
  <si>
    <t>Mauvais état des routes</t>
  </si>
  <si>
    <t>Le commerçant est moins cher par rapport aux autres</t>
  </si>
  <si>
    <t>Mauvais état des routes Fermeture d'une frontière (précisez)</t>
  </si>
  <si>
    <t>Tchad-RCA</t>
  </si>
  <si>
    <t>La carence sur le marche</t>
  </si>
  <si>
    <t>La carence constatée sur marche</t>
  </si>
  <si>
    <t>Rareté sur le marche</t>
  </si>
  <si>
    <t>Rareté de cette denrée dans ce mois-ci</t>
  </si>
  <si>
    <t>Rareté constatée sur le marche</t>
  </si>
  <si>
    <t>TCHAD- RCA</t>
  </si>
  <si>
    <t>Mauvais état des routes Fermeture d'une frontière (précisez) Absence de moyen de transport (pas lié à la fermeture d'une frontière)</t>
  </si>
  <si>
    <t>Mauvais état des routes Absence de moyen de transport (pas lié à la fermeture d'une frontière)</t>
  </si>
  <si>
    <t>Arrêtée de cette pièce sur le marche</t>
  </si>
  <si>
    <t>Absence de moyen de transport (pas lié à la fermeture d'une frontière) Mauvais état des routes</t>
  </si>
  <si>
    <t>Mauvais état des routes Absence de moyen de transport (pas lié à la fermeture d'une frontière) Fermeture d'une frontière (précisez)</t>
  </si>
  <si>
    <t>TCHAD-RCA</t>
  </si>
  <si>
    <t>Par ce que de la SODECA est subventionnée par des produits desinfectants par le CICR</t>
  </si>
  <si>
    <t>5f4e5725-7480-4677-a7e2-a3cefe73ebd9</t>
  </si>
  <si>
    <t>356808070846908</t>
  </si>
  <si>
    <t>aba ali</t>
  </si>
  <si>
    <t>nfi_bidon nfi_drap nfi_pagne nfi_natte nfi_bache nfi_marmite nfi_cuvette alim_mais alim_manioc alim_riz  alim_haricot alim_arachide  alim_sel alim_viande wash_savon wash_theiere wash_seau combustible_bois_chauffage combustible_essence wash_eau</t>
  </si>
  <si>
    <t>On achete a Bangui</t>
  </si>
  <si>
    <t>Cela vient de Bangui</t>
  </si>
  <si>
    <t>Problème de stockage Article trop cher</t>
  </si>
  <si>
    <t>Dans le mois  Avril pour trouver c est rare</t>
  </si>
  <si>
    <t>Problème de stockage Ce n'est pas la saison pour cet article Intempéries et saison des pluies</t>
  </si>
  <si>
    <t>Pour trouver c est rare</t>
  </si>
  <si>
    <t>Insécurité sur les routes ou autour du marché Mauvais état des routes Fermeture d'une frontière (précisez)</t>
  </si>
  <si>
    <t>La frantiere du Thad</t>
  </si>
  <si>
    <t>Pendant la saison seche  ça devient chere</t>
  </si>
  <si>
    <t>Ce n'est pas la saison pour cet article Article trop cher Problème de stockage Mauvais état des routes Insécurité sur les routes ou autour du marché</t>
  </si>
  <si>
    <t>Parceque,a partir du mois d avril tout est chere</t>
  </si>
  <si>
    <t>Insécurité sur les routes ou autour du marché Article trop cher Problème de stockage</t>
  </si>
  <si>
    <t>Ya n a pas ici pour trouver c est rare</t>
  </si>
  <si>
    <t>Insécurité sur les routes ou autour du marché Mauvais état des routes Problème de stockage Article trop cher</t>
  </si>
  <si>
    <t>Insécurité sur les routes ou autour du marché Mauvais état des routes Article trop cher Problème de stockage</t>
  </si>
  <si>
    <t>Pendant la saison seche pour trouver de l eau c est rare</t>
  </si>
  <si>
    <t>3295b2e5-f3ea-4172-98b8-588e7f49a771</t>
  </si>
  <si>
    <t>356808070827239</t>
  </si>
  <si>
    <t>Ets le progrès</t>
  </si>
  <si>
    <t>nfi_moustiquaire nfi_bidon nfi_drap nfi_pagne nfi_natte nfi_bache nfi_marmite nfi_cuvette alim_mais alim_manioc alim_riz  alim_haricot alim_arachide alim_sel alim_viande alim_huile_vegetale wash_savon wash_theiere wash_seau combustible_bois_chauffage combustible_essence wash_eau</t>
  </si>
  <si>
    <t>Rarete du produit sur le marche</t>
  </si>
  <si>
    <t>Difficile de trouver l'article sur le marche</t>
  </si>
  <si>
    <t>C'est disponible sur le marche</t>
  </si>
  <si>
    <t>Insécurité sur les routes ou autour du marché Mauvais état des routes Fermeture d'une frontière (précisez) Absence de moyen de transport (pas lié à la fermeture d'une frontière)</t>
  </si>
  <si>
    <t>Y a la carence du produit sur le marche</t>
  </si>
  <si>
    <t>Mauvais état des routes Insécurité sur les routes ou autour du marché Article trop cher</t>
  </si>
  <si>
    <t>Mauvais état des routes Article trop cher</t>
  </si>
  <si>
    <t>Y a la carence de cet aliment sur le marche</t>
  </si>
  <si>
    <t>La carence de cet aliment sur le marche</t>
  </si>
  <si>
    <t>Y a la rarete de cet aliment sur le marche</t>
  </si>
  <si>
    <t>Insécurité sur les routes ou autour du marché Mauvais état des routes Article trop cher</t>
  </si>
  <si>
    <t>Y a la carence de cet aliment sur le marche car ce n'est pas la saison</t>
  </si>
  <si>
    <t>Y a disponibilite de ce produit sur le marche</t>
  </si>
  <si>
    <t>Il y a le manquement de cet article sur marche</t>
  </si>
  <si>
    <t>Manquement de cet article sur le marche</t>
  </si>
  <si>
    <t>Mauvais état des routes Insécurité sur les routes ou autour du marché Fermeture d'une frontière (précisez)</t>
  </si>
  <si>
    <t>J'ai constate l'augmentation des prix de certains articles ainsi que les produits alimentaires et non alimentaires sur le marche.</t>
  </si>
  <si>
    <t>00698bd2-54b1-4a73-a34a-1b6acde648e3</t>
  </si>
  <si>
    <t>Ets le client est Roi</t>
  </si>
  <si>
    <t>nfi_moustiquaire nfi_bidon nfi_drap nfi_pagne nfi_natte nfi_bache nfi_marmite nfi_cuvette alim_mais  alim_manioc alim_riz  alim_haricot alim_arachide alim_sel alim_viande wash_eau combustible_essence combustible_bois_chauffage wash_seau wash_theiere wash_savon alim_huile_vegetale</t>
  </si>
  <si>
    <t>Il y a la carence de cet article au sein du marche</t>
  </si>
  <si>
    <t>Il y a la rarete de cet article dans le marche</t>
  </si>
  <si>
    <t>Il y a la carence de cet article sur le marche</t>
  </si>
  <si>
    <t>Absence de moyen de transport (pas lié à la fermeture d'une frontière) Fermeture d'une frontière (précisez) Mauvais état des routes Insécurité sur les routes ou autour du marché</t>
  </si>
  <si>
    <t>Il y a la mevante de cet article c'est pouquoi le prix a diminué ou baissé.</t>
  </si>
  <si>
    <t>Il y a carence  de cet article sur le marche.</t>
  </si>
  <si>
    <t>Il y a la carence de cet aliment sur le marché.</t>
  </si>
  <si>
    <t>Il y a la carence de cet aliment.</t>
  </si>
  <si>
    <t>Il y a la carence de cet aliment au sein du marché.</t>
  </si>
  <si>
    <t>Il ya le manque de cet aliment sur le marché.</t>
  </si>
  <si>
    <t>Il y a disponilité de cet aliment sur le marché.</t>
  </si>
  <si>
    <t>Il y a l'abondance de cet aliment sur le marché.</t>
  </si>
  <si>
    <t>Il y a carence de cet article sur le marché.</t>
  </si>
  <si>
    <t>Il y a le Manquement de cet article sur le marché.</t>
  </si>
  <si>
    <t>J'ai consté la hausse des prix de certaines denées alimentaires et les produits non alimentaires. Par contre pour d'autes produits (alimentaires ou non alimentaires ) les prix ont legèrement baissé par rapport à leur abondance sur le marché.</t>
  </si>
  <si>
    <t>Outlier</t>
  </si>
  <si>
    <t>Vu avec le partenaire</t>
  </si>
  <si>
    <t>Erreur de saisie du prix</t>
  </si>
  <si>
    <t>Prix de l'article non renseigné</t>
  </si>
  <si>
    <t>b475c437-ebe8-4965-8dd1-8c09a2dc637d</t>
  </si>
  <si>
    <t>enquête test</t>
  </si>
  <si>
    <t>9da95a3c-ba05-4cf5-be9d-92143de7678c</t>
  </si>
  <si>
    <t>93fdcdef-8f91-41e7-9dff-0b46d7369da8</t>
  </si>
  <si>
    <t>d304edaa-a507-4d81-804d-bf7647a11db9</t>
  </si>
  <si>
    <t>d629bba6-53ef-4dcb-a917-1afc35ff8ac2</t>
  </si>
  <si>
    <t>2d3be854-65af-4bfa-be6a-104df504a112</t>
  </si>
  <si>
    <t>fb49300d-4337-42d2-87d1-d27fd00f433d</t>
  </si>
  <si>
    <t>ba42a6b9-d762-4a7e-a613-ac640b68bd22</t>
  </si>
  <si>
    <t>d9281a70-20e7-408d-b873-4b1f471c9f99</t>
  </si>
  <si>
    <t>7f28a44d-a399-42c2-90d4-9b395f9b0297</t>
  </si>
  <si>
    <t>f78d7222-5444-47b4-9dfc-5e28ae890521</t>
  </si>
  <si>
    <t>0ec494b7-716f-4f35-b78b-da65fa015b18</t>
  </si>
  <si>
    <t>300b944d-5f80-466d-aff7-6546e12ae904</t>
  </si>
  <si>
    <t>a8d4bfeb-ae4f-474c-abf1-a15c87d385fd</t>
  </si>
  <si>
    <t>7dedcb68-feba-4dc5-ab29-c72060125f00</t>
  </si>
  <si>
    <t>6f3ed4ea-ce24-4cd3-9020-9bc245286da4</t>
  </si>
  <si>
    <t>49516956-f0a1-40d0-b2c7-3bfdf491c04f</t>
  </si>
  <si>
    <t>58ccf75b-6010-472e-97b2-d8815233bef5</t>
  </si>
  <si>
    <t>d335061b-abc4-4186-94db-d7abf6083eb9</t>
  </si>
  <si>
    <t>29b0ebe6-d1b6-4d85-94d3-4c520da4f2d6</t>
  </si>
  <si>
    <t>bc752b46-ff93-4c18-9b17-c018897342b9</t>
  </si>
  <si>
    <t>5f983522-5a13-4a28-a7c7-8cc54e1291ff</t>
  </si>
  <si>
    <t>a0ebf93a-afca-4a17-bc75-779f8ada378b</t>
  </si>
  <si>
    <t>f934fc63-aece-4ff3-b243-9c79d3c551a4</t>
  </si>
  <si>
    <t>81de7786-945a-4363-bbad-1799078c73a9</t>
  </si>
  <si>
    <t>e1dd6958-2a7c-4461-82c6-256eefbab4cf</t>
  </si>
  <si>
    <t>1df4938e-6934-4255-b211-3ed582299fa3</t>
  </si>
  <si>
    <t>9b2d74e0-9add-469e-955b-6b422fb51922</t>
  </si>
  <si>
    <t>81ff4c5b-7975-418d-9513-3ee509d7c096</t>
  </si>
  <si>
    <t>351c4361-eac8-400d-9df5-a10a964ee3d7</t>
  </si>
  <si>
    <t>461c3030-a0e8-43dd-ada5-45078f26d8b9</t>
  </si>
  <si>
    <t>Pas assez de cotations</t>
  </si>
  <si>
    <t>Toute l'enquête</t>
  </si>
  <si>
    <t>Alindao, Bangui, Berberati, Birao, Bocaranga, Dimbi, Kouango</t>
  </si>
  <si>
    <t>Alindao, Bambari, Bangui, Berberati, Birao, Bocaranga, Bria, Dimbi, Kouango, Zemio</t>
  </si>
  <si>
    <t>Alindao, Bambari, Bangui, Berberati, Birao, Bocaranga, Bouar, Bria, Dimbi, Kaga-Bandoro, Kouango, Obo, Zemio</t>
  </si>
  <si>
    <t>Alindao, Bambari, Bangui, Berberati, Birao, Bocaranga, Bouar, Bria, Dimbi, Kaga-Bandoro, Kouango, Zemio</t>
  </si>
  <si>
    <t>Alindao, Bambari, Bangui, Berberati, Birao, Bocaranga, Bouar, Dimbi, Kouango, Zemio</t>
  </si>
  <si>
    <t>Bambari, Bangui, Berberati, Birao, Bocaranga, Bouar, Dimbi, Kouango, Zemio</t>
  </si>
  <si>
    <t>Bambari, Bangui, Berberati, Bocaranga, Bouar, Bria, Dimbi, Kaga-Bandoro, Kouango</t>
  </si>
  <si>
    <t>Alindao, Bambari, Bangui, Birao, Bocaranga, Bouar, Bria, Dimbi, Kaga-Bandoro, Kouango, Zemio</t>
  </si>
  <si>
    <t>Alindao, Bambari, Bangui, Birao, Bocaranga, Bouar, Bria, Dimbi, Kouango, Obo, Zemio</t>
  </si>
  <si>
    <t>Alindao, Bambari, Bangui, Birao, Bocaranga, Bouar, Bria, Dimbi, Kaga-Bandoro, Kouango, Obo</t>
  </si>
  <si>
    <t>Alindao, Bambari, Bangui, Berberati, Birao, Bocaranga, Bouar, Bria, Dimbi, Zemio</t>
  </si>
  <si>
    <t>Bambari, Bangui, Berberati, Bocaranga, Bouar, Bria, Dimbi, Kaga-Bandoro</t>
  </si>
  <si>
    <t>Comparaison faite entre mars 2021 et avril 2021, Etude des marchés pour lesquels nous avons des données pour les deux mois étudiés, 
Pour mars 2021 et avril2021, il s'agit de : Alindao, Bambari, Bangui, Berberati, Birao, Bocaranga, Bouar, Bria, Dimbi, Kaga-Bandoro, Kouango, Obo, Zemio</t>
  </si>
  <si>
    <t>T</t>
  </si>
  <si>
    <t>Les collectes de données pour le mois d'avril 2021 ont eu lieu entre la mi et fin avril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</si>
</sst>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dd\ hh:mm:ss\ \U\T\C"/>
    <numFmt numFmtId="165" formatCode="_-* #,##0\ _C_H_F_-;\-* #,##0\ _C_H_F_-;_-* &quot;-&quot;??\ _C_H_F_-;_-@_-"/>
    <numFmt numFmtId="166" formatCode="_-* #,##0.00\ _C_H_F_-;\-* #,##0.00\ _C_H_F_-;_-* &quot;-&quot;??\ _C_H_F_-;_-@_-"/>
    <numFmt numFmtId="167" formatCode="#,##0;[Red]#,##0"/>
    <numFmt numFmtId="168" formatCode="#,##0_ ;\-#,##0\ "/>
  </numFmts>
  <fonts count="42"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b/>
      <sz val="9"/>
      <color theme="0"/>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1"/>
      <color rgb="FF000000"/>
      <name val="Arial Narrow"/>
      <family val="2"/>
    </font>
    <font>
      <sz val="10"/>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i/>
      <sz val="10"/>
      <name val="Arial Narrow"/>
      <family val="2"/>
    </font>
    <font>
      <i/>
      <sz val="10"/>
      <color theme="1"/>
      <name val="Arial Narrow"/>
      <family val="2"/>
    </font>
    <font>
      <b/>
      <u/>
      <sz val="10"/>
      <color theme="1"/>
      <name val="Arial Narrow"/>
      <family val="2"/>
    </font>
    <font>
      <sz val="10"/>
      <name val="Arial"/>
      <family val="2"/>
    </font>
    <font>
      <sz val="12"/>
      <name val="Calibri"/>
      <family val="2"/>
      <charset val="1"/>
      <scheme val="minor"/>
    </font>
    <font>
      <sz val="11"/>
      <color theme="1"/>
      <name val="Calibri"/>
      <family val="2"/>
      <charset val="1"/>
      <scheme val="minor"/>
    </font>
    <font>
      <b/>
      <sz val="12"/>
      <name val="Arial Narrow"/>
      <family val="2"/>
    </font>
    <font>
      <sz val="12"/>
      <name val="Arial Narrow"/>
      <family val="2"/>
    </font>
  </fonts>
  <fills count="3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00B050"/>
        <bgColor indexed="64"/>
      </patternFill>
    </fill>
    <fill>
      <patternFill patternType="solid">
        <fgColor theme="7" tint="0.59999389629810485"/>
        <bgColor indexed="64"/>
      </patternFill>
    </fill>
  </fills>
  <borders count="29">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39" fillId="0" borderId="0"/>
  </cellStyleXfs>
  <cellXfs count="423">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164" fontId="2" fillId="0" borderId="0" xfId="0" applyNumberFormat="1" applyFont="1"/>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13" fillId="11" borderId="7" xfId="3" applyFont="1" applyFill="1" applyBorder="1" applyAlignment="1" applyProtection="1">
      <alignment vertical="center" wrapText="1"/>
    </xf>
    <xf numFmtId="0" fontId="13" fillId="11" borderId="7" xfId="3" applyFont="1" applyFill="1" applyBorder="1" applyAlignment="1" applyProtection="1">
      <alignment horizontal="left" vertical="center" wrapText="1"/>
    </xf>
    <xf numFmtId="0" fontId="13" fillId="11" borderId="8" xfId="3" applyFont="1" applyFill="1" applyBorder="1" applyAlignment="1" applyProtection="1">
      <alignment horizontal="left" vertical="center" wrapText="1"/>
    </xf>
    <xf numFmtId="0" fontId="14" fillId="0" borderId="0" xfId="3" applyFont="1" applyAlignment="1">
      <alignment vertical="center"/>
    </xf>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5" fillId="0" borderId="7" xfId="3" applyFont="1" applyFill="1" applyBorder="1" applyAlignment="1">
      <alignment horizontal="center" vertical="center"/>
    </xf>
    <xf numFmtId="0" fontId="2" fillId="0" borderId="11" xfId="3" applyFont="1" applyFill="1" applyBorder="1"/>
    <xf numFmtId="0" fontId="2" fillId="0" borderId="0" xfId="3" applyFont="1" applyFill="1"/>
    <xf numFmtId="0" fontId="11" fillId="0" borderId="9" xfId="3" applyFont="1" applyBorder="1" applyAlignment="1">
      <alignment horizontal="center" vertical="center"/>
    </xf>
    <xf numFmtId="0" fontId="11" fillId="0" borderId="8" xfId="3" applyFont="1" applyBorder="1" applyAlignment="1">
      <alignment horizontal="center" vertical="center"/>
    </xf>
    <xf numFmtId="0" fontId="16" fillId="0" borderId="14" xfId="3" applyFont="1" applyBorder="1" applyAlignment="1">
      <alignment horizontal="center"/>
    </xf>
    <xf numFmtId="0" fontId="16" fillId="0" borderId="15" xfId="3" applyFont="1" applyBorder="1" applyAlignment="1">
      <alignment horizontal="center"/>
    </xf>
    <xf numFmtId="0" fontId="16"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7" fillId="0" borderId="7" xfId="4" applyFont="1" applyBorder="1"/>
    <xf numFmtId="9" fontId="17" fillId="0" borderId="7" xfId="4" applyFont="1" applyFill="1" applyBorder="1"/>
    <xf numFmtId="0" fontId="2" fillId="0" borderId="0" xfId="3" applyFont="1" applyAlignment="1" applyProtection="1">
      <alignment horizontal="center" vertical="center"/>
      <protection locked="0"/>
    </xf>
    <xf numFmtId="165"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3" fontId="12" fillId="0" borderId="7" xfId="0" applyNumberFormat="1" applyFont="1" applyBorder="1" applyAlignment="1">
      <alignment horizontal="center" vertical="center"/>
    </xf>
    <xf numFmtId="3" fontId="18" fillId="9" borderId="14" xfId="3" applyNumberFormat="1" applyFont="1" applyFill="1" applyBorder="1" applyAlignment="1" applyProtection="1">
      <alignment horizontal="center" vertical="center"/>
      <protection locked="0"/>
    </xf>
    <xf numFmtId="3" fontId="18" fillId="0" borderId="12" xfId="3" applyNumberFormat="1" applyFont="1" applyBorder="1" applyAlignment="1" applyProtection="1">
      <alignment horizontal="center" vertical="center"/>
      <protection locked="0"/>
    </xf>
    <xf numFmtId="0" fontId="19" fillId="0" borderId="7" xfId="3" applyFont="1" applyBorder="1" applyAlignment="1" applyProtection="1">
      <alignment wrapText="1"/>
      <protection locked="0"/>
    </xf>
    <xf numFmtId="165" fontId="19" fillId="0" borderId="0" xfId="5" applyNumberFormat="1" applyFont="1" applyBorder="1" applyAlignment="1" applyProtection="1">
      <alignment horizontal="center"/>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20" fillId="0" borderId="0" xfId="3" applyFont="1" applyBorder="1" applyProtection="1">
      <protection locked="0"/>
    </xf>
    <xf numFmtId="3" fontId="12" fillId="0" borderId="0" xfId="3" applyNumberFormat="1" applyFont="1" applyFill="1" applyBorder="1" applyProtection="1">
      <protection locked="0"/>
    </xf>
    <xf numFmtId="0" fontId="16" fillId="0" borderId="0" xfId="3" applyFont="1" applyBorder="1" applyAlignment="1">
      <alignment vertical="top" wrapText="1"/>
    </xf>
    <xf numFmtId="3" fontId="18"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20" fillId="0" borderId="0" xfId="3" applyFont="1" applyFill="1" applyBorder="1" applyProtection="1">
      <protection locked="0"/>
    </xf>
    <xf numFmtId="0" fontId="12" fillId="0" borderId="0" xfId="3" applyFont="1" applyFill="1" applyBorder="1" applyProtection="1">
      <protection locked="0"/>
    </xf>
    <xf numFmtId="0" fontId="19" fillId="0" borderId="0" xfId="3" applyFont="1" applyFill="1" applyBorder="1" applyAlignment="1" applyProtection="1">
      <alignment wrapText="1"/>
      <protection locked="0"/>
    </xf>
    <xf numFmtId="165" fontId="1" fillId="0" borderId="0" xfId="3" applyNumberFormat="1" applyProtection="1">
      <protection locked="0"/>
    </xf>
    <xf numFmtId="0" fontId="21" fillId="0" borderId="0" xfId="3" applyFont="1"/>
    <xf numFmtId="0" fontId="1" fillId="0" borderId="0" xfId="3"/>
    <xf numFmtId="0" fontId="22" fillId="0" borderId="0" xfId="3" applyFont="1"/>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3" fillId="12" borderId="8" xfId="3" applyFont="1" applyFill="1" applyBorder="1" applyAlignment="1">
      <alignment horizontal="center" vertical="center" wrapText="1"/>
    </xf>
    <xf numFmtId="0" fontId="3" fillId="0" borderId="14" xfId="3" applyFont="1" applyBorder="1"/>
    <xf numFmtId="3" fontId="3" fillId="0" borderId="11" xfId="3" applyNumberFormat="1" applyFont="1" applyBorder="1" applyAlignment="1">
      <alignment horizontal="center"/>
    </xf>
    <xf numFmtId="0" fontId="3" fillId="0" borderId="0" xfId="3" applyFont="1" applyBorder="1"/>
    <xf numFmtId="3" fontId="3" fillId="0" borderId="0"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20" fillId="0" borderId="0" xfId="3" applyFont="1"/>
    <xf numFmtId="0" fontId="1" fillId="0" borderId="0" xfId="3" applyBorder="1"/>
    <xf numFmtId="0" fontId="1" fillId="0" borderId="0" xfId="3" applyFill="1" applyBorder="1"/>
    <xf numFmtId="3" fontId="24" fillId="9" borderId="12" xfId="3" applyNumberFormat="1" applyFont="1" applyFill="1" applyBorder="1" applyAlignment="1">
      <alignment horizontal="center" vertical="center"/>
    </xf>
    <xf numFmtId="3" fontId="2" fillId="0" borderId="0" xfId="2" applyNumberFormat="1" applyFont="1" applyBorder="1" applyAlignment="1">
      <alignment vertical="center"/>
    </xf>
    <xf numFmtId="0" fontId="12" fillId="0" borderId="0" xfId="3" applyFont="1" applyFill="1" applyBorder="1"/>
    <xf numFmtId="3" fontId="24" fillId="0" borderId="12" xfId="3" applyNumberFormat="1" applyFont="1" applyBorder="1" applyAlignment="1">
      <alignment horizontal="center" vertical="center"/>
    </xf>
    <xf numFmtId="0" fontId="2" fillId="0" borderId="0" xfId="3" applyFont="1" applyBorder="1" applyAlignment="1"/>
    <xf numFmtId="0" fontId="12" fillId="0" borderId="0" xfId="3" applyFont="1" applyBorder="1" applyAlignment="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16" borderId="0" xfId="3" applyFont="1" applyFill="1"/>
    <xf numFmtId="0" fontId="2" fillId="0" borderId="0" xfId="4" applyNumberFormat="1" applyFont="1"/>
    <xf numFmtId="0" fontId="2" fillId="0" borderId="0" xfId="3" applyFont="1" applyAlignment="1">
      <alignment horizontal="left"/>
    </xf>
    <xf numFmtId="0" fontId="2" fillId="0" borderId="0" xfId="3" applyFont="1" applyAlignment="1">
      <alignment horizontal="center"/>
    </xf>
    <xf numFmtId="0" fontId="2" fillId="0" borderId="0" xfId="0" applyFont="1" applyFill="1" applyAlignment="1">
      <alignment horizontal="right"/>
    </xf>
    <xf numFmtId="9" fontId="2" fillId="0" borderId="0" xfId="1" applyFont="1" applyAlignment="1"/>
    <xf numFmtId="1" fontId="2" fillId="0" borderId="0" xfId="0" applyNumberFormat="1" applyFont="1" applyFill="1" applyAlignment="1">
      <alignment horizontal="right"/>
    </xf>
    <xf numFmtId="1" fontId="2" fillId="0" borderId="0" xfId="4" applyNumberFormat="1" applyFont="1"/>
    <xf numFmtId="1" fontId="2" fillId="0" borderId="0" xfId="3" applyNumberFormat="1" applyFont="1" applyAlignment="1"/>
    <xf numFmtId="1" fontId="2" fillId="0" borderId="0" xfId="0" applyNumberFormat="1" applyFont="1" applyAlignment="1">
      <alignment horizontal="right"/>
    </xf>
    <xf numFmtId="165" fontId="2" fillId="17" borderId="0" xfId="5" applyNumberFormat="1" applyFont="1" applyFill="1" applyAlignment="1">
      <alignment horizontal="center" vertical="center"/>
    </xf>
    <xf numFmtId="0" fontId="25" fillId="13" borderId="0" xfId="0" applyFont="1" applyFill="1" applyAlignment="1">
      <alignment horizontal="center"/>
    </xf>
    <xf numFmtId="0" fontId="7" fillId="15" borderId="0" xfId="0" applyFont="1" applyFill="1" applyAlignment="1">
      <alignment horizontal="center"/>
    </xf>
    <xf numFmtId="0" fontId="7" fillId="0" borderId="0" xfId="0" applyFont="1" applyFill="1" applyAlignment="1">
      <alignment horizontal="center"/>
    </xf>
    <xf numFmtId="0" fontId="2" fillId="0" borderId="0" xfId="0" applyFont="1" applyAlignment="1"/>
    <xf numFmtId="0" fontId="2" fillId="18" borderId="0" xfId="0" applyFont="1" applyFill="1"/>
    <xf numFmtId="17" fontId="27" fillId="0" borderId="0" xfId="0" applyNumberFormat="1" applyFont="1" applyFill="1" applyBorder="1" applyAlignment="1">
      <alignment horizontal="left" vertical="center" wrapText="1"/>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0" fontId="2" fillId="0" borderId="0" xfId="0" applyFont="1" applyFill="1"/>
    <xf numFmtId="9" fontId="2" fillId="0" borderId="0" xfId="4" applyFont="1" applyFill="1"/>
    <xf numFmtId="10" fontId="2" fillId="0" borderId="0" xfId="4" applyNumberFormat="1" applyFont="1"/>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0" fontId="2" fillId="0" borderId="0" xfId="0" applyFont="1"/>
    <xf numFmtId="0" fontId="2" fillId="0" borderId="0" xfId="0" applyFont="1" applyAlignment="1">
      <alignment horizontal="left"/>
    </xf>
    <xf numFmtId="3" fontId="24" fillId="0" borderId="0" xfId="0" applyNumberFormat="1" applyFont="1" applyAlignment="1">
      <alignment horizontal="center"/>
    </xf>
    <xf numFmtId="0" fontId="25" fillId="0" borderId="0" xfId="0" applyFont="1" applyFill="1" applyAlignment="1">
      <alignment horizontal="left"/>
    </xf>
    <xf numFmtId="165" fontId="2" fillId="17" borderId="7" xfId="5" applyNumberFormat="1" applyFont="1" applyFill="1" applyBorder="1" applyAlignment="1">
      <alignment horizontal="center" vertical="center"/>
    </xf>
    <xf numFmtId="3" fontId="24" fillId="0" borderId="7" xfId="0" applyNumberFormat="1" applyFont="1" applyFill="1" applyBorder="1" applyAlignment="1">
      <alignment horizontal="center" vertical="center"/>
    </xf>
    <xf numFmtId="3" fontId="24" fillId="0" borderId="7" xfId="0" applyNumberFormat="1" applyFont="1" applyBorder="1" applyAlignment="1">
      <alignment horizontal="center" vertical="center"/>
    </xf>
    <xf numFmtId="165" fontId="24" fillId="0" borderId="7"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3" fontId="27" fillId="0"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65" fontId="27" fillId="0" borderId="7" xfId="5" applyNumberFormat="1" applyFont="1" applyFill="1" applyBorder="1" applyAlignment="1">
      <alignment horizontal="left" vertical="center"/>
    </xf>
    <xf numFmtId="165" fontId="2" fillId="0" borderId="7" xfId="5" applyNumberFormat="1" applyFont="1" applyFill="1" applyBorder="1" applyAlignment="1">
      <alignment horizontal="center" vertical="center"/>
    </xf>
    <xf numFmtId="1" fontId="27" fillId="0" borderId="9" xfId="0" applyNumberFormat="1" applyFont="1" applyBorder="1" applyAlignment="1">
      <alignment horizontal="center" vertical="center"/>
    </xf>
    <xf numFmtId="1" fontId="27" fillId="0" borderId="7" xfId="0" applyNumberFormat="1" applyFont="1" applyBorder="1" applyAlignment="1">
      <alignment horizontal="center" vertical="center"/>
    </xf>
    <xf numFmtId="165" fontId="2" fillId="0" borderId="7" xfId="5" applyNumberFormat="1" applyFont="1" applyFill="1" applyBorder="1" applyAlignment="1">
      <alignment horizontal="left" vertical="center"/>
    </xf>
    <xf numFmtId="165" fontId="27" fillId="17" borderId="7" xfId="5" applyNumberFormat="1" applyFont="1" applyFill="1" applyBorder="1" applyAlignment="1">
      <alignment horizontal="center" vertical="center"/>
    </xf>
    <xf numFmtId="165" fontId="2" fillId="17" borderId="11" xfId="5" applyNumberFormat="1" applyFont="1" applyFill="1" applyBorder="1" applyAlignment="1">
      <alignment horizontal="center" vertical="center"/>
    </xf>
    <xf numFmtId="0" fontId="2" fillId="0" borderId="0" xfId="0" applyFont="1" applyFill="1" applyBorder="1"/>
    <xf numFmtId="165" fontId="24" fillId="0" borderId="7" xfId="5" applyNumberFormat="1" applyFont="1" applyFill="1" applyBorder="1" applyAlignment="1">
      <alignment horizontal="left" vertical="center"/>
    </xf>
    <xf numFmtId="1" fontId="24" fillId="0" borderId="7" xfId="0" applyNumberFormat="1" applyFont="1" applyBorder="1" applyAlignment="1">
      <alignment horizontal="center" vertical="center"/>
    </xf>
    <xf numFmtId="165" fontId="27" fillId="0" borderId="0" xfId="5" applyNumberFormat="1" applyFont="1" applyFill="1" applyBorder="1" applyAlignment="1">
      <alignment horizontal="center" vertical="center"/>
    </xf>
    <xf numFmtId="0" fontId="3" fillId="0" borderId="21" xfId="0" applyFont="1" applyBorder="1"/>
    <xf numFmtId="165" fontId="3" fillId="0" borderId="23" xfId="0" applyNumberFormat="1" applyFont="1" applyBorder="1" applyAlignment="1">
      <alignment horizontal="center"/>
    </xf>
    <xf numFmtId="3" fontId="3" fillId="0" borderId="26" xfId="0" applyNumberFormat="1" applyFont="1" applyBorder="1" applyAlignment="1">
      <alignment horizontal="center" vertical="center"/>
    </xf>
    <xf numFmtId="3" fontId="3" fillId="0" borderId="23" xfId="0" applyNumberFormat="1" applyFont="1" applyBorder="1" applyAlignment="1">
      <alignment horizontal="center" vertical="center"/>
    </xf>
    <xf numFmtId="3" fontId="3" fillId="0" borderId="23" xfId="0" applyNumberFormat="1" applyFont="1" applyFill="1" applyBorder="1" applyAlignment="1">
      <alignment horizontal="center" vertical="center"/>
    </xf>
    <xf numFmtId="165" fontId="3" fillId="0" borderId="24" xfId="0" applyNumberFormat="1" applyFont="1" applyFill="1" applyBorder="1"/>
    <xf numFmtId="165" fontId="3" fillId="0" borderId="23" xfId="0" applyNumberFormat="1" applyFont="1" applyFill="1" applyBorder="1" applyAlignment="1">
      <alignment horizontal="center"/>
    </xf>
    <xf numFmtId="165" fontId="2" fillId="0" borderId="0" xfId="5" applyNumberFormat="1" applyFont="1" applyFill="1" applyBorder="1" applyAlignment="1">
      <alignment horizontal="left" vertical="center"/>
    </xf>
    <xf numFmtId="9" fontId="2" fillId="0" borderId="0" xfId="4" applyFont="1" applyBorder="1"/>
    <xf numFmtId="9" fontId="2" fillId="0" borderId="0" xfId="1" applyFont="1" applyFill="1" applyBorder="1" applyAlignment="1">
      <alignment horizontal="left" vertical="center"/>
    </xf>
    <xf numFmtId="9" fontId="2" fillId="0" borderId="0" xfId="1" applyFont="1" applyAlignment="1">
      <alignment horizontal="right"/>
    </xf>
    <xf numFmtId="9" fontId="28" fillId="0" borderId="0" xfId="4" applyFont="1" applyFill="1" applyBorder="1"/>
    <xf numFmtId="9" fontId="2" fillId="0" borderId="0" xfId="1" applyFont="1" applyFill="1"/>
    <xf numFmtId="1" fontId="27"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2" xfId="4" applyFont="1" applyBorder="1"/>
    <xf numFmtId="9" fontId="2" fillId="0" borderId="25" xfId="4" applyFont="1" applyBorder="1"/>
    <xf numFmtId="9" fontId="2" fillId="0" borderId="23" xfId="4" applyFont="1" applyBorder="1"/>
    <xf numFmtId="9" fontId="2" fillId="0" borderId="21" xfId="4" applyFont="1" applyBorder="1"/>
    <xf numFmtId="9" fontId="2" fillId="0" borderId="23" xfId="1" applyFont="1" applyBorder="1"/>
    <xf numFmtId="9" fontId="2" fillId="0" borderId="23" xfId="0" applyNumberFormat="1" applyFont="1" applyBorder="1" applyAlignment="1">
      <alignment horizontal="right" vertical="center"/>
    </xf>
    <xf numFmtId="9" fontId="28" fillId="0" borderId="23" xfId="0" applyNumberFormat="1" applyFont="1" applyFill="1" applyBorder="1" applyAlignment="1">
      <alignment horizontal="right" vertical="center"/>
    </xf>
    <xf numFmtId="167" fontId="27" fillId="0" borderId="9" xfId="0" applyNumberFormat="1" applyFont="1" applyBorder="1" applyAlignment="1">
      <alignment horizontal="center" vertical="center"/>
    </xf>
    <xf numFmtId="167" fontId="27" fillId="0" borderId="7" xfId="0" applyNumberFormat="1" applyFont="1" applyBorder="1" applyAlignment="1">
      <alignment horizontal="center" vertical="center"/>
    </xf>
    <xf numFmtId="3" fontId="27" fillId="0" borderId="7" xfId="0" applyNumberFormat="1" applyFont="1" applyFill="1" applyBorder="1" applyAlignment="1" applyProtection="1">
      <alignment horizontal="center" vertical="center"/>
      <protection locked="0"/>
    </xf>
    <xf numFmtId="3" fontId="2" fillId="17" borderId="7" xfId="5" applyNumberFormat="1" applyFont="1" applyFill="1" applyBorder="1" applyAlignment="1">
      <alignment horizontal="center" vertical="center"/>
    </xf>
    <xf numFmtId="167" fontId="2" fillId="17" borderId="7" xfId="5" applyNumberFormat="1" applyFont="1" applyFill="1" applyBorder="1" applyAlignment="1">
      <alignment horizontal="center" vertical="center"/>
    </xf>
    <xf numFmtId="0" fontId="3" fillId="0" borderId="0" xfId="0" applyFont="1" applyBorder="1"/>
    <xf numFmtId="0" fontId="2" fillId="0" borderId="0" xfId="1" applyNumberFormat="1" applyFont="1"/>
    <xf numFmtId="165" fontId="3" fillId="0" borderId="0" xfId="0" applyNumberFormat="1" applyFont="1" applyFill="1" applyBorder="1"/>
    <xf numFmtId="3" fontId="3" fillId="0" borderId="0" xfId="0" applyNumberFormat="1" applyFont="1" applyBorder="1" applyAlignment="1">
      <alignment horizontal="center" vertical="center"/>
    </xf>
    <xf numFmtId="0" fontId="2" fillId="0" borderId="0" xfId="0" applyFont="1" applyBorder="1"/>
    <xf numFmtId="3" fontId="24" fillId="0" borderId="7" xfId="0" applyNumberFormat="1" applyFont="1" applyBorder="1" applyAlignment="1" applyProtection="1">
      <alignment horizontal="center" vertical="center"/>
      <protection locked="0"/>
    </xf>
    <xf numFmtId="9" fontId="2" fillId="0" borderId="0" xfId="4" applyFont="1" applyFill="1" applyBorder="1"/>
    <xf numFmtId="9" fontId="3" fillId="0" borderId="23" xfId="4" applyFont="1" applyBorder="1"/>
    <xf numFmtId="0" fontId="25" fillId="0" borderId="0" xfId="0" applyFont="1" applyFill="1" applyAlignment="1"/>
    <xf numFmtId="3" fontId="24" fillId="0" borderId="7" xfId="0" applyNumberFormat="1" applyFont="1" applyBorder="1" applyAlignment="1">
      <alignment horizontal="center"/>
    </xf>
    <xf numFmtId="0" fontId="3" fillId="0" borderId="21" xfId="0" applyFont="1" applyBorder="1" applyAlignment="1">
      <alignment horizontal="center"/>
    </xf>
    <xf numFmtId="0" fontId="3" fillId="0" borderId="23" xfId="0" applyFont="1" applyBorder="1" applyAlignment="1">
      <alignment horizontal="center"/>
    </xf>
    <xf numFmtId="1" fontId="3" fillId="0" borderId="23" xfId="0" applyNumberFormat="1" applyFont="1" applyBorder="1" applyAlignment="1">
      <alignment horizontal="center"/>
    </xf>
    <xf numFmtId="17" fontId="8" fillId="0" borderId="0" xfId="0" applyNumberFormat="1" applyFont="1" applyFill="1" applyBorder="1" applyAlignment="1">
      <alignment vertical="center" wrapText="1"/>
    </xf>
    <xf numFmtId="0" fontId="2" fillId="0" borderId="0" xfId="0" applyFont="1" applyBorder="1" applyAlignment="1">
      <alignment horizontal="center"/>
    </xf>
    <xf numFmtId="0" fontId="12" fillId="0" borderId="0" xfId="0" applyFont="1"/>
    <xf numFmtId="0" fontId="2" fillId="0" borderId="7" xfId="0" applyFont="1" applyBorder="1" applyAlignment="1">
      <alignment horizontal="center"/>
    </xf>
    <xf numFmtId="0" fontId="30" fillId="0" borderId="0" xfId="0" applyFont="1"/>
    <xf numFmtId="0" fontId="32" fillId="0" borderId="12" xfId="0" applyFont="1" applyBorder="1" applyAlignment="1">
      <alignment horizontal="center" vertical="center" wrapText="1"/>
    </xf>
    <xf numFmtId="0" fontId="31" fillId="12" borderId="7" xfId="0" applyFont="1" applyFill="1" applyBorder="1" applyAlignment="1">
      <alignment horizontal="center" vertical="center" wrapText="1"/>
    </xf>
    <xf numFmtId="0" fontId="33" fillId="0" borderId="7" xfId="0" applyFont="1" applyFill="1" applyBorder="1" applyAlignment="1">
      <alignment vertical="top"/>
    </xf>
    <xf numFmtId="0" fontId="33" fillId="0" borderId="7" xfId="0" applyFont="1" applyFill="1" applyBorder="1"/>
    <xf numFmtId="0" fontId="34" fillId="0" borderId="0" xfId="0" applyFont="1" applyFill="1" applyBorder="1"/>
    <xf numFmtId="1" fontId="35" fillId="0" borderId="0" xfId="0" applyNumberFormat="1" applyFont="1" applyFill="1" applyBorder="1" applyAlignment="1">
      <alignment horizontal="center" vertical="top" wrapText="1"/>
    </xf>
    <xf numFmtId="1" fontId="29"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4" fillId="0" borderId="0" xfId="0" applyNumberFormat="1" applyFont="1" applyFill="1" applyAlignment="1">
      <alignment horizontal="center" vertical="center"/>
    </xf>
    <xf numFmtId="0" fontId="36" fillId="0" borderId="0" xfId="0" applyFont="1" applyFill="1" applyBorder="1"/>
    <xf numFmtId="0" fontId="12" fillId="0" borderId="0" xfId="0" applyFont="1" applyFill="1" applyBorder="1"/>
    <xf numFmtId="0" fontId="0" fillId="0" borderId="0" xfId="0" applyFill="1"/>
    <xf numFmtId="0" fontId="27" fillId="0" borderId="0" xfId="6" applyFont="1"/>
    <xf numFmtId="0" fontId="29" fillId="0" borderId="0" xfId="6" applyFont="1"/>
    <xf numFmtId="0" fontId="2" fillId="0" borderId="0" xfId="0" applyFont="1"/>
    <xf numFmtId="0" fontId="14" fillId="0" borderId="0" xfId="0" applyFont="1"/>
    <xf numFmtId="0" fontId="7" fillId="15" borderId="0" xfId="0" applyFont="1" applyFill="1" applyAlignment="1">
      <alignment horizontal="center"/>
    </xf>
    <xf numFmtId="0" fontId="2" fillId="0" borderId="0" xfId="0" applyFont="1"/>
    <xf numFmtId="17" fontId="7" fillId="12" borderId="7" xfId="0" applyNumberFormat="1" applyFont="1" applyFill="1" applyBorder="1" applyAlignment="1">
      <alignment horizontal="center" vertical="center" wrapText="1"/>
    </xf>
    <xf numFmtId="17" fontId="25" fillId="9" borderId="7" xfId="0" applyNumberFormat="1" applyFont="1" applyFill="1" applyBorder="1" applyAlignment="1">
      <alignment horizontal="center" vertical="center" wrapText="1"/>
    </xf>
    <xf numFmtId="17" fontId="7" fillId="12" borderId="0" xfId="0" applyNumberFormat="1" applyFont="1" applyFill="1" applyBorder="1" applyAlignment="1">
      <alignment horizontal="center" vertical="center" wrapText="1"/>
    </xf>
    <xf numFmtId="17" fontId="7" fillId="12" borderId="7" xfId="0" quotePrefix="1" applyNumberFormat="1" applyFont="1" applyFill="1" applyBorder="1" applyAlignment="1">
      <alignment horizontal="center" vertical="center" wrapText="1"/>
    </xf>
    <xf numFmtId="49" fontId="7" fillId="12" borderId="7" xfId="0" quotePrefix="1" applyNumberFormat="1" applyFont="1" applyFill="1" applyBorder="1" applyAlignment="1">
      <alignment horizontal="center" vertical="center" wrapText="1"/>
    </xf>
    <xf numFmtId="0" fontId="0" fillId="0" borderId="0" xfId="0" applyFont="1"/>
    <xf numFmtId="17" fontId="27" fillId="0" borderId="0" xfId="0" applyNumberFormat="1" applyFont="1" applyFill="1" applyBorder="1" applyAlignment="1">
      <alignment horizontal="left" vertical="center"/>
    </xf>
    <xf numFmtId="17" fontId="7" fillId="12" borderId="12" xfId="0" quotePrefix="1" applyNumberFormat="1" applyFont="1" applyFill="1" applyBorder="1" applyAlignment="1">
      <alignment horizontal="center" vertical="center" wrapText="1"/>
    </xf>
    <xf numFmtId="17" fontId="25" fillId="20" borderId="7" xfId="0" quotePrefix="1" applyNumberFormat="1" applyFont="1" applyFill="1" applyBorder="1" applyAlignment="1">
      <alignment horizontal="center" vertical="center" wrapText="1"/>
    </xf>
    <xf numFmtId="3" fontId="27" fillId="0" borderId="7" xfId="0" applyNumberFormat="1" applyFont="1" applyBorder="1" applyAlignment="1">
      <alignment horizontal="center" vertical="center"/>
    </xf>
    <xf numFmtId="167" fontId="24" fillId="0" borderId="7" xfId="0" applyNumberFormat="1" applyFont="1" applyFill="1" applyBorder="1" applyAlignment="1">
      <alignment horizontal="center" vertical="center"/>
    </xf>
    <xf numFmtId="167" fontId="24" fillId="0" borderId="7" xfId="0" applyNumberFormat="1" applyFont="1" applyBorder="1" applyAlignment="1">
      <alignment horizontal="center" vertical="center"/>
    </xf>
    <xf numFmtId="167" fontId="24" fillId="0" borderId="7" xfId="5" applyNumberFormat="1" applyFont="1" applyFill="1" applyBorder="1" applyAlignment="1">
      <alignment horizontal="center" vertical="center"/>
    </xf>
    <xf numFmtId="167" fontId="2" fillId="0" borderId="7" xfId="5" applyNumberFormat="1" applyFont="1" applyFill="1" applyBorder="1" applyAlignment="1">
      <alignment horizontal="center" vertical="center"/>
    </xf>
    <xf numFmtId="167" fontId="27" fillId="0" borderId="7" xfId="0" applyNumberFormat="1" applyFont="1" applyFill="1" applyBorder="1" applyAlignment="1">
      <alignment horizontal="center" vertical="center"/>
    </xf>
    <xf numFmtId="167" fontId="27" fillId="0" borderId="7" xfId="5" applyNumberFormat="1" applyFont="1" applyFill="1" applyBorder="1" applyAlignment="1">
      <alignment horizontal="center" vertical="center"/>
    </xf>
    <xf numFmtId="167" fontId="2" fillId="0" borderId="11" xfId="5" applyNumberFormat="1" applyFont="1" applyFill="1" applyBorder="1" applyAlignment="1">
      <alignment horizontal="center" vertical="center"/>
    </xf>
    <xf numFmtId="167" fontId="24" fillId="0" borderId="9" xfId="0" applyNumberFormat="1" applyFont="1" applyBorder="1" applyAlignment="1">
      <alignment horizontal="center" vertical="center"/>
    </xf>
    <xf numFmtId="167" fontId="2" fillId="17" borderId="0" xfId="5" applyNumberFormat="1" applyFont="1" applyFill="1" applyAlignment="1">
      <alignment horizontal="center" vertical="center"/>
    </xf>
    <xf numFmtId="167" fontId="27" fillId="0" borderId="18" xfId="5" applyNumberFormat="1" applyFont="1" applyBorder="1" applyAlignment="1">
      <alignment horizontal="center" vertical="center"/>
    </xf>
    <xf numFmtId="167" fontId="27"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167" fontId="27" fillId="0" borderId="12" xfId="5" applyNumberFormat="1" applyFont="1" applyFill="1" applyBorder="1" applyAlignment="1">
      <alignment horizontal="center" vertical="center"/>
    </xf>
    <xf numFmtId="167" fontId="24" fillId="0" borderId="7" xfId="5" applyNumberFormat="1" applyFont="1" applyBorder="1" applyAlignment="1">
      <alignment horizontal="center" vertical="center"/>
    </xf>
    <xf numFmtId="167" fontId="2" fillId="0" borderId="7" xfId="0" applyNumberFormat="1" applyFont="1" applyBorder="1" applyAlignment="1">
      <alignment horizontal="center" vertical="center"/>
    </xf>
    <xf numFmtId="167" fontId="27" fillId="17" borderId="7" xfId="5" applyNumberFormat="1" applyFont="1" applyFill="1" applyBorder="1" applyAlignment="1">
      <alignment horizontal="center" vertical="center"/>
    </xf>
    <xf numFmtId="167" fontId="27" fillId="0" borderId="7" xfId="5" applyNumberFormat="1" applyFont="1" applyBorder="1" applyAlignment="1">
      <alignment horizontal="center" vertical="center"/>
    </xf>
    <xf numFmtId="167" fontId="27" fillId="0" borderId="8" xfId="0" applyNumberFormat="1" applyFont="1" applyBorder="1" applyAlignment="1">
      <alignment horizontal="center" vertical="center"/>
    </xf>
    <xf numFmtId="167" fontId="2" fillId="0" borderId="0" xfId="5" applyNumberFormat="1" applyFont="1" applyFill="1" applyAlignment="1">
      <alignment horizontal="center" vertical="center"/>
    </xf>
    <xf numFmtId="167" fontId="27" fillId="0" borderId="9" xfId="5" applyNumberFormat="1" applyFont="1" applyFill="1" applyBorder="1" applyAlignment="1">
      <alignment horizontal="center" vertical="center"/>
    </xf>
    <xf numFmtId="167" fontId="2" fillId="17" borderId="9" xfId="5" applyNumberFormat="1" applyFont="1" applyFill="1" applyBorder="1" applyAlignment="1">
      <alignment horizontal="center" vertical="center"/>
    </xf>
    <xf numFmtId="167" fontId="2" fillId="0" borderId="7" xfId="5" applyNumberFormat="1" applyFont="1" applyBorder="1" applyAlignment="1">
      <alignment horizontal="center" vertical="center"/>
    </xf>
    <xf numFmtId="167" fontId="2" fillId="0" borderId="8" xfId="0" applyNumberFormat="1" applyFont="1" applyBorder="1" applyAlignment="1">
      <alignment horizontal="center" vertical="center"/>
    </xf>
    <xf numFmtId="167" fontId="3" fillId="0" borderId="22" xfId="0" applyNumberFormat="1" applyFont="1" applyBorder="1" applyAlignment="1">
      <alignment horizontal="center"/>
    </xf>
    <xf numFmtId="167" fontId="3" fillId="0" borderId="23" xfId="0" applyNumberFormat="1" applyFont="1" applyBorder="1" applyAlignment="1">
      <alignment horizontal="center"/>
    </xf>
    <xf numFmtId="167" fontId="3" fillId="0" borderId="24" xfId="0" applyNumberFormat="1" applyFont="1" applyFill="1" applyBorder="1" applyAlignment="1">
      <alignment horizontal="center"/>
    </xf>
    <xf numFmtId="167" fontId="3" fillId="0" borderId="25" xfId="0" applyNumberFormat="1" applyFont="1" applyBorder="1" applyAlignment="1">
      <alignment horizontal="center" vertical="center"/>
    </xf>
    <xf numFmtId="167" fontId="3" fillId="0" borderId="26" xfId="0" applyNumberFormat="1" applyFont="1" applyBorder="1" applyAlignment="1">
      <alignment horizontal="center" vertical="center"/>
    </xf>
    <xf numFmtId="167" fontId="3" fillId="0" borderId="23" xfId="0" applyNumberFormat="1" applyFont="1" applyBorder="1" applyAlignment="1">
      <alignment horizontal="center" vertical="center"/>
    </xf>
    <xf numFmtId="167" fontId="3" fillId="0" borderId="23" xfId="0" applyNumberFormat="1" applyFont="1" applyFill="1" applyBorder="1" applyAlignment="1">
      <alignment horizontal="center" vertical="center"/>
    </xf>
    <xf numFmtId="167" fontId="2" fillId="0" borderId="7" xfId="0" applyNumberFormat="1" applyFont="1" applyFill="1" applyBorder="1" applyAlignment="1">
      <alignment horizontal="center" vertical="center"/>
    </xf>
    <xf numFmtId="167" fontId="24" fillId="0" borderId="7" xfId="0" applyNumberFormat="1" applyFont="1" applyBorder="1" applyAlignment="1" applyProtection="1">
      <alignment horizontal="center" vertical="center"/>
      <protection locked="0"/>
    </xf>
    <xf numFmtId="17" fontId="7" fillId="12" borderId="9" xfId="0" applyNumberFormat="1" applyFont="1" applyFill="1" applyBorder="1" applyAlignment="1">
      <alignment horizontal="center" vertical="center" wrapText="1"/>
    </xf>
    <xf numFmtId="17" fontId="25" fillId="9" borderId="9" xfId="0" applyNumberFormat="1" applyFont="1" applyFill="1" applyBorder="1" applyAlignment="1">
      <alignment horizontal="center" vertical="center" wrapText="1"/>
    </xf>
    <xf numFmtId="17" fontId="25" fillId="20" borderId="9" xfId="0" applyNumberFormat="1" applyFont="1" applyFill="1" applyBorder="1" applyAlignment="1">
      <alignment horizontal="center" vertical="center" wrapText="1"/>
    </xf>
    <xf numFmtId="167" fontId="3" fillId="0" borderId="21" xfId="0" applyNumberFormat="1" applyFont="1" applyBorder="1" applyAlignment="1">
      <alignment horizontal="center"/>
    </xf>
    <xf numFmtId="167" fontId="2" fillId="17" borderId="7" xfId="5" applyNumberFormat="1" applyFont="1" applyFill="1" applyBorder="1" applyAlignment="1">
      <alignment horizontal="left" vertical="center"/>
    </xf>
    <xf numFmtId="167" fontId="27" fillId="0" borderId="10" xfId="5" applyNumberFormat="1" applyFont="1" applyBorder="1" applyAlignment="1">
      <alignment horizontal="center" vertical="center"/>
    </xf>
    <xf numFmtId="167" fontId="27" fillId="0" borderId="12" xfId="5" applyNumberFormat="1" applyFont="1" applyBorder="1" applyAlignment="1">
      <alignment horizontal="center" vertical="center"/>
    </xf>
    <xf numFmtId="167" fontId="24" fillId="0" borderId="12" xfId="5" applyNumberFormat="1" applyFont="1" applyBorder="1" applyAlignment="1">
      <alignment horizontal="center" vertical="center"/>
    </xf>
    <xf numFmtId="167" fontId="27" fillId="0" borderId="8" xfId="0" applyNumberFormat="1" applyFont="1" applyFill="1" applyBorder="1" applyAlignment="1">
      <alignment horizontal="center" vertical="center"/>
    </xf>
    <xf numFmtId="167" fontId="3" fillId="0" borderId="23" xfId="0" applyNumberFormat="1" applyFont="1" applyFill="1" applyBorder="1" applyAlignment="1">
      <alignment horizontal="center"/>
    </xf>
    <xf numFmtId="9" fontId="7" fillId="12" borderId="0" xfId="1" applyFont="1" applyFill="1" applyBorder="1" applyAlignment="1">
      <alignment horizontal="center" vertical="center" wrapText="1"/>
    </xf>
    <xf numFmtId="167" fontId="27" fillId="0" borderId="20" xfId="5" applyNumberFormat="1" applyFont="1" applyFill="1" applyBorder="1" applyAlignment="1">
      <alignment horizontal="center" vertical="center"/>
    </xf>
    <xf numFmtId="167" fontId="2" fillId="0" borderId="0" xfId="0" applyNumberFormat="1" applyFont="1"/>
    <xf numFmtId="167" fontId="2" fillId="0" borderId="0" xfId="0" applyNumberFormat="1" applyFont="1" applyFill="1"/>
    <xf numFmtId="167" fontId="27" fillId="0" borderId="7" xfId="0" applyNumberFormat="1" applyFont="1" applyBorder="1" applyAlignment="1" applyProtection="1">
      <alignment horizontal="center" vertical="center"/>
      <protection locked="0"/>
    </xf>
    <xf numFmtId="167" fontId="24" fillId="0" borderId="18" xfId="5" applyNumberFormat="1" applyFont="1" applyBorder="1" applyAlignment="1">
      <alignment horizontal="center" vertical="center"/>
    </xf>
    <xf numFmtId="0" fontId="3" fillId="0" borderId="23" xfId="0" applyFont="1" applyBorder="1"/>
    <xf numFmtId="167" fontId="29" fillId="0" borderId="7" xfId="0" applyNumberFormat="1" applyFont="1" applyFill="1" applyBorder="1" applyAlignment="1">
      <alignment horizontal="center" vertical="center"/>
    </xf>
    <xf numFmtId="167" fontId="28" fillId="0" borderId="7" xfId="5" applyNumberFormat="1" applyFont="1" applyFill="1" applyBorder="1" applyAlignment="1">
      <alignment horizontal="center" vertical="center"/>
    </xf>
    <xf numFmtId="167" fontId="28" fillId="21" borderId="7" xfId="5" applyNumberFormat="1" applyFont="1" applyFill="1" applyBorder="1" applyAlignment="1">
      <alignment horizontal="center" vertical="center"/>
    </xf>
    <xf numFmtId="9" fontId="2" fillId="0" borderId="23" xfId="1" applyFont="1" applyBorder="1" applyAlignment="1">
      <alignment horizontal="right"/>
    </xf>
    <xf numFmtId="9" fontId="2" fillId="0" borderId="23" xfId="1" applyFont="1" applyFill="1" applyBorder="1" applyAlignment="1">
      <alignment horizontal="right"/>
    </xf>
    <xf numFmtId="9" fontId="2" fillId="0" borderId="25" xfId="1" applyFont="1" applyBorder="1" applyAlignment="1">
      <alignment horizontal="right"/>
    </xf>
    <xf numFmtId="9" fontId="2" fillId="0" borderId="25" xfId="1" applyFont="1" applyFill="1" applyBorder="1" applyAlignment="1">
      <alignment horizontal="right"/>
    </xf>
    <xf numFmtId="9" fontId="2" fillId="0" borderId="23" xfId="1" applyFont="1" applyBorder="1" applyAlignment="1">
      <alignment horizontal="right" vertical="center"/>
    </xf>
    <xf numFmtId="9" fontId="2" fillId="0" borderId="25" xfId="1" applyFont="1" applyBorder="1" applyAlignment="1">
      <alignment horizontal="right" vertical="center"/>
    </xf>
    <xf numFmtId="9" fontId="2" fillId="0" borderId="26" xfId="1" applyFont="1" applyBorder="1" applyAlignment="1">
      <alignment horizontal="right" vertical="center"/>
    </xf>
    <xf numFmtId="9" fontId="2" fillId="0" borderId="23" xfId="4" applyFont="1" applyBorder="1" applyAlignment="1">
      <alignment horizontal="right"/>
    </xf>
    <xf numFmtId="167" fontId="24" fillId="0" borderId="7" xfId="0" applyNumberFormat="1" applyFont="1" applyFill="1" applyBorder="1" applyAlignment="1" applyProtection="1">
      <alignment horizontal="center" vertical="center"/>
      <protection locked="0"/>
    </xf>
    <xf numFmtId="167" fontId="27" fillId="0" borderId="7" xfId="0" applyNumberFormat="1" applyFont="1" applyFill="1" applyBorder="1" applyAlignment="1" applyProtection="1">
      <alignment horizontal="center" vertical="center"/>
      <protection locked="0"/>
    </xf>
    <xf numFmtId="165" fontId="3" fillId="0" borderId="23" xfId="0" applyNumberFormat="1" applyFont="1" applyBorder="1" applyAlignment="1">
      <alignment horizontal="center" vertical="center"/>
    </xf>
    <xf numFmtId="165" fontId="3" fillId="0" borderId="23" xfId="0" applyNumberFormat="1" applyFont="1" applyFill="1" applyBorder="1" applyAlignment="1">
      <alignment horizontal="center" vertical="center"/>
    </xf>
    <xf numFmtId="167" fontId="2" fillId="0" borderId="9" xfId="0" applyNumberFormat="1" applyFont="1" applyBorder="1" applyAlignment="1">
      <alignment horizontal="center" vertical="center"/>
    </xf>
    <xf numFmtId="167" fontId="27" fillId="0" borderId="13" xfId="0" applyNumberFormat="1" applyFont="1" applyBorder="1" applyAlignment="1">
      <alignment vertical="center"/>
    </xf>
    <xf numFmtId="167" fontId="2" fillId="0" borderId="9" xfId="5" applyNumberFormat="1" applyFont="1" applyFill="1" applyBorder="1" applyAlignment="1">
      <alignment horizontal="center" vertical="center"/>
    </xf>
    <xf numFmtId="3" fontId="27" fillId="0" borderId="8" xfId="0" applyNumberFormat="1" applyFont="1" applyBorder="1" applyAlignment="1">
      <alignment vertical="center"/>
    </xf>
    <xf numFmtId="3" fontId="27" fillId="0" borderId="0" xfId="0" applyNumberFormat="1" applyFont="1" applyBorder="1" applyAlignment="1">
      <alignment vertical="center"/>
    </xf>
    <xf numFmtId="17" fontId="7" fillId="12" borderId="12" xfId="0" applyNumberFormat="1" applyFont="1" applyFill="1" applyBorder="1" applyAlignment="1">
      <alignment horizontal="center" vertical="center" wrapText="1"/>
    </xf>
    <xf numFmtId="17" fontId="7" fillId="22" borderId="9" xfId="0" applyNumberFormat="1" applyFont="1" applyFill="1" applyBorder="1" applyAlignment="1">
      <alignment horizontal="center" vertical="center" wrapText="1"/>
    </xf>
    <xf numFmtId="3" fontId="27" fillId="0" borderId="7" xfId="0" applyNumberFormat="1" applyFont="1" applyBorder="1" applyAlignment="1">
      <alignment vertical="center"/>
    </xf>
    <xf numFmtId="167" fontId="2" fillId="0" borderId="7" xfId="0" applyNumberFormat="1" applyFont="1" applyBorder="1" applyAlignment="1">
      <alignment horizontal="center"/>
    </xf>
    <xf numFmtId="167" fontId="29" fillId="0" borderId="7" xfId="0" applyNumberFormat="1" applyFont="1" applyBorder="1" applyAlignment="1" applyProtection="1">
      <alignment horizontal="center" vertical="center"/>
      <protection locked="0"/>
    </xf>
    <xf numFmtId="167" fontId="27" fillId="0" borderId="27" xfId="0" applyNumberFormat="1" applyFont="1" applyBorder="1" applyAlignment="1">
      <alignment vertical="center"/>
    </xf>
    <xf numFmtId="17" fontId="7" fillId="12" borderId="0" xfId="0" quotePrefix="1" applyNumberFormat="1" applyFont="1" applyFill="1" applyBorder="1" applyAlignment="1">
      <alignment horizontal="center" vertical="center" wrapText="1"/>
    </xf>
    <xf numFmtId="167" fontId="2" fillId="0" borderId="7" xfId="5" applyNumberFormat="1" applyFont="1" applyBorder="1" applyAlignment="1">
      <alignment horizontal="center"/>
    </xf>
    <xf numFmtId="167" fontId="2" fillId="0" borderId="7" xfId="5" applyNumberFormat="1" applyFont="1" applyFill="1" applyBorder="1" applyAlignment="1">
      <alignment horizontal="center"/>
    </xf>
    <xf numFmtId="167" fontId="29" fillId="0" borderId="7" xfId="0" applyNumberFormat="1" applyFont="1" applyBorder="1" applyAlignment="1">
      <alignment horizontal="center" vertical="center"/>
    </xf>
    <xf numFmtId="9" fontId="2" fillId="0" borderId="21" xfId="1" applyFont="1" applyBorder="1"/>
    <xf numFmtId="9" fontId="2" fillId="0" borderId="25" xfId="1" applyFont="1" applyBorder="1"/>
    <xf numFmtId="0" fontId="3" fillId="0" borderId="0" xfId="0" applyFont="1" applyBorder="1" applyAlignment="1">
      <alignment horizontal="center"/>
    </xf>
    <xf numFmtId="1" fontId="3" fillId="0" borderId="0" xfId="0" applyNumberFormat="1" applyFont="1" applyBorder="1" applyAlignment="1">
      <alignment horizontal="center"/>
    </xf>
    <xf numFmtId="165" fontId="2" fillId="17" borderId="7" xfId="5" applyNumberFormat="1" applyFont="1" applyFill="1" applyBorder="1" applyAlignment="1">
      <alignment horizontal="center"/>
    </xf>
    <xf numFmtId="167" fontId="3" fillId="9" borderId="7" xfId="0" applyNumberFormat="1" applyFont="1" applyFill="1" applyBorder="1" applyAlignment="1">
      <alignment horizontal="center"/>
    </xf>
    <xf numFmtId="168" fontId="2" fillId="17" borderId="7" xfId="5" applyNumberFormat="1" applyFont="1" applyFill="1" applyBorder="1" applyAlignment="1">
      <alignment horizontal="center" vertical="center"/>
    </xf>
    <xf numFmtId="165" fontId="3" fillId="9" borderId="7" xfId="0" applyNumberFormat="1" applyFont="1" applyFill="1" applyBorder="1" applyAlignment="1">
      <alignment horizontal="center"/>
    </xf>
    <xf numFmtId="168" fontId="3" fillId="9" borderId="7" xfId="0" applyNumberFormat="1" applyFont="1" applyFill="1" applyBorder="1" applyAlignment="1">
      <alignment horizontal="center"/>
    </xf>
    <xf numFmtId="0" fontId="3" fillId="9" borderId="7" xfId="0" applyFont="1" applyFill="1" applyBorder="1" applyAlignment="1">
      <alignment horizontal="center"/>
    </xf>
    <xf numFmtId="3" fontId="2" fillId="0" borderId="7" xfId="5" applyNumberFormat="1" applyFont="1" applyFill="1" applyBorder="1" applyAlignment="1">
      <alignment horizontal="center"/>
    </xf>
    <xf numFmtId="3" fontId="2" fillId="0" borderId="7" xfId="5" applyNumberFormat="1" applyFont="1" applyFill="1" applyBorder="1" applyAlignment="1">
      <alignment horizontal="center" vertical="center"/>
    </xf>
    <xf numFmtId="3" fontId="2" fillId="0" borderId="7" xfId="0" applyNumberFormat="1" applyFont="1" applyFill="1" applyBorder="1" applyAlignment="1">
      <alignment horizontal="center"/>
    </xf>
    <xf numFmtId="3" fontId="2" fillId="0" borderId="7" xfId="0" applyNumberFormat="1" applyFont="1" applyFill="1" applyBorder="1" applyAlignment="1">
      <alignment horizontal="center" vertical="center"/>
    </xf>
    <xf numFmtId="3" fontId="2" fillId="17" borderId="7" xfId="5" applyNumberFormat="1" applyFont="1" applyFill="1" applyBorder="1" applyAlignment="1">
      <alignment horizontal="center"/>
    </xf>
    <xf numFmtId="3" fontId="2" fillId="19" borderId="7" xfId="5" applyNumberFormat="1" applyFont="1" applyFill="1" applyBorder="1" applyAlignment="1">
      <alignment vertical="center" wrapText="1"/>
    </xf>
    <xf numFmtId="3" fontId="3" fillId="9" borderId="7" xfId="0" applyNumberFormat="1" applyFont="1" applyFill="1" applyBorder="1" applyAlignment="1">
      <alignment horizontal="center"/>
    </xf>
    <xf numFmtId="167" fontId="27" fillId="0" borderId="9" xfId="0" applyNumberFormat="1" applyFont="1" applyBorder="1" applyAlignment="1">
      <alignment horizontal="center" vertical="center"/>
    </xf>
    <xf numFmtId="0" fontId="37" fillId="24" borderId="0" xfId="6" applyFont="1" applyFill="1" applyBorder="1" applyAlignment="1" applyProtection="1"/>
    <xf numFmtId="0" fontId="39" fillId="0" borderId="0" xfId="6"/>
    <xf numFmtId="0" fontId="37" fillId="0" borderId="0" xfId="6" applyFont="1" applyFill="1" applyBorder="1" applyAlignment="1" applyProtection="1"/>
    <xf numFmtId="0" fontId="39" fillId="25" borderId="0" xfId="6" applyFont="1" applyFill="1" applyBorder="1" applyAlignment="1" applyProtection="1"/>
    <xf numFmtId="0" fontId="39" fillId="25" borderId="0" xfId="6" applyFill="1"/>
    <xf numFmtId="0" fontId="39" fillId="0" borderId="0" xfId="6" applyFont="1" applyFill="1" applyBorder="1" applyAlignment="1" applyProtection="1"/>
    <xf numFmtId="0" fontId="38" fillId="0" borderId="0" xfId="6" applyFont="1" applyFill="1" applyBorder="1" applyAlignment="1" applyProtection="1"/>
    <xf numFmtId="0" fontId="39" fillId="23" borderId="0" xfId="6" applyFont="1" applyFill="1" applyBorder="1" applyAlignment="1" applyProtection="1"/>
    <xf numFmtId="0" fontId="37" fillId="23" borderId="0" xfId="6" applyFont="1" applyFill="1" applyBorder="1" applyAlignment="1" applyProtection="1"/>
    <xf numFmtId="0" fontId="39" fillId="23" borderId="0" xfId="6" applyFill="1"/>
    <xf numFmtId="0" fontId="37" fillId="25" borderId="0" xfId="6" applyFont="1" applyFill="1" applyBorder="1" applyAlignment="1" applyProtection="1"/>
    <xf numFmtId="0" fontId="37" fillId="0" borderId="0" xfId="6" applyFont="1" applyFill="1" applyBorder="1" applyAlignment="1" applyProtection="1">
      <alignment vertical="top"/>
    </xf>
    <xf numFmtId="0" fontId="39" fillId="0" borderId="0" xfId="6" applyFont="1" applyFill="1" applyBorder="1" applyAlignment="1" applyProtection="1">
      <alignment vertical="top" wrapText="1"/>
    </xf>
    <xf numFmtId="0" fontId="37" fillId="26" borderId="0" xfId="6" applyFont="1" applyFill="1" applyBorder="1" applyAlignment="1" applyProtection="1"/>
    <xf numFmtId="0" fontId="39" fillId="26" borderId="0" xfId="6" applyFill="1"/>
    <xf numFmtId="0" fontId="39" fillId="0" borderId="0" xfId="6" applyFill="1"/>
    <xf numFmtId="0" fontId="39" fillId="0" borderId="0" xfId="6" applyFont="1" applyFill="1" applyAlignment="1">
      <alignment vertical="center"/>
    </xf>
    <xf numFmtId="0" fontId="1" fillId="0" borderId="0" xfId="6" applyFont="1"/>
    <xf numFmtId="0" fontId="37" fillId="27" borderId="0" xfId="6" applyFont="1" applyFill="1" applyBorder="1" applyAlignment="1" applyProtection="1"/>
    <xf numFmtId="0" fontId="39" fillId="27" borderId="0" xfId="6" applyFill="1"/>
    <xf numFmtId="0" fontId="37" fillId="18" borderId="0" xfId="6" applyFont="1" applyFill="1" applyBorder="1" applyAlignment="1" applyProtection="1"/>
    <xf numFmtId="0" fontId="39" fillId="18" borderId="0" xfId="6" applyFill="1"/>
    <xf numFmtId="0" fontId="37" fillId="28" borderId="0" xfId="6" applyFont="1" applyFill="1" applyBorder="1" applyAlignment="1" applyProtection="1"/>
    <xf numFmtId="0" fontId="39" fillId="28" borderId="0" xfId="6" applyFill="1"/>
    <xf numFmtId="0" fontId="29" fillId="0" borderId="0" xfId="6" applyFont="1" applyFill="1" applyBorder="1" applyAlignment="1" applyProtection="1"/>
    <xf numFmtId="0" fontId="27" fillId="0" borderId="0" xfId="6" applyFont="1" applyFill="1" applyBorder="1" applyAlignment="1" applyProtection="1"/>
    <xf numFmtId="0" fontId="27" fillId="0" borderId="0" xfId="6" applyFont="1" applyFill="1"/>
    <xf numFmtId="0" fontId="29" fillId="29" borderId="0" xfId="6" applyFont="1" applyFill="1" applyBorder="1" applyAlignment="1" applyProtection="1"/>
    <xf numFmtId="167" fontId="2" fillId="0" borderId="7" xfId="0" applyNumberFormat="1" applyFont="1" applyFill="1" applyBorder="1" applyAlignment="1">
      <alignment horizontal="center"/>
    </xf>
    <xf numFmtId="3" fontId="12" fillId="0" borderId="0" xfId="3" applyNumberFormat="1" applyFont="1" applyBorder="1" applyAlignment="1">
      <alignment horizontal="center" vertical="center"/>
    </xf>
    <xf numFmtId="0" fontId="1" fillId="0" borderId="0" xfId="3" applyAlignment="1">
      <alignment horizontal="center" vertical="center"/>
    </xf>
    <xf numFmtId="165" fontId="19" fillId="0" borderId="7" xfId="5" applyNumberFormat="1" applyFont="1" applyBorder="1" applyAlignment="1" applyProtection="1">
      <alignment vertical="center"/>
    </xf>
    <xf numFmtId="3" fontId="3" fillId="0" borderId="11" xfId="3" applyNumberFormat="1" applyFont="1" applyBorder="1" applyAlignment="1">
      <alignment horizontal="center" vertical="center"/>
    </xf>
    <xf numFmtId="165" fontId="1" fillId="0" borderId="0" xfId="3" applyNumberFormat="1" applyAlignment="1" applyProtection="1">
      <alignment wrapText="1"/>
      <protection locked="0"/>
    </xf>
    <xf numFmtId="3" fontId="24" fillId="0" borderId="7" xfId="3" applyNumberFormat="1" applyFont="1" applyBorder="1" applyAlignment="1">
      <alignment horizontal="center" vertical="center"/>
    </xf>
    <xf numFmtId="0" fontId="9" fillId="23" borderId="7" xfId="1" applyNumberFormat="1" applyFont="1" applyFill="1" applyBorder="1" applyAlignment="1">
      <alignment horizontal="center" vertical="top" wrapText="1"/>
    </xf>
    <xf numFmtId="1" fontId="32" fillId="9" borderId="12" xfId="0" applyNumberFormat="1" applyFont="1" applyFill="1" applyBorder="1" applyAlignment="1">
      <alignment horizontal="center" vertical="top" wrapText="1"/>
    </xf>
    <xf numFmtId="9" fontId="40" fillId="23" borderId="7" xfId="1" applyFont="1" applyFill="1" applyBorder="1" applyAlignment="1">
      <alignment horizontal="center" vertical="top" wrapText="1"/>
    </xf>
    <xf numFmtId="9" fontId="41" fillId="0" borderId="10" xfId="1" applyFont="1" applyFill="1" applyBorder="1" applyAlignment="1">
      <alignment horizontal="center" vertical="top" wrapText="1"/>
    </xf>
    <xf numFmtId="9" fontId="41" fillId="0" borderId="7" xfId="1" applyFont="1" applyFill="1" applyBorder="1" applyAlignment="1">
      <alignment horizontal="center" vertical="top" wrapText="1"/>
    </xf>
    <xf numFmtId="9" fontId="41" fillId="0" borderId="12" xfId="1" applyFont="1" applyFill="1" applyBorder="1" applyAlignment="1">
      <alignment horizontal="center" vertical="top" wrapText="1"/>
    </xf>
    <xf numFmtId="9" fontId="41" fillId="0" borderId="9" xfId="1" applyFont="1" applyFill="1" applyBorder="1" applyAlignment="1">
      <alignment horizontal="center" vertical="top" wrapText="1"/>
    </xf>
    <xf numFmtId="9" fontId="41" fillId="0" borderId="8" xfId="1" applyFont="1" applyFill="1" applyBorder="1" applyAlignment="1">
      <alignment horizontal="center" vertical="top" wrapText="1"/>
    </xf>
    <xf numFmtId="9" fontId="41" fillId="0" borderId="11" xfId="1" applyFont="1" applyFill="1" applyBorder="1" applyAlignment="1">
      <alignment horizontal="center" vertical="top" wrapText="1"/>
    </xf>
    <xf numFmtId="9" fontId="41" fillId="0" borderId="19" xfId="1" applyFont="1" applyFill="1" applyBorder="1" applyAlignment="1">
      <alignment horizontal="center" vertical="top" wrapText="1"/>
    </xf>
    <xf numFmtId="1" fontId="32" fillId="9" borderId="7" xfId="0" applyNumberFormat="1" applyFont="1" applyFill="1" applyBorder="1" applyAlignment="1">
      <alignment horizontal="center" vertical="top" wrapText="1"/>
    </xf>
    <xf numFmtId="9" fontId="41" fillId="0" borderId="0" xfId="1" applyFont="1" applyFill="1" applyBorder="1" applyAlignment="1">
      <alignment horizontal="center" vertical="top" wrapText="1"/>
    </xf>
    <xf numFmtId="9" fontId="41" fillId="0" borderId="16" xfId="1" applyFont="1" applyFill="1" applyBorder="1" applyAlignment="1">
      <alignment horizontal="center" vertical="top" wrapText="1"/>
    </xf>
    <xf numFmtId="9" fontId="41" fillId="0" borderId="28" xfId="1" applyFont="1" applyFill="1" applyBorder="1" applyAlignment="1">
      <alignment horizontal="center" vertical="top" wrapText="1"/>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7" fillId="12" borderId="10" xfId="3" applyFont="1" applyFill="1" applyBorder="1" applyAlignment="1">
      <alignment horizontal="center"/>
    </xf>
    <xf numFmtId="0" fontId="16" fillId="0" borderId="0" xfId="3" applyFont="1" applyBorder="1" applyAlignment="1">
      <alignment horizontal="center" vertical="center" wrapText="1"/>
    </xf>
    <xf numFmtId="3" fontId="12" fillId="0" borderId="0" xfId="3" applyNumberFormat="1" applyFont="1" applyBorder="1" applyAlignment="1">
      <alignment horizontal="center" vertical="center"/>
    </xf>
    <xf numFmtId="0" fontId="16"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0" fontId="3" fillId="15" borderId="0" xfId="0" applyFont="1" applyFill="1" applyAlignment="1">
      <alignment horizontal="center"/>
    </xf>
    <xf numFmtId="0" fontId="7" fillId="15" borderId="0" xfId="0" applyFont="1" applyFill="1" applyAlignment="1">
      <alignment horizontal="center"/>
    </xf>
    <xf numFmtId="17" fontId="25" fillId="0" borderId="7" xfId="0" quotePrefix="1" applyNumberFormat="1" applyFont="1" applyFill="1" applyBorder="1" applyAlignment="1">
      <alignment horizontal="center" vertical="center" wrapText="1"/>
    </xf>
    <xf numFmtId="17" fontId="7" fillId="0" borderId="7" xfId="0" quotePrefix="1" applyNumberFormat="1" applyFont="1" applyFill="1" applyBorder="1" applyAlignment="1">
      <alignment horizontal="center" vertical="center" wrapText="1"/>
    </xf>
    <xf numFmtId="0" fontId="25" fillId="13" borderId="0" xfId="0" applyFont="1" applyFill="1" applyAlignment="1">
      <alignment horizontal="center"/>
    </xf>
    <xf numFmtId="0" fontId="7" fillId="0" borderId="0" xfId="0" applyFont="1" applyFill="1" applyAlignment="1">
      <alignment horizontal="center"/>
    </xf>
    <xf numFmtId="0" fontId="25" fillId="15" borderId="0" xfId="0" applyFont="1" applyFill="1" applyAlignment="1">
      <alignment horizontal="center"/>
    </xf>
    <xf numFmtId="165" fontId="2" fillId="19" borderId="9" xfId="5" applyNumberFormat="1" applyFont="1" applyFill="1" applyBorder="1" applyAlignment="1">
      <alignment horizontal="center" vertical="center" wrapText="1"/>
    </xf>
    <xf numFmtId="165" fontId="2" fillId="19" borderId="8" xfId="5" applyNumberFormat="1" applyFont="1" applyFill="1" applyBorder="1" applyAlignment="1">
      <alignment horizontal="center" vertical="center" wrapText="1"/>
    </xf>
    <xf numFmtId="165" fontId="2" fillId="19" borderId="11" xfId="5" applyNumberFormat="1" applyFont="1" applyFill="1" applyBorder="1" applyAlignment="1">
      <alignment horizontal="center" vertical="center" wrapText="1"/>
    </xf>
    <xf numFmtId="165" fontId="2" fillId="19" borderId="7" xfId="5" applyNumberFormat="1" applyFont="1" applyFill="1" applyBorder="1" applyAlignment="1">
      <alignment horizontal="center" vertical="center" wrapText="1"/>
    </xf>
    <xf numFmtId="17" fontId="25" fillId="19" borderId="7" xfId="0" quotePrefix="1" applyNumberFormat="1" applyFont="1" applyFill="1" applyBorder="1" applyAlignment="1">
      <alignment horizontal="center" vertical="center" wrapText="1"/>
    </xf>
    <xf numFmtId="17" fontId="27" fillId="0" borderId="0" xfId="0" applyNumberFormat="1" applyFont="1" applyFill="1" applyBorder="1" applyAlignment="1">
      <alignment horizontal="center" vertical="center" wrapText="1"/>
    </xf>
    <xf numFmtId="0" fontId="7" fillId="15" borderId="0" xfId="0" applyFont="1" applyFill="1" applyBorder="1" applyAlignment="1">
      <alignment horizontal="center"/>
    </xf>
    <xf numFmtId="0" fontId="2" fillId="0" borderId="0" xfId="0" applyFont="1" applyFill="1" applyBorder="1" applyAlignment="1">
      <alignment horizontal="center"/>
    </xf>
    <xf numFmtId="3" fontId="27" fillId="0" borderId="17" xfId="0" applyNumberFormat="1" applyFont="1" applyBorder="1" applyAlignment="1">
      <alignment horizontal="center" vertical="center"/>
    </xf>
    <xf numFmtId="3" fontId="27" fillId="0" borderId="0" xfId="0" applyNumberFormat="1" applyFont="1" applyBorder="1" applyAlignment="1">
      <alignment horizontal="center" vertical="center"/>
    </xf>
    <xf numFmtId="3" fontId="27" fillId="0" borderId="27" xfId="0" applyNumberFormat="1" applyFont="1" applyBorder="1" applyAlignment="1">
      <alignment horizontal="center" vertical="center"/>
    </xf>
    <xf numFmtId="167" fontId="27" fillId="0" borderId="17" xfId="0" applyNumberFormat="1" applyFont="1" applyBorder="1" applyAlignment="1">
      <alignment horizontal="center" vertical="center"/>
    </xf>
    <xf numFmtId="167" fontId="27" fillId="0" borderId="0" xfId="0" applyNumberFormat="1" applyFont="1" applyBorder="1" applyAlignment="1">
      <alignment horizontal="center" vertical="center"/>
    </xf>
    <xf numFmtId="167" fontId="27" fillId="0" borderId="27" xfId="0" applyNumberFormat="1" applyFont="1" applyBorder="1" applyAlignment="1">
      <alignment horizontal="center" vertical="center"/>
    </xf>
    <xf numFmtId="167" fontId="27" fillId="0" borderId="9" xfId="0" applyNumberFormat="1" applyFont="1" applyBorder="1" applyAlignment="1">
      <alignment horizontal="center" vertical="center"/>
    </xf>
    <xf numFmtId="167" fontId="27" fillId="0" borderId="8"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6" fillId="9" borderId="0" xfId="0" applyFont="1" applyFill="1" applyBorder="1" applyAlignment="1">
      <alignment horizontal="left"/>
    </xf>
    <xf numFmtId="167" fontId="27" fillId="0" borderId="15" xfId="0" applyNumberFormat="1" applyFont="1" applyBorder="1" applyAlignment="1">
      <alignment horizontal="center" vertical="center"/>
    </xf>
    <xf numFmtId="0" fontId="25" fillId="13" borderId="0" xfId="0" applyFont="1" applyFill="1" applyAlignment="1">
      <alignment horizontal="left"/>
    </xf>
    <xf numFmtId="0" fontId="5" fillId="13" borderId="0" xfId="0" applyFont="1" applyFill="1" applyAlignment="1">
      <alignment horizontal="center"/>
    </xf>
    <xf numFmtId="0" fontId="31" fillId="12" borderId="15" xfId="0" applyFont="1" applyFill="1" applyBorder="1" applyAlignment="1">
      <alignment horizontal="center"/>
    </xf>
    <xf numFmtId="0" fontId="32" fillId="0" borderId="7"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8"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7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29392</xdr:rowOff>
    </xdr:from>
    <xdr:to>
      <xdr:col>1</xdr:col>
      <xdr:colOff>171994</xdr:colOff>
      <xdr:row>42</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907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28</xdr:row>
      <xdr:rowOff>31752</xdr:rowOff>
    </xdr:from>
    <xdr:to>
      <xdr:col>4</xdr:col>
      <xdr:colOff>182880</xdr:colOff>
      <xdr:row>41</xdr:row>
      <xdr:rowOff>30520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27431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tabSelected="1" workbookViewId="0">
      <selection activeCell="D6" sqref="D6"/>
    </sheetView>
  </sheetViews>
  <sheetFormatPr defaultColWidth="9.28515625" defaultRowHeight="16.5" x14ac:dyDescent="0.3"/>
  <cols>
    <col min="1" max="1" width="39" style="1" customWidth="1"/>
    <col min="2" max="2" width="88.7109375" style="22" customWidth="1"/>
    <col min="3" max="16384" width="9.28515625" style="1"/>
  </cols>
  <sheetData>
    <row r="1" spans="1:8" ht="57.6" customHeight="1" thickBot="1" x14ac:dyDescent="0.35">
      <c r="A1" s="378" t="s">
        <v>2154</v>
      </c>
      <c r="B1" s="379"/>
    </row>
    <row r="2" spans="1:8" ht="17.25" thickBot="1" x14ac:dyDescent="0.35">
      <c r="A2" s="380"/>
      <c r="B2" s="381"/>
    </row>
    <row r="3" spans="1:8" ht="102.75" thickBot="1" x14ac:dyDescent="0.35">
      <c r="A3" s="2" t="s">
        <v>0</v>
      </c>
      <c r="B3" s="3" t="s">
        <v>1</v>
      </c>
    </row>
    <row r="4" spans="1:8" ht="179.25" thickBot="1" x14ac:dyDescent="0.35">
      <c r="A4" s="4" t="s">
        <v>2</v>
      </c>
      <c r="B4" s="5" t="s">
        <v>2166</v>
      </c>
      <c r="C4" s="6"/>
      <c r="D4" s="7"/>
      <c r="E4" s="7"/>
      <c r="F4" s="7"/>
      <c r="G4" s="7"/>
      <c r="H4" s="7"/>
    </row>
    <row r="5" spans="1:8" ht="115.5" thickBot="1" x14ac:dyDescent="0.35">
      <c r="A5" s="2" t="s">
        <v>3</v>
      </c>
      <c r="B5" s="3" t="s">
        <v>4113</v>
      </c>
      <c r="C5" s="1" t="s">
        <v>4</v>
      </c>
      <c r="D5" s="7"/>
      <c r="E5" s="7"/>
      <c r="F5" s="8"/>
      <c r="G5" s="7"/>
      <c r="H5" s="7"/>
    </row>
    <row r="6" spans="1:8" ht="26.25" thickBot="1" x14ac:dyDescent="0.35">
      <c r="A6" s="9" t="s">
        <v>5</v>
      </c>
      <c r="B6" s="10" t="s">
        <v>6</v>
      </c>
      <c r="C6" s="11"/>
      <c r="D6" s="7"/>
      <c r="E6" s="12"/>
      <c r="F6" s="8"/>
      <c r="G6" s="13"/>
      <c r="H6" s="7"/>
    </row>
    <row r="7" spans="1:8" ht="17.25" thickBot="1" x14ac:dyDescent="0.35">
      <c r="A7" s="14" t="s">
        <v>7</v>
      </c>
      <c r="B7" s="3">
        <v>16</v>
      </c>
      <c r="C7" s="11"/>
      <c r="D7" s="7"/>
      <c r="E7" s="12"/>
      <c r="G7" s="13"/>
      <c r="H7" s="7"/>
    </row>
    <row r="8" spans="1:8" ht="17.25" thickBot="1" x14ac:dyDescent="0.35">
      <c r="A8" s="9" t="s">
        <v>8</v>
      </c>
      <c r="B8" s="10">
        <v>499</v>
      </c>
      <c r="C8" s="11"/>
      <c r="D8" s="7"/>
      <c r="E8" s="12"/>
      <c r="G8" s="13"/>
      <c r="H8" s="7"/>
    </row>
    <row r="9" spans="1:8" ht="26.25" thickBot="1" x14ac:dyDescent="0.35">
      <c r="A9" s="14" t="s">
        <v>9</v>
      </c>
      <c r="B9" s="15" t="s">
        <v>10</v>
      </c>
      <c r="D9" s="7"/>
      <c r="E9" s="12"/>
      <c r="F9" s="7"/>
      <c r="G9" s="13"/>
      <c r="H9" s="7"/>
    </row>
    <row r="10" spans="1:8" ht="26.25" thickBot="1" x14ac:dyDescent="0.35">
      <c r="A10" s="9" t="s">
        <v>11</v>
      </c>
      <c r="B10" s="16" t="s">
        <v>12</v>
      </c>
      <c r="D10" s="7"/>
      <c r="E10" s="12"/>
      <c r="G10" s="13"/>
      <c r="H10" s="7"/>
    </row>
    <row r="11" spans="1:8" ht="17.25" thickBot="1" x14ac:dyDescent="0.35">
      <c r="A11" s="17"/>
      <c r="B11" s="18"/>
      <c r="D11" s="7"/>
      <c r="E11" s="12"/>
      <c r="G11" s="13"/>
      <c r="H11" s="7"/>
    </row>
    <row r="12" spans="1:8" ht="17.25" thickBot="1" x14ac:dyDescent="0.35">
      <c r="A12" s="19" t="s">
        <v>13</v>
      </c>
      <c r="B12" s="20" t="s">
        <v>14</v>
      </c>
      <c r="D12" s="7"/>
      <c r="E12" s="12"/>
      <c r="G12" s="13"/>
      <c r="H12" s="7"/>
    </row>
    <row r="13" spans="1:8" ht="26.25" thickBot="1" x14ac:dyDescent="0.35">
      <c r="A13" s="9" t="s">
        <v>15</v>
      </c>
      <c r="B13" s="16" t="s">
        <v>16</v>
      </c>
      <c r="D13" s="7"/>
      <c r="E13" s="12"/>
      <c r="F13" s="7"/>
      <c r="G13" s="13"/>
      <c r="H13" s="7"/>
    </row>
    <row r="14" spans="1:8" ht="17.25" thickBot="1" x14ac:dyDescent="0.35">
      <c r="A14" s="14" t="s">
        <v>17</v>
      </c>
      <c r="B14" s="15" t="s">
        <v>18</v>
      </c>
      <c r="D14" s="7"/>
      <c r="E14" s="12"/>
      <c r="G14" s="13"/>
      <c r="H14" s="7"/>
    </row>
    <row r="15" spans="1:8" ht="17.25" thickBot="1" x14ac:dyDescent="0.35">
      <c r="A15" s="9" t="s">
        <v>19</v>
      </c>
      <c r="B15" s="16" t="s">
        <v>20</v>
      </c>
      <c r="D15" s="7"/>
      <c r="E15" s="12"/>
      <c r="G15" s="13"/>
      <c r="H15" s="7"/>
    </row>
    <row r="16" spans="1:8" ht="17.25" thickBot="1" x14ac:dyDescent="0.35">
      <c r="A16" s="14" t="s">
        <v>21</v>
      </c>
      <c r="B16" s="15" t="s">
        <v>22</v>
      </c>
      <c r="D16" s="7"/>
      <c r="E16" s="12"/>
      <c r="G16" s="13"/>
      <c r="H16" s="7"/>
    </row>
    <row r="17" spans="1:8" ht="17.25" thickBot="1" x14ac:dyDescent="0.35">
      <c r="A17" s="9" t="s">
        <v>23</v>
      </c>
      <c r="B17" s="16" t="s">
        <v>24</v>
      </c>
      <c r="D17" s="7"/>
      <c r="E17" s="12"/>
      <c r="G17" s="13"/>
      <c r="H17" s="7"/>
    </row>
    <row r="18" spans="1:8" ht="17.25" thickBot="1" x14ac:dyDescent="0.35">
      <c r="A18" s="14" t="s">
        <v>25</v>
      </c>
      <c r="B18" s="15" t="s">
        <v>26</v>
      </c>
      <c r="D18" s="7"/>
      <c r="E18" s="12"/>
      <c r="G18" s="13"/>
      <c r="H18" s="7"/>
    </row>
    <row r="19" spans="1:8" ht="26.25" thickBot="1" x14ac:dyDescent="0.35">
      <c r="A19" s="9" t="s">
        <v>27</v>
      </c>
      <c r="B19" s="16" t="s">
        <v>28</v>
      </c>
      <c r="D19" s="7"/>
      <c r="E19" s="12"/>
      <c r="G19" s="13"/>
    </row>
    <row r="20" spans="1:8" ht="26.25" thickBot="1" x14ac:dyDescent="0.35">
      <c r="A20" s="14" t="s">
        <v>2165</v>
      </c>
      <c r="B20" s="15" t="s">
        <v>2155</v>
      </c>
      <c r="D20" s="7"/>
      <c r="E20" s="12"/>
      <c r="G20" s="13"/>
    </row>
    <row r="21" spans="1:8" ht="26.25" thickBot="1" x14ac:dyDescent="0.35">
      <c r="A21" s="9" t="s">
        <v>29</v>
      </c>
      <c r="B21" s="16" t="s">
        <v>30</v>
      </c>
      <c r="E21" s="7"/>
      <c r="F21" s="7"/>
      <c r="G21" s="13"/>
    </row>
    <row r="22" spans="1:8" ht="51.75" thickBot="1" x14ac:dyDescent="0.35">
      <c r="A22" s="14" t="s">
        <v>31</v>
      </c>
      <c r="B22" s="15" t="s">
        <v>32</v>
      </c>
      <c r="F22" s="7"/>
      <c r="G22" s="13"/>
    </row>
    <row r="23" spans="1:8" ht="17.25" thickBot="1" x14ac:dyDescent="0.35">
      <c r="A23" s="14" t="s">
        <v>33</v>
      </c>
      <c r="B23" s="15" t="s">
        <v>34</v>
      </c>
    </row>
    <row r="24" spans="1:8" ht="17.25" thickBot="1" x14ac:dyDescent="0.35">
      <c r="A24" s="9" t="s">
        <v>35</v>
      </c>
      <c r="B24" s="16" t="s">
        <v>36</v>
      </c>
    </row>
    <row r="25" spans="1:8" ht="17.25" thickBot="1" x14ac:dyDescent="0.35">
      <c r="A25" s="14" t="s">
        <v>37</v>
      </c>
      <c r="B25" s="15" t="s">
        <v>38</v>
      </c>
    </row>
    <row r="28" spans="1:8" x14ac:dyDescent="0.3">
      <c r="A28" s="21" t="s">
        <v>39</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88"/>
  <sheetViews>
    <sheetView topLeftCell="A43" zoomScale="70" zoomScaleNormal="70" workbookViewId="0">
      <pane xSplit="1" topLeftCell="X1" activePane="topRight" state="frozen"/>
      <selection pane="topRight" activeCell="AU76" sqref="AU76"/>
    </sheetView>
  </sheetViews>
  <sheetFormatPr defaultColWidth="10" defaultRowHeight="16.5" x14ac:dyDescent="0.3"/>
  <cols>
    <col min="1" max="1" width="13.140625" style="23" customWidth="1"/>
    <col min="2" max="2" width="15.42578125" style="23" customWidth="1"/>
    <col min="3" max="4" width="12.28515625" style="23" customWidth="1"/>
    <col min="5" max="5" width="12" style="23" customWidth="1"/>
    <col min="6" max="6" width="13.42578125" style="23" customWidth="1"/>
    <col min="7" max="7" width="11.7109375" style="23" customWidth="1"/>
    <col min="8" max="8" width="14.5703125" style="23" customWidth="1"/>
    <col min="9" max="9" width="13.42578125" style="23" customWidth="1"/>
    <col min="10" max="10" width="11.42578125" style="23" customWidth="1"/>
    <col min="11" max="11" width="11.7109375" style="23" customWidth="1"/>
    <col min="12" max="12" width="11.28515625" style="23" customWidth="1"/>
    <col min="13" max="13" width="12.7109375" style="23" customWidth="1"/>
    <col min="14" max="14" width="12.140625" style="23" customWidth="1"/>
    <col min="15" max="15" width="12" style="23" customWidth="1"/>
    <col min="16" max="16" width="12.28515625" style="23" customWidth="1"/>
    <col min="17" max="17" width="11.5703125" style="23" customWidth="1"/>
    <col min="18" max="18" width="12.42578125" style="23" customWidth="1"/>
    <col min="19" max="19" width="11.85546875" style="23" customWidth="1"/>
    <col min="20" max="20" width="13.28515625" style="23" customWidth="1"/>
    <col min="21" max="21" width="12.42578125" style="23" customWidth="1"/>
    <col min="22" max="22" width="13.28515625" style="23" customWidth="1"/>
    <col min="23" max="25" width="12.28515625" style="23" customWidth="1"/>
    <col min="26" max="26" width="12.28515625" style="221" customWidth="1"/>
    <col min="27" max="27" width="10" style="23"/>
    <col min="28" max="30" width="11.85546875" style="23" customWidth="1"/>
    <col min="31" max="31" width="11.5703125" style="23" customWidth="1"/>
    <col min="32" max="33" width="11.28515625" style="23" customWidth="1"/>
    <col min="34" max="34" width="11" style="23" customWidth="1"/>
    <col min="35" max="35" width="11.7109375" style="23" customWidth="1"/>
    <col min="36" max="36" width="10.85546875" style="23" customWidth="1"/>
    <col min="37" max="38" width="10" style="23" customWidth="1"/>
    <col min="39" max="39" width="10.140625" style="23" customWidth="1"/>
    <col min="40" max="40" width="11" style="23" customWidth="1"/>
    <col min="41" max="42" width="13.28515625" style="23" customWidth="1"/>
    <col min="43" max="43" width="11.7109375" style="23" customWidth="1"/>
    <col min="44" max="44" width="12.42578125" style="23" customWidth="1"/>
    <col min="45" max="45" width="12.28515625" style="23" customWidth="1"/>
    <col min="46" max="46" width="10.85546875" style="23" customWidth="1"/>
    <col min="47" max="47" width="10.85546875" style="221" customWidth="1"/>
    <col min="48" max="16384" width="10" style="23"/>
  </cols>
  <sheetData>
    <row r="1" spans="1:47" x14ac:dyDescent="0.3">
      <c r="A1" s="121"/>
      <c r="B1" s="23" t="s">
        <v>1000</v>
      </c>
    </row>
    <row r="2" spans="1:47" x14ac:dyDescent="0.3">
      <c r="A2" s="395" t="s">
        <v>1001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122"/>
    </row>
    <row r="4" spans="1:47" x14ac:dyDescent="0.3">
      <c r="A4" s="392" t="s">
        <v>1002</v>
      </c>
      <c r="B4" s="392"/>
      <c r="C4" s="392"/>
      <c r="D4" s="392"/>
      <c r="E4" s="392"/>
      <c r="F4" s="392"/>
      <c r="G4" s="392"/>
      <c r="H4" s="392"/>
      <c r="I4" s="392"/>
      <c r="J4" s="392"/>
      <c r="K4" s="392"/>
      <c r="L4" s="392"/>
      <c r="M4" s="392"/>
      <c r="N4" s="392"/>
      <c r="O4" s="392"/>
      <c r="P4" s="392"/>
      <c r="Q4" s="392"/>
      <c r="R4" s="392"/>
      <c r="S4" s="392"/>
      <c r="T4" s="392"/>
      <c r="U4" s="392"/>
      <c r="V4" s="392"/>
      <c r="W4" s="392"/>
      <c r="X4" s="392"/>
      <c r="Y4" s="123"/>
      <c r="Z4" s="220"/>
      <c r="AB4" s="396"/>
      <c r="AC4" s="396"/>
      <c r="AD4" s="396"/>
      <c r="AE4" s="396"/>
      <c r="AF4" s="396"/>
      <c r="AG4" s="396"/>
      <c r="AH4" s="396"/>
      <c r="AI4" s="124"/>
      <c r="AJ4" s="125"/>
      <c r="AK4" s="125"/>
      <c r="AL4" s="125"/>
      <c r="AM4" s="125"/>
      <c r="AN4" s="125"/>
    </row>
    <row r="5" spans="1:47" s="126" customFormat="1" x14ac:dyDescent="0.3"/>
    <row r="7" spans="1:47" x14ac:dyDescent="0.3">
      <c r="A7" s="397" t="s">
        <v>1003</v>
      </c>
      <c r="B7" s="397"/>
      <c r="C7" s="397"/>
      <c r="D7" s="397"/>
      <c r="E7" s="397"/>
      <c r="F7" s="397"/>
      <c r="G7" s="397"/>
      <c r="H7" s="397"/>
      <c r="I7" s="397"/>
      <c r="J7" s="397"/>
      <c r="K7" s="397"/>
      <c r="L7" s="397"/>
      <c r="M7" s="397"/>
      <c r="N7" s="397"/>
      <c r="O7" s="397"/>
      <c r="P7" s="397"/>
      <c r="Q7" s="397"/>
      <c r="R7" s="397"/>
      <c r="S7" s="397"/>
      <c r="T7" s="397"/>
      <c r="U7" s="397"/>
      <c r="V7" s="397"/>
      <c r="W7" s="397"/>
      <c r="X7" s="397"/>
      <c r="Y7" s="397"/>
      <c r="Z7" s="397"/>
      <c r="AB7" s="392" t="s">
        <v>1004</v>
      </c>
      <c r="AC7" s="392"/>
      <c r="AD7" s="392"/>
      <c r="AE7" s="392"/>
      <c r="AF7" s="392"/>
      <c r="AG7" s="392"/>
      <c r="AH7" s="392"/>
      <c r="AI7" s="392"/>
      <c r="AJ7" s="392"/>
      <c r="AK7" s="392"/>
      <c r="AL7" s="392"/>
      <c r="AM7" s="392"/>
      <c r="AN7" s="392"/>
      <c r="AO7" s="392"/>
      <c r="AP7" s="392"/>
      <c r="AQ7" s="392"/>
      <c r="AR7" s="392"/>
      <c r="AS7" s="392"/>
      <c r="AT7" s="392"/>
      <c r="AU7" s="392"/>
    </row>
    <row r="10" spans="1:47" s="219" customFormat="1" ht="41.45" customHeight="1" x14ac:dyDescent="0.25">
      <c r="A10" s="301" t="s">
        <v>1005</v>
      </c>
      <c r="B10" s="225" t="s">
        <v>1006</v>
      </c>
      <c r="C10" s="225" t="s">
        <v>1007</v>
      </c>
      <c r="D10" s="225" t="s">
        <v>1008</v>
      </c>
      <c r="E10" s="225" t="s">
        <v>1009</v>
      </c>
      <c r="F10" s="226" t="s">
        <v>1010</v>
      </c>
      <c r="G10" s="225" t="s">
        <v>1011</v>
      </c>
      <c r="H10" s="226" t="s">
        <v>1012</v>
      </c>
      <c r="I10" s="225" t="s">
        <v>1013</v>
      </c>
      <c r="J10" s="222" t="s">
        <v>1014</v>
      </c>
      <c r="K10" s="226" t="s">
        <v>1015</v>
      </c>
      <c r="L10" s="393" t="s">
        <v>1016</v>
      </c>
      <c r="M10" s="225" t="s">
        <v>1017</v>
      </c>
      <c r="N10" s="225" t="s">
        <v>1018</v>
      </c>
      <c r="O10" s="225" t="s">
        <v>1019</v>
      </c>
      <c r="P10" s="225" t="s">
        <v>1020</v>
      </c>
      <c r="Q10" s="225" t="s">
        <v>1021</v>
      </c>
      <c r="R10" s="225" t="s">
        <v>1022</v>
      </c>
      <c r="S10" s="225" t="s">
        <v>1023</v>
      </c>
      <c r="T10" s="226" t="s">
        <v>1024</v>
      </c>
      <c r="U10" s="226" t="s">
        <v>1025</v>
      </c>
      <c r="V10" s="226" t="s">
        <v>1026</v>
      </c>
      <c r="W10" s="226" t="s">
        <v>1027</v>
      </c>
      <c r="X10" s="226" t="s">
        <v>1028</v>
      </c>
      <c r="Y10" s="226" t="s">
        <v>1029</v>
      </c>
      <c r="Z10" s="226" t="s">
        <v>2157</v>
      </c>
      <c r="AB10" s="222" t="s">
        <v>1030</v>
      </c>
      <c r="AC10" s="222" t="s">
        <v>1031</v>
      </c>
      <c r="AD10" s="222" t="s">
        <v>1032</v>
      </c>
      <c r="AE10" s="222" t="s">
        <v>1033</v>
      </c>
      <c r="AF10" s="222" t="s">
        <v>1034</v>
      </c>
      <c r="AG10" s="223" t="s">
        <v>1035</v>
      </c>
      <c r="AH10" s="222" t="s">
        <v>1036</v>
      </c>
      <c r="AI10" s="222" t="s">
        <v>1037</v>
      </c>
      <c r="AJ10" s="222" t="s">
        <v>1038</v>
      </c>
      <c r="AK10" s="222" t="s">
        <v>1039</v>
      </c>
      <c r="AL10" s="222" t="s">
        <v>1040</v>
      </c>
      <c r="AM10" s="222" t="s">
        <v>1041</v>
      </c>
      <c r="AN10" s="222" t="s">
        <v>1031</v>
      </c>
      <c r="AO10" s="222" t="s">
        <v>1042</v>
      </c>
      <c r="AP10" s="224" t="s">
        <v>1043</v>
      </c>
      <c r="AQ10" s="224" t="s">
        <v>1044</v>
      </c>
      <c r="AR10" s="224" t="s">
        <v>1045</v>
      </c>
      <c r="AS10" s="224" t="s">
        <v>1046</v>
      </c>
      <c r="AT10" s="224" t="s">
        <v>981</v>
      </c>
      <c r="AU10" s="224" t="s">
        <v>1038</v>
      </c>
    </row>
    <row r="11" spans="1:47" s="135" customFormat="1" ht="14.45" customHeight="1" x14ac:dyDescent="0.3">
      <c r="A11" s="135" t="s">
        <v>904</v>
      </c>
      <c r="B11" s="139" t="s">
        <v>1047</v>
      </c>
      <c r="C11" s="139" t="s">
        <v>1047</v>
      </c>
      <c r="D11" s="139" t="s">
        <v>1047</v>
      </c>
      <c r="E11" s="139" t="s">
        <v>1047</v>
      </c>
      <c r="F11" s="139" t="s">
        <v>1047</v>
      </c>
      <c r="G11" s="139" t="s">
        <v>1047</v>
      </c>
      <c r="H11" s="139" t="s">
        <v>1047</v>
      </c>
      <c r="I11" s="398" t="s">
        <v>1050</v>
      </c>
      <c r="J11" s="316" t="s">
        <v>941</v>
      </c>
      <c r="K11" s="139" t="s">
        <v>1047</v>
      </c>
      <c r="L11" s="394"/>
      <c r="M11" s="145">
        <v>72692.5</v>
      </c>
      <c r="N11" s="145">
        <v>59189.485714285714</v>
      </c>
      <c r="O11" s="145">
        <v>56157.738095238092</v>
      </c>
      <c r="P11" s="145">
        <v>60775.476190476191</v>
      </c>
      <c r="Q11" s="145">
        <v>58012.023809523809</v>
      </c>
      <c r="R11" s="145">
        <v>59086.109523809522</v>
      </c>
      <c r="S11" s="145">
        <v>59249.166666666672</v>
      </c>
      <c r="T11" s="145">
        <v>58149.642857142862</v>
      </c>
      <c r="U11" s="145">
        <v>48916.607142857145</v>
      </c>
      <c r="V11" s="145">
        <v>45261.190476190473</v>
      </c>
      <c r="W11" s="145">
        <v>46114.761904761908</v>
      </c>
      <c r="X11" s="145">
        <v>44443.690476190473</v>
      </c>
      <c r="Y11" s="145">
        <v>48650.476190476191</v>
      </c>
      <c r="Z11" s="145">
        <f>'Coût médian du PMAS'!T8</f>
        <v>49262.142857142855</v>
      </c>
      <c r="AB11" s="128"/>
      <c r="AC11" s="128"/>
      <c r="AD11" s="128"/>
      <c r="AE11" s="128"/>
      <c r="AF11" s="128"/>
      <c r="AG11" s="129"/>
      <c r="AH11" s="109" t="s">
        <v>1048</v>
      </c>
      <c r="AI11" s="109">
        <v>-0.18575526066257575</v>
      </c>
      <c r="AJ11" s="109">
        <v>-5.1221050199391938E-2</v>
      </c>
      <c r="AK11" s="109">
        <v>8.2227993004398758E-2</v>
      </c>
      <c r="AL11" s="109">
        <v>-4.5469859788370148E-2</v>
      </c>
      <c r="AM11" s="109">
        <v>1.8514880946273404E-2</v>
      </c>
      <c r="AN11" s="109">
        <v>2.7596527199247323E-3</v>
      </c>
      <c r="AO11" s="109">
        <v>-1.8557624881201829E-2</v>
      </c>
      <c r="AP11" s="109">
        <v>-0.15878060914266767</v>
      </c>
      <c r="AQ11" s="109">
        <v>-7.4727518529470238E-2</v>
      </c>
      <c r="AR11" s="109">
        <v>1.8858793142448427E-2</v>
      </c>
      <c r="AS11" s="109">
        <v>-3.6237234229303805E-2</v>
      </c>
      <c r="AT11" s="109">
        <v>9.4654284313751891E-2</v>
      </c>
      <c r="AU11" s="109">
        <f>Z11/Y11-1</f>
        <v>1.2572675841277858E-2</v>
      </c>
    </row>
    <row r="12" spans="1:47" s="135" customFormat="1" ht="13.9" customHeight="1" x14ac:dyDescent="0.3">
      <c r="A12" s="135" t="s">
        <v>925</v>
      </c>
      <c r="B12" s="139" t="s">
        <v>1047</v>
      </c>
      <c r="C12" s="145">
        <v>73050</v>
      </c>
      <c r="D12" s="145">
        <v>62439</v>
      </c>
      <c r="E12" s="145">
        <v>59822</v>
      </c>
      <c r="F12" s="145">
        <v>52770</v>
      </c>
      <c r="G12" s="145">
        <v>43536</v>
      </c>
      <c r="H12" s="139" t="s">
        <v>1047</v>
      </c>
      <c r="I12" s="399"/>
      <c r="J12" s="316">
        <f>MEDIAN(C12:G12)</f>
        <v>59822</v>
      </c>
      <c r="K12" s="145">
        <v>55943.833333333336</v>
      </c>
      <c r="L12" s="394"/>
      <c r="M12" s="145">
        <v>58842.023809523809</v>
      </c>
      <c r="N12" s="145">
        <v>69429.166666666672</v>
      </c>
      <c r="O12" s="145">
        <v>68579.166666666657</v>
      </c>
      <c r="P12" s="145">
        <v>68783.809523809527</v>
      </c>
      <c r="Q12" s="139" t="s">
        <v>1047</v>
      </c>
      <c r="R12" s="145">
        <v>75744.761904761908</v>
      </c>
      <c r="S12" s="145">
        <v>56660.21428571429</v>
      </c>
      <c r="T12" s="145">
        <v>87080.357142857145</v>
      </c>
      <c r="U12" s="145">
        <v>58881.190476190473</v>
      </c>
      <c r="V12" s="145">
        <v>61453.571428571428</v>
      </c>
      <c r="W12" s="145">
        <v>56876.488095238099</v>
      </c>
      <c r="X12" s="145">
        <v>54051.190476190473</v>
      </c>
      <c r="Y12" s="145">
        <v>61148.809523809519</v>
      </c>
      <c r="Z12" s="145">
        <f>'Coût médian du PMAS'!T9</f>
        <v>66196.42857142858</v>
      </c>
      <c r="AB12" s="109">
        <v>-0.14525667351129368</v>
      </c>
      <c r="AC12" s="131">
        <v>-4.1912906997229271E-2</v>
      </c>
      <c r="AD12" s="131">
        <v>-0.11788305305740365</v>
      </c>
      <c r="AE12" s="109">
        <v>-0.17498578737919268</v>
      </c>
      <c r="AF12" s="109" t="s">
        <v>1048</v>
      </c>
      <c r="AG12" s="109" t="s">
        <v>1048</v>
      </c>
      <c r="AH12" s="109">
        <v>0.11303386347105793</v>
      </c>
      <c r="AI12" s="109">
        <v>0.17992485933886737</v>
      </c>
      <c r="AJ12" s="109">
        <v>-1.2242693392546578E-2</v>
      </c>
      <c r="AK12" s="109">
        <v>2.9840382595716086E-3</v>
      </c>
      <c r="AL12" s="109" t="s">
        <v>1048</v>
      </c>
      <c r="AM12" s="109" t="s">
        <v>1048</v>
      </c>
      <c r="AN12" s="109">
        <v>-0.25195864557662317</v>
      </c>
      <c r="AO12" s="109">
        <v>0.53688718337256036</v>
      </c>
      <c r="AP12" s="109">
        <v>-0.32382924911992894</v>
      </c>
      <c r="AQ12" s="109">
        <v>4.3687651889802392E-2</v>
      </c>
      <c r="AR12" s="109">
        <v>-7.4480347145541415E-2</v>
      </c>
      <c r="AS12" s="109">
        <v>-4.9674262839800254E-2</v>
      </c>
      <c r="AT12" s="109">
        <v>0.1313129088386229</v>
      </c>
      <c r="AU12" s="109">
        <f t="shared" ref="AU12:AU40" si="0">Z12/Y12-1</f>
        <v>8.2546481066874566E-2</v>
      </c>
    </row>
    <row r="13" spans="1:47" s="135" customFormat="1" x14ac:dyDescent="0.3">
      <c r="A13" s="135" t="s">
        <v>926</v>
      </c>
      <c r="B13" s="145">
        <v>80258.333333333328</v>
      </c>
      <c r="C13" s="145">
        <v>54724</v>
      </c>
      <c r="D13" s="145">
        <v>64073</v>
      </c>
      <c r="E13" s="139" t="s">
        <v>1047</v>
      </c>
      <c r="F13" s="145">
        <v>62250</v>
      </c>
      <c r="G13" s="145">
        <v>42446</v>
      </c>
      <c r="H13" s="145">
        <v>67610.119047619053</v>
      </c>
      <c r="I13" s="399"/>
      <c r="J13" s="316">
        <f>MEDIAN(C13:G13)</f>
        <v>58487</v>
      </c>
      <c r="K13" s="145">
        <v>58898.809523809527</v>
      </c>
      <c r="L13" s="394"/>
      <c r="M13" s="145">
        <v>60839.666666666657</v>
      </c>
      <c r="N13" s="145">
        <v>61191.169047619049</v>
      </c>
      <c r="O13" s="145">
        <v>64330.638095238093</v>
      </c>
      <c r="P13" s="145">
        <v>78008.809523809527</v>
      </c>
      <c r="Q13" s="145">
        <v>58286.666666666672</v>
      </c>
      <c r="R13" s="145">
        <v>65732.142857142855</v>
      </c>
      <c r="S13" s="145">
        <v>53444.642857142855</v>
      </c>
      <c r="T13" s="145">
        <v>68041.309523809527</v>
      </c>
      <c r="U13" s="145">
        <v>60701.190476190481</v>
      </c>
      <c r="V13" s="145">
        <v>63738.690476190481</v>
      </c>
      <c r="W13" s="145">
        <v>60758.928571428572</v>
      </c>
      <c r="X13" s="145">
        <v>62244.940476190473</v>
      </c>
      <c r="Y13" s="145">
        <v>62590.476190476191</v>
      </c>
      <c r="Z13" s="139" t="s">
        <v>1047</v>
      </c>
      <c r="AB13" s="109">
        <v>0.17083911994737222</v>
      </c>
      <c r="AC13" s="109" t="s">
        <v>1048</v>
      </c>
      <c r="AD13" s="109" t="s">
        <v>1048</v>
      </c>
      <c r="AE13" s="109">
        <v>-0.31698447179982303</v>
      </c>
      <c r="AF13" s="109">
        <v>0.59285018724070704</v>
      </c>
      <c r="AG13" s="109">
        <v>-0.13571369458995475</v>
      </c>
      <c r="AH13" s="109">
        <v>7.7003941384537367E-2</v>
      </c>
      <c r="AI13" s="109">
        <v>5.77751983550856E-3</v>
      </c>
      <c r="AJ13" s="109">
        <v>5.1305917119771172E-2</v>
      </c>
      <c r="AK13" s="109">
        <v>0.21262297147312026</v>
      </c>
      <c r="AL13" s="109">
        <v>-0.25281943126081607</v>
      </c>
      <c r="AM13" s="109">
        <v>0.12773892583454516</v>
      </c>
      <c r="AN13" s="109">
        <v>-0.18693289866884</v>
      </c>
      <c r="AO13" s="109">
        <v>0.27311748916881062</v>
      </c>
      <c r="AP13" s="109">
        <v>-0.10787739241042293</v>
      </c>
      <c r="AQ13" s="109">
        <v>5.0040204750044115E-2</v>
      </c>
      <c r="AR13" s="109">
        <v>-4.6749656801860273E-2</v>
      </c>
      <c r="AS13" s="109">
        <v>2.4457506735243717E-2</v>
      </c>
      <c r="AT13" s="109">
        <v>5.551225716375896E-3</v>
      </c>
      <c r="AU13" s="109"/>
    </row>
    <row r="14" spans="1:47" s="135" customFormat="1" x14ac:dyDescent="0.3">
      <c r="A14" s="135" t="s">
        <v>901</v>
      </c>
      <c r="B14" s="139" t="s">
        <v>1047</v>
      </c>
      <c r="C14" s="139" t="s">
        <v>1047</v>
      </c>
      <c r="D14" s="139" t="s">
        <v>1047</v>
      </c>
      <c r="E14" s="139" t="s">
        <v>1047</v>
      </c>
      <c r="F14" s="139" t="s">
        <v>1051</v>
      </c>
      <c r="G14" s="145">
        <v>58027.976190476191</v>
      </c>
      <c r="H14" s="145">
        <v>71577.952380952382</v>
      </c>
      <c r="I14" s="399"/>
      <c r="J14" s="316" t="s">
        <v>941</v>
      </c>
      <c r="K14" s="145">
        <v>86856.904761904749</v>
      </c>
      <c r="L14" s="394"/>
      <c r="M14" s="139" t="s">
        <v>1047</v>
      </c>
      <c r="N14" s="139" t="s">
        <v>1047</v>
      </c>
      <c r="O14" s="145">
        <v>91945.190476190488</v>
      </c>
      <c r="P14" s="145">
        <v>86407.985119047618</v>
      </c>
      <c r="Q14" s="145">
        <v>72764.28571428571</v>
      </c>
      <c r="R14" s="145">
        <v>96083.333333333328</v>
      </c>
      <c r="S14" s="145">
        <v>90060.119047619053</v>
      </c>
      <c r="T14" s="145">
        <v>84310.119047619024</v>
      </c>
      <c r="U14" s="145">
        <v>77362.5</v>
      </c>
      <c r="V14" s="145">
        <v>76722.5</v>
      </c>
      <c r="W14" s="145">
        <v>68121.636904761894</v>
      </c>
      <c r="X14" s="145">
        <v>73716.547619047604</v>
      </c>
      <c r="Y14" s="145">
        <v>68914.880952380947</v>
      </c>
      <c r="Z14" s="145">
        <f>'Coût médian du PMAS'!T10</f>
        <v>70761.309523809527</v>
      </c>
      <c r="AB14" s="109" t="s">
        <v>1048</v>
      </c>
      <c r="AC14" s="109" t="s">
        <v>1048</v>
      </c>
      <c r="AD14" s="109" t="s">
        <v>1048</v>
      </c>
      <c r="AE14" s="109" t="s">
        <v>1048</v>
      </c>
      <c r="AF14" s="109" t="s">
        <v>1048</v>
      </c>
      <c r="AG14" s="109" t="s">
        <v>1048</v>
      </c>
      <c r="AH14" s="109" t="s">
        <v>1048</v>
      </c>
      <c r="AI14" s="109" t="s">
        <v>1048</v>
      </c>
      <c r="AJ14" s="109" t="s">
        <v>1048</v>
      </c>
      <c r="AK14" s="109">
        <v>-6.0222892882871859E-2</v>
      </c>
      <c r="AL14" s="109">
        <v>-0.15789859451026955</v>
      </c>
      <c r="AM14" s="109">
        <v>0.32047380648538981</v>
      </c>
      <c r="AN14" s="109">
        <v>-6.268739933093781E-2</v>
      </c>
      <c r="AO14" s="109">
        <v>-6.3846240276006383E-2</v>
      </c>
      <c r="AP14" s="109">
        <v>-8.2405518176233983E-2</v>
      </c>
      <c r="AQ14" s="109">
        <v>-8.2727419615447051E-3</v>
      </c>
      <c r="AR14" s="109">
        <v>-0.11210353019307384</v>
      </c>
      <c r="AS14" s="109">
        <v>8.2131184283016134E-2</v>
      </c>
      <c r="AT14" s="109">
        <v>-6.5136890179403273E-2</v>
      </c>
      <c r="AU14" s="109">
        <f t="shared" si="0"/>
        <v>2.6792886324572329E-2</v>
      </c>
    </row>
    <row r="15" spans="1:47" s="135" customFormat="1" x14ac:dyDescent="0.3">
      <c r="A15" s="135" t="s">
        <v>1052</v>
      </c>
      <c r="B15" s="139" t="s">
        <v>1047</v>
      </c>
      <c r="C15" s="139" t="s">
        <v>1047</v>
      </c>
      <c r="D15" s="139" t="s">
        <v>1047</v>
      </c>
      <c r="E15" s="139" t="s">
        <v>1047</v>
      </c>
      <c r="F15" s="139" t="s">
        <v>1047</v>
      </c>
      <c r="G15" s="139" t="s">
        <v>1047</v>
      </c>
      <c r="H15" s="139" t="s">
        <v>1047</v>
      </c>
      <c r="I15" s="399"/>
      <c r="J15" s="316" t="s">
        <v>941</v>
      </c>
      <c r="K15" s="139" t="s">
        <v>1047</v>
      </c>
      <c r="L15" s="394"/>
      <c r="M15" s="139" t="s">
        <v>1047</v>
      </c>
      <c r="N15" s="139" t="s">
        <v>1047</v>
      </c>
      <c r="O15" s="139" t="s">
        <v>1047</v>
      </c>
      <c r="P15" s="139" t="s">
        <v>1047</v>
      </c>
      <c r="Q15" s="145">
        <v>65958.738095238106</v>
      </c>
      <c r="R15" s="139" t="s">
        <v>1047</v>
      </c>
      <c r="S15" s="139" t="s">
        <v>1047</v>
      </c>
      <c r="T15" s="139" t="s">
        <v>1047</v>
      </c>
      <c r="U15" s="145">
        <v>68675.595238095237</v>
      </c>
      <c r="V15" s="139" t="s">
        <v>1047</v>
      </c>
      <c r="W15" s="139" t="s">
        <v>1047</v>
      </c>
      <c r="X15" s="145">
        <v>73767.261904761894</v>
      </c>
      <c r="Y15" s="139" t="s">
        <v>1047</v>
      </c>
      <c r="Z15" s="139" t="s">
        <v>1047</v>
      </c>
      <c r="AB15" s="109"/>
      <c r="AC15" s="109"/>
      <c r="AD15" s="109"/>
      <c r="AE15" s="109"/>
      <c r="AF15" s="109"/>
      <c r="AG15" s="109"/>
      <c r="AH15" s="109"/>
      <c r="AI15" s="109"/>
      <c r="AJ15" s="109"/>
      <c r="AK15" s="109"/>
      <c r="AL15" s="109" t="s">
        <v>1048</v>
      </c>
      <c r="AM15" s="109" t="s">
        <v>1048</v>
      </c>
      <c r="AN15" s="109" t="s">
        <v>1048</v>
      </c>
      <c r="AO15" s="109" t="s">
        <v>1048</v>
      </c>
      <c r="AP15" s="109" t="s">
        <v>1048</v>
      </c>
      <c r="AQ15" s="109" t="s">
        <v>1048</v>
      </c>
      <c r="AR15" s="109" t="s">
        <v>1048</v>
      </c>
      <c r="AS15" s="109" t="s">
        <v>1048</v>
      </c>
      <c r="AT15" s="109"/>
      <c r="AU15" s="109"/>
    </row>
    <row r="16" spans="1:47" s="135" customFormat="1" x14ac:dyDescent="0.3">
      <c r="A16" s="135" t="s">
        <v>1053</v>
      </c>
      <c r="B16" s="139" t="s">
        <v>1047</v>
      </c>
      <c r="C16" s="139" t="s">
        <v>1047</v>
      </c>
      <c r="D16" s="139" t="s">
        <v>1047</v>
      </c>
      <c r="E16" s="139" t="s">
        <v>1047</v>
      </c>
      <c r="F16" s="139" t="s">
        <v>1047</v>
      </c>
      <c r="G16" s="139" t="s">
        <v>1047</v>
      </c>
      <c r="H16" s="139" t="s">
        <v>1047</v>
      </c>
      <c r="I16" s="399"/>
      <c r="J16" s="316" t="s">
        <v>941</v>
      </c>
      <c r="K16" s="139" t="s">
        <v>1047</v>
      </c>
      <c r="L16" s="394"/>
      <c r="M16" s="139" t="s">
        <v>1047</v>
      </c>
      <c r="N16" s="139" t="s">
        <v>1047</v>
      </c>
      <c r="O16" s="139" t="s">
        <v>1047</v>
      </c>
      <c r="P16" s="145">
        <v>64340.71428571429</v>
      </c>
      <c r="Q16" s="139" t="s">
        <v>1047</v>
      </c>
      <c r="R16" s="145">
        <v>65667.14285714287</v>
      </c>
      <c r="S16" s="139" t="s">
        <v>1047</v>
      </c>
      <c r="T16" s="145">
        <v>62193.809523809527</v>
      </c>
      <c r="U16" s="145">
        <v>69791.726190476184</v>
      </c>
      <c r="V16" s="145">
        <v>58546.190476190473</v>
      </c>
      <c r="W16" s="139" t="s">
        <v>1047</v>
      </c>
      <c r="X16" s="145">
        <v>75987.5</v>
      </c>
      <c r="Y16" s="139" t="s">
        <v>1047</v>
      </c>
      <c r="Z16" s="145">
        <f>'Coût médian du PMAS'!T11</f>
        <v>67744.047619047618</v>
      </c>
      <c r="AB16" s="109"/>
      <c r="AC16" s="109"/>
      <c r="AD16" s="109"/>
      <c r="AE16" s="109"/>
      <c r="AF16" s="109"/>
      <c r="AG16" s="109"/>
      <c r="AH16" s="109"/>
      <c r="AI16" s="109"/>
      <c r="AJ16" s="109"/>
      <c r="AK16" s="109" t="s">
        <v>1048</v>
      </c>
      <c r="AL16" s="109" t="s">
        <v>1048</v>
      </c>
      <c r="AM16" s="109" t="s">
        <v>1048</v>
      </c>
      <c r="AN16" s="109" t="s">
        <v>1048</v>
      </c>
      <c r="AO16" s="109" t="s">
        <v>1048</v>
      </c>
      <c r="AP16" s="109">
        <v>0.1221651596009401</v>
      </c>
      <c r="AQ16" s="109">
        <v>-0.16112992654164038</v>
      </c>
      <c r="AR16" s="109" t="s">
        <v>1048</v>
      </c>
      <c r="AS16" s="109" t="s">
        <v>1048</v>
      </c>
      <c r="AT16" s="109"/>
      <c r="AU16" s="109"/>
    </row>
    <row r="17" spans="1:47" s="135" customFormat="1" x14ac:dyDescent="0.3">
      <c r="A17" s="135" t="s">
        <v>1054</v>
      </c>
      <c r="B17" s="139" t="s">
        <v>1047</v>
      </c>
      <c r="C17" s="139" t="s">
        <v>1047</v>
      </c>
      <c r="D17" s="139" t="s">
        <v>1047</v>
      </c>
      <c r="E17" s="139" t="s">
        <v>1047</v>
      </c>
      <c r="F17" s="139" t="s">
        <v>1047</v>
      </c>
      <c r="G17" s="139" t="s">
        <v>1047</v>
      </c>
      <c r="H17" s="139" t="s">
        <v>1047</v>
      </c>
      <c r="I17" s="399"/>
      <c r="J17" s="316" t="s">
        <v>941</v>
      </c>
      <c r="K17" s="139" t="s">
        <v>1047</v>
      </c>
      <c r="L17" s="394"/>
      <c r="M17" s="139" t="s">
        <v>1047</v>
      </c>
      <c r="N17" s="139" t="s">
        <v>1047</v>
      </c>
      <c r="O17" s="145">
        <v>57494.894761904769</v>
      </c>
      <c r="P17" s="145">
        <v>62281.071428571428</v>
      </c>
      <c r="Q17" s="145">
        <v>62791.690476190473</v>
      </c>
      <c r="R17" s="145">
        <v>85032.442857142858</v>
      </c>
      <c r="S17" s="139" t="s">
        <v>1047</v>
      </c>
      <c r="T17" s="139" t="s">
        <v>1047</v>
      </c>
      <c r="U17" s="145">
        <v>66549.607142857145</v>
      </c>
      <c r="V17" s="145">
        <v>66768.92857142858</v>
      </c>
      <c r="W17" s="139" t="s">
        <v>1047</v>
      </c>
      <c r="X17" s="145">
        <v>75719.940476190473</v>
      </c>
      <c r="Y17" s="139" t="s">
        <v>1047</v>
      </c>
      <c r="Z17" s="139" t="s">
        <v>1047</v>
      </c>
      <c r="AB17" s="109"/>
      <c r="AC17" s="109"/>
      <c r="AD17" s="109"/>
      <c r="AE17" s="109"/>
      <c r="AF17" s="109"/>
      <c r="AG17" s="109"/>
      <c r="AH17" s="109"/>
      <c r="AI17" s="109"/>
      <c r="AJ17" s="109" t="s">
        <v>1048</v>
      </c>
      <c r="AK17" s="109">
        <v>8.3245246147278795E-2</v>
      </c>
      <c r="AL17" s="109">
        <v>8.198623368331992E-3</v>
      </c>
      <c r="AM17" s="109">
        <v>0.35419897461409633</v>
      </c>
      <c r="AN17" s="109" t="s">
        <v>1048</v>
      </c>
      <c r="AO17" s="109" t="s">
        <v>1048</v>
      </c>
      <c r="AP17" s="109" t="s">
        <v>1048</v>
      </c>
      <c r="AQ17" s="109">
        <v>3.2956081634056833E-3</v>
      </c>
      <c r="AR17" s="109" t="s">
        <v>1048</v>
      </c>
      <c r="AS17" s="109" t="s">
        <v>1048</v>
      </c>
      <c r="AT17" s="109"/>
      <c r="AU17" s="109"/>
    </row>
    <row r="18" spans="1:47" s="135" customFormat="1" x14ac:dyDescent="0.3">
      <c r="A18" s="135" t="s">
        <v>905</v>
      </c>
      <c r="B18" s="139" t="s">
        <v>1047</v>
      </c>
      <c r="C18" s="139" t="s">
        <v>1047</v>
      </c>
      <c r="D18" s="139" t="s">
        <v>1047</v>
      </c>
      <c r="E18" s="139" t="s">
        <v>1047</v>
      </c>
      <c r="F18" s="139" t="s">
        <v>1047</v>
      </c>
      <c r="G18" s="139" t="s">
        <v>1047</v>
      </c>
      <c r="H18" s="139" t="s">
        <v>1047</v>
      </c>
      <c r="I18" s="399"/>
      <c r="J18" s="316" t="s">
        <v>941</v>
      </c>
      <c r="K18" s="139" t="s">
        <v>1047</v>
      </c>
      <c r="L18" s="394"/>
      <c r="M18" s="139" t="s">
        <v>1047</v>
      </c>
      <c r="N18" s="139" t="s">
        <v>1047</v>
      </c>
      <c r="O18" s="139" t="s">
        <v>1047</v>
      </c>
      <c r="P18" s="139" t="s">
        <v>1047</v>
      </c>
      <c r="Q18" s="139" t="s">
        <v>1047</v>
      </c>
      <c r="R18" s="139" t="s">
        <v>1047</v>
      </c>
      <c r="S18" s="139" t="s">
        <v>1047</v>
      </c>
      <c r="T18" s="139" t="s">
        <v>1047</v>
      </c>
      <c r="U18" s="139" t="s">
        <v>1047</v>
      </c>
      <c r="V18" s="145">
        <v>73476.190476190473</v>
      </c>
      <c r="W18" s="145">
        <v>58938.928571428572</v>
      </c>
      <c r="X18" s="145">
        <v>63104.416666666664</v>
      </c>
      <c r="Y18" s="145">
        <v>59053.517857142855</v>
      </c>
      <c r="Z18" s="145">
        <f>'Coût médian du PMAS'!T12</f>
        <v>59908.142857142862</v>
      </c>
      <c r="AB18" s="109"/>
      <c r="AC18" s="109"/>
      <c r="AD18" s="109"/>
      <c r="AE18" s="109"/>
      <c r="AF18" s="109"/>
      <c r="AG18" s="109"/>
      <c r="AH18" s="109"/>
      <c r="AI18" s="109"/>
      <c r="AJ18" s="109"/>
      <c r="AK18" s="109"/>
      <c r="AL18" s="109"/>
      <c r="AM18" s="109"/>
      <c r="AN18" s="109"/>
      <c r="AO18" s="109"/>
      <c r="AP18" s="109"/>
      <c r="AQ18" s="109" t="s">
        <v>1048</v>
      </c>
      <c r="AR18" s="109">
        <v>-0.19784996759559292</v>
      </c>
      <c r="AS18" s="109">
        <v>7.0674649102076881E-2</v>
      </c>
      <c r="AT18" s="109">
        <v>-6.4193586178312501E-2</v>
      </c>
      <c r="AU18" s="109">
        <f t="shared" si="0"/>
        <v>1.4472042157885445E-2</v>
      </c>
    </row>
    <row r="19" spans="1:47" s="135" customFormat="1" x14ac:dyDescent="0.3">
      <c r="A19" s="135" t="s">
        <v>902</v>
      </c>
      <c r="B19" s="145">
        <v>37541.666666666672</v>
      </c>
      <c r="C19" s="145">
        <v>63352</v>
      </c>
      <c r="D19" s="145">
        <v>64764</v>
      </c>
      <c r="E19" s="145">
        <v>65043</v>
      </c>
      <c r="F19" s="145">
        <v>59710</v>
      </c>
      <c r="G19" s="145">
        <v>69593</v>
      </c>
      <c r="H19" s="145">
        <v>75080.952380952382</v>
      </c>
      <c r="I19" s="399"/>
      <c r="J19" s="316">
        <f>MEDIAN(C19:G19)</f>
        <v>64764</v>
      </c>
      <c r="K19" s="139" t="s">
        <v>1047</v>
      </c>
      <c r="L19" s="394"/>
      <c r="M19" s="139" t="s">
        <v>1047</v>
      </c>
      <c r="N19" s="145">
        <v>36722.619047619053</v>
      </c>
      <c r="O19" s="145">
        <v>32951.78571428571</v>
      </c>
      <c r="P19" s="139" t="s">
        <v>1047</v>
      </c>
      <c r="Q19" s="139" t="s">
        <v>1047</v>
      </c>
      <c r="R19" s="145">
        <v>70057.142857142855</v>
      </c>
      <c r="S19" s="145">
        <v>70015.476190476184</v>
      </c>
      <c r="T19" s="145">
        <v>57598.809523809519</v>
      </c>
      <c r="U19" s="145">
        <v>56342.857142857138</v>
      </c>
      <c r="V19" s="145">
        <v>64926.190476190473</v>
      </c>
      <c r="W19" s="145">
        <v>63167.857142857138</v>
      </c>
      <c r="X19" s="145">
        <v>55834.523809523809</v>
      </c>
      <c r="Y19" s="145">
        <v>55834.523809523809</v>
      </c>
      <c r="Z19" s="145">
        <f>'Coût médian du PMAS'!T13</f>
        <v>63751.190476190473</v>
      </c>
      <c r="AB19" s="109">
        <v>2.2288167697941619E-2</v>
      </c>
      <c r="AC19" s="109">
        <v>4.3079488604780281E-3</v>
      </c>
      <c r="AD19" s="109">
        <v>-8.1991913042141373E-2</v>
      </c>
      <c r="AE19" s="109">
        <v>0.16551666387539776</v>
      </c>
      <c r="AF19" s="109">
        <v>7.8857821633675496E-2</v>
      </c>
      <c r="AG19" s="109">
        <v>-0.13741104839221163</v>
      </c>
      <c r="AH19" s="109" t="s">
        <v>1048</v>
      </c>
      <c r="AI19" s="109" t="s">
        <v>1048</v>
      </c>
      <c r="AJ19" s="109">
        <v>-0.10268421564495767</v>
      </c>
      <c r="AK19" s="109" t="s">
        <v>1048</v>
      </c>
      <c r="AL19" s="109" t="s">
        <v>1048</v>
      </c>
      <c r="AM19" s="109" t="s">
        <v>1048</v>
      </c>
      <c r="AN19" s="109">
        <v>-5.9475258292551736E-4</v>
      </c>
      <c r="AO19" s="109">
        <v>-0.17734174417220683</v>
      </c>
      <c r="AP19" s="109">
        <v>-2.1805179505198113E-2</v>
      </c>
      <c r="AQ19" s="109">
        <v>0.15234110885733609</v>
      </c>
      <c r="AR19" s="109">
        <v>-2.7082034544721134E-2</v>
      </c>
      <c r="AS19" s="109">
        <v>-0.11609279885414892</v>
      </c>
      <c r="AT19" s="109">
        <v>0</v>
      </c>
      <c r="AU19" s="109">
        <f t="shared" si="0"/>
        <v>0.14178802157736503</v>
      </c>
    </row>
    <row r="20" spans="1:47" s="135" customFormat="1" x14ac:dyDescent="0.3">
      <c r="A20" s="135" t="s">
        <v>1049</v>
      </c>
      <c r="B20" s="145">
        <v>33979</v>
      </c>
      <c r="C20" s="145">
        <v>46208</v>
      </c>
      <c r="D20" s="145">
        <v>50358</v>
      </c>
      <c r="E20" s="145">
        <v>52242</v>
      </c>
      <c r="F20" s="145">
        <v>50242</v>
      </c>
      <c r="G20" s="145">
        <v>47283</v>
      </c>
      <c r="H20" s="139" t="s">
        <v>1047</v>
      </c>
      <c r="I20" s="399"/>
      <c r="J20" s="316">
        <f>MEDIAN(C20:G20)</f>
        <v>50242</v>
      </c>
      <c r="K20" s="145">
        <v>60076.190476190481</v>
      </c>
      <c r="L20" s="394"/>
      <c r="M20" s="145">
        <v>77163.690476190473</v>
      </c>
      <c r="N20" s="139" t="s">
        <v>1047</v>
      </c>
      <c r="O20" s="145">
        <v>81517.857142857145</v>
      </c>
      <c r="P20" s="145">
        <v>78409.523809523816</v>
      </c>
      <c r="Q20" s="145">
        <v>80497.023809523802</v>
      </c>
      <c r="R20" s="145">
        <v>83099.999999999985</v>
      </c>
      <c r="S20" s="139" t="s">
        <v>1047</v>
      </c>
      <c r="T20" s="145">
        <v>88352.976190476198</v>
      </c>
      <c r="U20" s="139" t="s">
        <v>1047</v>
      </c>
      <c r="V20" s="145">
        <v>54340.476190476191</v>
      </c>
      <c r="W20" s="139" t="s">
        <v>1047</v>
      </c>
      <c r="X20" s="139" t="s">
        <v>1047</v>
      </c>
      <c r="Y20" s="139" t="s">
        <v>1047</v>
      </c>
      <c r="Z20" s="139" t="s">
        <v>1047</v>
      </c>
      <c r="AB20" s="109">
        <v>8.9811288088642582E-2</v>
      </c>
      <c r="AC20" s="109">
        <v>3.7412129155248497E-2</v>
      </c>
      <c r="AD20" s="109">
        <v>-3.828337353087552E-2</v>
      </c>
      <c r="AE20" s="109">
        <v>-5.8894948449504381E-2</v>
      </c>
      <c r="AF20" s="109" t="s">
        <v>1048</v>
      </c>
      <c r="AG20" s="109" t="s">
        <v>1048</v>
      </c>
      <c r="AH20" s="109">
        <v>0.28403416296766082</v>
      </c>
      <c r="AI20" s="109"/>
      <c r="AJ20" s="109" t="s">
        <v>1048</v>
      </c>
      <c r="AK20" s="109">
        <v>-3.813070463672863E-2</v>
      </c>
      <c r="AL20" s="109">
        <v>2.6623041418680771E-2</v>
      </c>
      <c r="AM20" s="109">
        <v>3.2336303471734329E-2</v>
      </c>
      <c r="AN20" s="109" t="s">
        <v>1048</v>
      </c>
      <c r="AO20" s="109" t="s">
        <v>1048</v>
      </c>
      <c r="AP20" s="109" t="s">
        <v>1048</v>
      </c>
      <c r="AQ20" s="109" t="s">
        <v>1048</v>
      </c>
      <c r="AR20" s="109" t="s">
        <v>1048</v>
      </c>
      <c r="AS20" s="109" t="s">
        <v>1048</v>
      </c>
      <c r="AT20" s="109"/>
      <c r="AU20" s="109"/>
    </row>
    <row r="21" spans="1:47" s="135" customFormat="1" x14ac:dyDescent="0.3">
      <c r="A21" s="135" t="s">
        <v>927</v>
      </c>
      <c r="B21" s="145">
        <v>29527.166666666664</v>
      </c>
      <c r="C21" s="139" t="s">
        <v>1047</v>
      </c>
      <c r="D21" s="139" t="s">
        <v>1047</v>
      </c>
      <c r="E21" s="139" t="s">
        <v>1047</v>
      </c>
      <c r="F21" s="145">
        <v>67432</v>
      </c>
      <c r="G21" s="139" t="s">
        <v>1047</v>
      </c>
      <c r="H21" s="139" t="s">
        <v>1047</v>
      </c>
      <c r="I21" s="399"/>
      <c r="J21" s="316">
        <f>MEDIAN(C21:G21)</f>
        <v>67432</v>
      </c>
      <c r="K21" s="139" t="s">
        <v>1047</v>
      </c>
      <c r="L21" s="394"/>
      <c r="M21" s="145">
        <v>85454.999999999985</v>
      </c>
      <c r="N21" s="145">
        <v>81947.916666666672</v>
      </c>
      <c r="O21" s="145">
        <v>94955.357142857145</v>
      </c>
      <c r="P21" s="145">
        <v>97867.857142857145</v>
      </c>
      <c r="Q21" s="145">
        <v>56997.857142857145</v>
      </c>
      <c r="R21" s="145">
        <v>54241.071428571428</v>
      </c>
      <c r="S21" s="145">
        <v>54741.071428571428</v>
      </c>
      <c r="T21" s="139" t="s">
        <v>1047</v>
      </c>
      <c r="U21" s="145">
        <v>72141.07142857142</v>
      </c>
      <c r="V21" s="145">
        <v>69491.07142857142</v>
      </c>
      <c r="W21" s="139" t="s">
        <v>1047</v>
      </c>
      <c r="X21" s="139" t="s">
        <v>1047</v>
      </c>
      <c r="Y21" s="145">
        <v>87002.976190476198</v>
      </c>
      <c r="Z21" s="145">
        <f>'Coût médian du PMAS'!T14</f>
        <v>87627.976190476198</v>
      </c>
      <c r="AB21" s="109" t="s">
        <v>1048</v>
      </c>
      <c r="AC21" s="109" t="s">
        <v>1048</v>
      </c>
      <c r="AD21" s="109" t="s">
        <v>1048</v>
      </c>
      <c r="AE21" s="109" t="s">
        <v>1048</v>
      </c>
      <c r="AF21" s="109" t="s">
        <v>1048</v>
      </c>
      <c r="AG21" s="109" t="s">
        <v>1048</v>
      </c>
      <c r="AH21" s="109" t="s">
        <v>1048</v>
      </c>
      <c r="AI21" s="109">
        <v>-4.1040118580929263E-2</v>
      </c>
      <c r="AJ21" s="109">
        <v>0.15872814105939814</v>
      </c>
      <c r="AK21" s="109">
        <v>3.0672308415608862E-2</v>
      </c>
      <c r="AL21" s="109">
        <v>-0.41760391198044011</v>
      </c>
      <c r="AM21" s="109">
        <v>-4.8366479942855034E-2</v>
      </c>
      <c r="AN21" s="109">
        <v>9.2181069958847672E-3</v>
      </c>
      <c r="AO21" s="109" t="s">
        <v>1048</v>
      </c>
      <c r="AP21" s="109" t="s">
        <v>1048</v>
      </c>
      <c r="AQ21" s="109">
        <v>-3.6733582514418717E-2</v>
      </c>
      <c r="AR21" s="109" t="s">
        <v>1048</v>
      </c>
      <c r="AS21" s="109" t="s">
        <v>1048</v>
      </c>
      <c r="AT21" s="109"/>
      <c r="AU21" s="109">
        <f t="shared" si="0"/>
        <v>7.1836622994561061E-3</v>
      </c>
    </row>
    <row r="22" spans="1:47" s="135" customFormat="1" x14ac:dyDescent="0.3">
      <c r="A22" s="135" t="s">
        <v>928</v>
      </c>
      <c r="B22" s="145">
        <v>38450</v>
      </c>
      <c r="C22" s="145">
        <v>73438.095238095251</v>
      </c>
      <c r="D22" s="145">
        <v>68098</v>
      </c>
      <c r="E22" s="139" t="s">
        <v>1047</v>
      </c>
      <c r="F22" s="139" t="s">
        <v>1047</v>
      </c>
      <c r="G22" s="139" t="s">
        <v>1047</v>
      </c>
      <c r="H22" s="139" t="s">
        <v>1047</v>
      </c>
      <c r="I22" s="399"/>
      <c r="J22" s="316">
        <f>MEDIAN(C22:G22)</f>
        <v>70768.047619047633</v>
      </c>
      <c r="K22" s="145">
        <v>65956</v>
      </c>
      <c r="L22" s="394"/>
      <c r="M22" s="139" t="s">
        <v>1047</v>
      </c>
      <c r="N22" s="145">
        <v>70166.666666666657</v>
      </c>
      <c r="O22" s="139" t="s">
        <v>1047</v>
      </c>
      <c r="P22" s="145">
        <v>67854.761904761908</v>
      </c>
      <c r="Q22" s="145">
        <v>66792.261904761908</v>
      </c>
      <c r="R22" s="145">
        <v>70348.214077380951</v>
      </c>
      <c r="S22" s="145">
        <v>71019.047619047633</v>
      </c>
      <c r="T22" s="145">
        <v>71905.714285714304</v>
      </c>
      <c r="U22" s="145">
        <v>65758.92857142858</v>
      </c>
      <c r="V22" s="139" t="s">
        <v>1047</v>
      </c>
      <c r="W22" s="145">
        <v>71146.42857142858</v>
      </c>
      <c r="X22" s="145">
        <v>65271.428571428572</v>
      </c>
      <c r="Y22" s="145">
        <v>69529.761904761908</v>
      </c>
      <c r="Z22" s="145">
        <f>'Coût médian du PMAS'!T15</f>
        <v>72106.547619047633</v>
      </c>
      <c r="AB22" s="109">
        <v>-6.7789185489390835E-2</v>
      </c>
      <c r="AC22" s="131" t="s">
        <v>1048</v>
      </c>
      <c r="AD22" s="131" t="s">
        <v>1048</v>
      </c>
      <c r="AE22" s="109" t="s">
        <v>1048</v>
      </c>
      <c r="AF22" s="109" t="s">
        <v>1048</v>
      </c>
      <c r="AG22" s="109" t="s">
        <v>1048</v>
      </c>
      <c r="AH22" s="109" t="s">
        <v>1048</v>
      </c>
      <c r="AI22" s="109" t="s">
        <v>1048</v>
      </c>
      <c r="AJ22" s="109" t="s">
        <v>1048</v>
      </c>
      <c r="AK22" s="109" t="s">
        <v>1048</v>
      </c>
      <c r="AL22" s="109">
        <v>-1.5658444155935314E-2</v>
      </c>
      <c r="AM22" s="109">
        <v>5.3238984145939305E-2</v>
      </c>
      <c r="AN22" s="109">
        <v>9.5359001001615873E-3</v>
      </c>
      <c r="AO22" s="109">
        <v>1.2484913504090089E-2</v>
      </c>
      <c r="AP22" s="109">
        <v>-8.5483967099773683E-2</v>
      </c>
      <c r="AQ22" s="109" t="s">
        <v>1048</v>
      </c>
      <c r="AR22" s="109" t="s">
        <v>1048</v>
      </c>
      <c r="AS22" s="109">
        <v>-8.2576175894784498E-2</v>
      </c>
      <c r="AT22" s="109">
        <v>6.5240388122856929E-2</v>
      </c>
      <c r="AU22" s="109">
        <f t="shared" si="0"/>
        <v>3.7060183203492914E-2</v>
      </c>
    </row>
    <row r="23" spans="1:47" s="135" customFormat="1" x14ac:dyDescent="0.3">
      <c r="A23" s="135" t="s">
        <v>1055</v>
      </c>
      <c r="B23" s="139" t="s">
        <v>1047</v>
      </c>
      <c r="C23" s="139" t="s">
        <v>1047</v>
      </c>
      <c r="D23" s="139" t="s">
        <v>1047</v>
      </c>
      <c r="E23" s="139" t="s">
        <v>1047</v>
      </c>
      <c r="F23" s="139" t="s">
        <v>1047</v>
      </c>
      <c r="G23" s="139" t="s">
        <v>1047</v>
      </c>
      <c r="H23" s="139" t="s">
        <v>1047</v>
      </c>
      <c r="I23" s="399"/>
      <c r="J23" s="316" t="s">
        <v>941</v>
      </c>
      <c r="K23" s="139" t="s">
        <v>1047</v>
      </c>
      <c r="L23" s="394"/>
      <c r="M23" s="139" t="s">
        <v>1047</v>
      </c>
      <c r="N23" s="139" t="s">
        <v>1047</v>
      </c>
      <c r="O23" s="139" t="s">
        <v>1047</v>
      </c>
      <c r="P23" s="139" t="s">
        <v>1047</v>
      </c>
      <c r="Q23" s="145">
        <v>61435.357142857145</v>
      </c>
      <c r="R23" s="145">
        <v>60686.309523809527</v>
      </c>
      <c r="S23" s="145">
        <v>60727.976190476191</v>
      </c>
      <c r="T23" s="139" t="s">
        <v>1047</v>
      </c>
      <c r="U23" s="139" t="s">
        <v>1047</v>
      </c>
      <c r="V23" s="139" t="s">
        <v>1047</v>
      </c>
      <c r="W23" s="139" t="s">
        <v>1047</v>
      </c>
      <c r="X23" s="139" t="s">
        <v>1047</v>
      </c>
      <c r="Y23" s="139" t="s">
        <v>1047</v>
      </c>
      <c r="Z23" s="139" t="s">
        <v>1047</v>
      </c>
      <c r="AB23" s="109"/>
      <c r="AC23" s="109"/>
      <c r="AD23" s="109"/>
      <c r="AE23" s="109"/>
      <c r="AF23" s="109"/>
      <c r="AG23" s="109"/>
      <c r="AH23" s="109"/>
      <c r="AI23" s="109"/>
      <c r="AJ23" s="109"/>
      <c r="AK23" s="109"/>
      <c r="AL23" s="109" t="s">
        <v>1048</v>
      </c>
      <c r="AM23" s="109">
        <v>-1.219245160902771E-2</v>
      </c>
      <c r="AN23" s="109">
        <v>6.8659088011147063E-4</v>
      </c>
      <c r="AO23" s="109" t="s">
        <v>1048</v>
      </c>
      <c r="AP23" s="109" t="s">
        <v>1048</v>
      </c>
      <c r="AQ23" s="109" t="s">
        <v>1048</v>
      </c>
      <c r="AR23" s="109" t="s">
        <v>1048</v>
      </c>
      <c r="AS23" s="109" t="s">
        <v>1048</v>
      </c>
      <c r="AT23" s="109"/>
      <c r="AU23" s="109"/>
    </row>
    <row r="24" spans="1:47" s="135" customFormat="1" x14ac:dyDescent="0.3">
      <c r="A24" s="135" t="s">
        <v>1056</v>
      </c>
      <c r="B24" s="139" t="s">
        <v>1047</v>
      </c>
      <c r="C24" s="139" t="s">
        <v>1047</v>
      </c>
      <c r="D24" s="139" t="s">
        <v>1047</v>
      </c>
      <c r="E24" s="145">
        <v>60539</v>
      </c>
      <c r="F24" s="145">
        <v>69331</v>
      </c>
      <c r="G24" s="139" t="s">
        <v>1047</v>
      </c>
      <c r="H24" s="145">
        <v>80360.119047619039</v>
      </c>
      <c r="I24" s="399"/>
      <c r="J24" s="316">
        <f>MEDIAN(C24:G24)</f>
        <v>64935</v>
      </c>
      <c r="K24" s="145">
        <v>86164.28571428571</v>
      </c>
      <c r="L24" s="394"/>
      <c r="M24" s="145">
        <v>90577.976190476184</v>
      </c>
      <c r="N24" s="145">
        <v>84015.476190476198</v>
      </c>
      <c r="O24" s="145">
        <v>108405.35714285714</v>
      </c>
      <c r="P24" s="145">
        <v>114488.69047619047</v>
      </c>
      <c r="Q24" s="145">
        <v>116955.35714285714</v>
      </c>
      <c r="R24" s="145">
        <v>100536.30952380953</v>
      </c>
      <c r="S24" s="145">
        <v>85552.976190476198</v>
      </c>
      <c r="T24" s="145">
        <v>85719.642857142855</v>
      </c>
      <c r="U24" s="145">
        <v>92586.309523809527</v>
      </c>
      <c r="V24" s="145">
        <v>92586.309523809527</v>
      </c>
      <c r="W24" s="145">
        <v>91494.642857142855</v>
      </c>
      <c r="X24" s="145">
        <v>91952.976190476184</v>
      </c>
      <c r="Y24" s="145">
        <v>115482.14285714286</v>
      </c>
      <c r="Z24" s="145">
        <f>'Coût médian du PMAS'!T16</f>
        <v>93744.642857142855</v>
      </c>
      <c r="AB24" s="109" t="s">
        <v>1048</v>
      </c>
      <c r="AC24" s="109" t="s">
        <v>1048</v>
      </c>
      <c r="AD24" s="109">
        <v>0.14522869555162798</v>
      </c>
      <c r="AE24" s="109" t="s">
        <v>1048</v>
      </c>
      <c r="AF24" s="109" t="s">
        <v>1048</v>
      </c>
      <c r="AG24" s="109" t="s">
        <v>1048</v>
      </c>
      <c r="AH24" s="109">
        <v>8.5954986321810312E-2</v>
      </c>
      <c r="AI24" s="109">
        <v>-7.2451386926549621E-2</v>
      </c>
      <c r="AJ24" s="109">
        <v>0.29030224023351692</v>
      </c>
      <c r="AK24" s="109">
        <v>5.6116537906117259E-2</v>
      </c>
      <c r="AL24" s="109">
        <v>2.1545068394154265E-2</v>
      </c>
      <c r="AM24" s="109">
        <v>-0.14038730691910328</v>
      </c>
      <c r="AN24" s="109">
        <v>-0.1490340495319743</v>
      </c>
      <c r="AO24" s="109">
        <v>1.9481106805165904E-3</v>
      </c>
      <c r="AP24" s="109">
        <v>8.0106104479581219E-2</v>
      </c>
      <c r="AQ24" s="109">
        <v>0</v>
      </c>
      <c r="AR24" s="109">
        <v>-1.1790800090006215E-2</v>
      </c>
      <c r="AS24" s="109">
        <v>5.0094007585663736E-3</v>
      </c>
      <c r="AT24" s="109">
        <v>0.25588260044924627</v>
      </c>
      <c r="AU24" s="109">
        <f t="shared" si="0"/>
        <v>-0.18823256533168398</v>
      </c>
    </row>
    <row r="25" spans="1:47" s="130" customFormat="1" x14ac:dyDescent="0.3">
      <c r="A25" s="130" t="s">
        <v>1750</v>
      </c>
      <c r="B25" s="139" t="s">
        <v>1047</v>
      </c>
      <c r="C25" s="139" t="s">
        <v>1047</v>
      </c>
      <c r="D25" s="139" t="s">
        <v>1047</v>
      </c>
      <c r="E25" s="139" t="s">
        <v>1047</v>
      </c>
      <c r="F25" s="139" t="s">
        <v>1047</v>
      </c>
      <c r="G25" s="139" t="s">
        <v>1047</v>
      </c>
      <c r="H25" s="139" t="s">
        <v>1047</v>
      </c>
      <c r="I25" s="399"/>
      <c r="J25" s="316" t="s">
        <v>941</v>
      </c>
      <c r="K25" s="139" t="s">
        <v>1047</v>
      </c>
      <c r="L25" s="394"/>
      <c r="M25" s="139" t="s">
        <v>1047</v>
      </c>
      <c r="N25" s="139" t="s">
        <v>1047</v>
      </c>
      <c r="O25" s="139" t="s">
        <v>1047</v>
      </c>
      <c r="P25" s="139" t="s">
        <v>1047</v>
      </c>
      <c r="Q25" s="139" t="s">
        <v>1047</v>
      </c>
      <c r="R25" s="139" t="s">
        <v>1047</v>
      </c>
      <c r="S25" s="139" t="s">
        <v>1047</v>
      </c>
      <c r="T25" s="139" t="s">
        <v>1047</v>
      </c>
      <c r="U25" s="139" t="s">
        <v>1047</v>
      </c>
      <c r="V25" s="139" t="s">
        <v>1047</v>
      </c>
      <c r="W25" s="139" t="s">
        <v>1047</v>
      </c>
      <c r="X25" s="139" t="s">
        <v>1047</v>
      </c>
      <c r="Y25" s="235">
        <v>52318.452380952382</v>
      </c>
      <c r="Z25" s="145">
        <f>'Coût médian du PMAS'!T17</f>
        <v>53223.428571428572</v>
      </c>
      <c r="AU25" s="109">
        <f t="shared" si="0"/>
        <v>1.729745719324205E-2</v>
      </c>
    </row>
    <row r="26" spans="1:47" s="135" customFormat="1" x14ac:dyDescent="0.3">
      <c r="A26" s="135" t="s">
        <v>874</v>
      </c>
      <c r="B26" s="139" t="s">
        <v>1047</v>
      </c>
      <c r="C26" s="139" t="s">
        <v>1047</v>
      </c>
      <c r="D26" s="139" t="s">
        <v>1047</v>
      </c>
      <c r="E26" s="139" t="s">
        <v>1047</v>
      </c>
      <c r="F26" s="139" t="s">
        <v>1047</v>
      </c>
      <c r="G26" s="139" t="s">
        <v>1047</v>
      </c>
      <c r="H26" s="139" t="s">
        <v>1047</v>
      </c>
      <c r="I26" s="399"/>
      <c r="J26" s="316" t="s">
        <v>941</v>
      </c>
      <c r="K26" s="139" t="s">
        <v>1047</v>
      </c>
      <c r="L26" s="394"/>
      <c r="M26" s="139" t="s">
        <v>1047</v>
      </c>
      <c r="N26" s="139" t="s">
        <v>1047</v>
      </c>
      <c r="O26" s="139" t="s">
        <v>1047</v>
      </c>
      <c r="P26" s="139" t="s">
        <v>1047</v>
      </c>
      <c r="Q26" s="145">
        <v>73302.023809523816</v>
      </c>
      <c r="R26" s="145">
        <v>81461.309523809527</v>
      </c>
      <c r="S26" s="145">
        <v>75019.833333333328</v>
      </c>
      <c r="T26" s="145">
        <v>65065.476190476198</v>
      </c>
      <c r="U26" s="145">
        <v>61792.857142857138</v>
      </c>
      <c r="V26" s="145">
        <v>52647.023809523809</v>
      </c>
      <c r="W26" s="145">
        <v>69517.142857142855</v>
      </c>
      <c r="X26" s="145">
        <v>71642.142857142855</v>
      </c>
      <c r="Y26" s="145">
        <v>75742.142857142855</v>
      </c>
      <c r="Z26" s="145">
        <f>'Coût médian du PMAS'!T18</f>
        <v>71642.142857142855</v>
      </c>
      <c r="AB26" s="109"/>
      <c r="AC26" s="109"/>
      <c r="AD26" s="109"/>
      <c r="AE26" s="109"/>
      <c r="AF26" s="109"/>
      <c r="AG26" s="109"/>
      <c r="AH26" s="109"/>
      <c r="AI26" s="109"/>
      <c r="AJ26" s="109"/>
      <c r="AK26" s="109"/>
      <c r="AL26" s="109" t="s">
        <v>1048</v>
      </c>
      <c r="AM26" s="109">
        <v>0.11131051081874244</v>
      </c>
      <c r="AN26" s="109">
        <v>-7.9074056483139143E-2</v>
      </c>
      <c r="AO26" s="109">
        <v>-0.13268967285793931</v>
      </c>
      <c r="AP26" s="109">
        <v>-5.0297319549904129E-2</v>
      </c>
      <c r="AQ26" s="109">
        <v>-0.14800793742534579</v>
      </c>
      <c r="AR26" s="109">
        <v>0.32043822854364756</v>
      </c>
      <c r="AS26" s="109">
        <v>3.0567999671201385E-2</v>
      </c>
      <c r="AT26" s="109">
        <v>5.7228885631960491E-2</v>
      </c>
      <c r="AU26" s="109">
        <f t="shared" si="0"/>
        <v>-5.413102726355401E-2</v>
      </c>
    </row>
    <row r="27" spans="1:47" s="135" customFormat="1" x14ac:dyDescent="0.3">
      <c r="A27" s="135" t="s">
        <v>1057</v>
      </c>
      <c r="B27" s="139" t="s">
        <v>1047</v>
      </c>
      <c r="C27" s="139" t="s">
        <v>1047</v>
      </c>
      <c r="D27" s="139" t="s">
        <v>1047</v>
      </c>
      <c r="E27" s="139" t="s">
        <v>1047</v>
      </c>
      <c r="F27" s="139" t="s">
        <v>1047</v>
      </c>
      <c r="G27" s="139" t="s">
        <v>1047</v>
      </c>
      <c r="H27" s="139" t="s">
        <v>1047</v>
      </c>
      <c r="I27" s="399"/>
      <c r="J27" s="316" t="s">
        <v>941</v>
      </c>
      <c r="K27" s="139" t="s">
        <v>1047</v>
      </c>
      <c r="L27" s="394"/>
      <c r="M27" s="139" t="s">
        <v>1047</v>
      </c>
      <c r="N27" s="139" t="s">
        <v>1047</v>
      </c>
      <c r="O27" s="145">
        <v>67662.5</v>
      </c>
      <c r="P27" s="145">
        <v>66505.35714285713</v>
      </c>
      <c r="Q27" s="139" t="s">
        <v>1047</v>
      </c>
      <c r="R27" s="145">
        <v>67236.309523809527</v>
      </c>
      <c r="S27" s="145">
        <v>71275</v>
      </c>
      <c r="T27" s="139" t="s">
        <v>1047</v>
      </c>
      <c r="U27" s="145">
        <v>60107.738095238092</v>
      </c>
      <c r="V27" s="139" t="s">
        <v>1047</v>
      </c>
      <c r="W27" s="139" t="s">
        <v>1047</v>
      </c>
      <c r="X27" s="139" t="s">
        <v>1047</v>
      </c>
      <c r="Y27" s="139" t="s">
        <v>1047</v>
      </c>
      <c r="Z27" s="139" t="s">
        <v>1047</v>
      </c>
      <c r="AB27" s="109"/>
      <c r="AC27" s="109"/>
      <c r="AD27" s="109"/>
      <c r="AE27" s="109"/>
      <c r="AF27" s="109"/>
      <c r="AG27" s="109"/>
      <c r="AH27" s="109"/>
      <c r="AI27" s="109"/>
      <c r="AJ27" s="109" t="s">
        <v>1048</v>
      </c>
      <c r="AK27" s="109">
        <v>-1.7101686416299611E-2</v>
      </c>
      <c r="AL27" s="109" t="s">
        <v>1048</v>
      </c>
      <c r="AM27" s="109" t="s">
        <v>1048</v>
      </c>
      <c r="AN27" s="109">
        <v>6.006710518161773E-2</v>
      </c>
      <c r="AO27" s="109" t="s">
        <v>1048</v>
      </c>
      <c r="AP27" s="109" t="s">
        <v>1048</v>
      </c>
      <c r="AQ27" s="109" t="s">
        <v>1048</v>
      </c>
      <c r="AR27" s="109" t="s">
        <v>1048</v>
      </c>
      <c r="AS27" s="109" t="s">
        <v>1048</v>
      </c>
      <c r="AT27" s="109"/>
      <c r="AU27" s="109"/>
    </row>
    <row r="28" spans="1:47" s="135" customFormat="1" x14ac:dyDescent="0.3">
      <c r="A28" s="135" t="s">
        <v>930</v>
      </c>
      <c r="B28" s="145">
        <v>38104.166666666672</v>
      </c>
      <c r="C28" s="145">
        <v>105188</v>
      </c>
      <c r="D28" s="139" t="s">
        <v>1047</v>
      </c>
      <c r="E28" s="145">
        <v>98254</v>
      </c>
      <c r="F28" s="139" t="s">
        <v>1047</v>
      </c>
      <c r="G28" s="145">
        <v>89405</v>
      </c>
      <c r="H28" s="145">
        <v>56107.142857142855</v>
      </c>
      <c r="I28" s="399"/>
      <c r="J28" s="316">
        <f>MEDIAN(C28:G28)</f>
        <v>98254</v>
      </c>
      <c r="K28" s="139" t="s">
        <v>1047</v>
      </c>
      <c r="L28" s="394"/>
      <c r="M28" s="139" t="s">
        <v>1047</v>
      </c>
      <c r="N28" s="145">
        <v>85071.42857142858</v>
      </c>
      <c r="O28" s="145">
        <v>78086.904761904763</v>
      </c>
      <c r="P28" s="145">
        <v>82357.5</v>
      </c>
      <c r="Q28" s="145">
        <v>71544.642857142855</v>
      </c>
      <c r="R28" s="139" t="s">
        <v>1047</v>
      </c>
      <c r="S28" s="145">
        <v>54512.5</v>
      </c>
      <c r="T28" s="145">
        <v>68061.904761904763</v>
      </c>
      <c r="U28" s="145">
        <v>56669.166666666672</v>
      </c>
      <c r="V28" s="145">
        <v>53750.833333333336</v>
      </c>
      <c r="W28" s="145">
        <v>54587.738095238099</v>
      </c>
      <c r="X28" s="145">
        <v>60859.642857142855</v>
      </c>
      <c r="Y28" s="145">
        <v>64218.809523809519</v>
      </c>
      <c r="Z28" s="145">
        <f>'Coût médian du PMAS'!T19</f>
        <v>73077.380952380947</v>
      </c>
      <c r="AB28" s="109" t="s">
        <v>1048</v>
      </c>
      <c r="AC28" s="109" t="s">
        <v>1048</v>
      </c>
      <c r="AD28" s="109" t="s">
        <v>1048</v>
      </c>
      <c r="AE28" s="109" t="s">
        <v>1048</v>
      </c>
      <c r="AF28" s="109">
        <v>-0.37243842226785018</v>
      </c>
      <c r="AG28" s="109">
        <v>0.75118523233609169</v>
      </c>
      <c r="AH28" s="109" t="s">
        <v>1048</v>
      </c>
      <c r="AI28" s="109" t="s">
        <v>1048</v>
      </c>
      <c r="AJ28" s="109">
        <v>-8.2101875174923067E-2</v>
      </c>
      <c r="AK28" s="109">
        <v>5.4690287073315691E-2</v>
      </c>
      <c r="AL28" s="109">
        <v>-0.13129171165779852</v>
      </c>
      <c r="AM28" s="109" t="s">
        <v>1048</v>
      </c>
      <c r="AN28" s="109" t="s">
        <v>1048</v>
      </c>
      <c r="AO28" s="109">
        <v>0.24855592317183706</v>
      </c>
      <c r="AP28" s="109">
        <v>-0.16738788218008815</v>
      </c>
      <c r="AQ28" s="109">
        <v>-5.1497728041409951E-2</v>
      </c>
      <c r="AR28" s="109">
        <v>1.557007975513125E-2</v>
      </c>
      <c r="AS28" s="109">
        <v>0.11489585355162157</v>
      </c>
      <c r="AT28" s="109">
        <v>5.5195306922055209E-2</v>
      </c>
      <c r="AU28" s="109">
        <f t="shared" si="0"/>
        <v>0.13794356348644321</v>
      </c>
    </row>
    <row r="29" spans="1:47" s="135" customFormat="1" x14ac:dyDescent="0.3">
      <c r="A29" s="135" t="s">
        <v>931</v>
      </c>
      <c r="B29" s="145">
        <v>44935.000000000007</v>
      </c>
      <c r="C29" s="145">
        <v>79175</v>
      </c>
      <c r="D29" s="145">
        <v>138825</v>
      </c>
      <c r="E29" s="139" t="s">
        <v>1047</v>
      </c>
      <c r="F29" s="145">
        <v>74533</v>
      </c>
      <c r="G29" s="145">
        <v>78133</v>
      </c>
      <c r="H29" s="145">
        <v>77983.333333333328</v>
      </c>
      <c r="I29" s="399"/>
      <c r="J29" s="316">
        <f>MEDIAN(C29:G29)</f>
        <v>78654</v>
      </c>
      <c r="K29" s="139" t="s">
        <v>1047</v>
      </c>
      <c r="L29" s="394"/>
      <c r="M29" s="145">
        <v>73675</v>
      </c>
      <c r="N29" s="139" t="s">
        <v>1047</v>
      </c>
      <c r="O29" s="145">
        <v>82595.833333333343</v>
      </c>
      <c r="P29" s="145">
        <v>87633.333333333343</v>
      </c>
      <c r="Q29" s="145">
        <v>84153.333333333343</v>
      </c>
      <c r="R29" s="139" t="s">
        <v>1047</v>
      </c>
      <c r="S29" s="145">
        <v>85095.833333333343</v>
      </c>
      <c r="T29" s="145">
        <v>86066.309523809527</v>
      </c>
      <c r="U29" s="147" t="s">
        <v>1047</v>
      </c>
      <c r="V29" s="145">
        <v>85316.666666666672</v>
      </c>
      <c r="W29" s="145">
        <v>84899.642857142855</v>
      </c>
      <c r="X29" s="145">
        <v>89790.833333333328</v>
      </c>
      <c r="Y29" s="145">
        <v>82018.809523809527</v>
      </c>
      <c r="Z29" s="145">
        <f>'Coût médian du PMAS'!T20</f>
        <v>90058.333333333343</v>
      </c>
      <c r="AB29" s="109">
        <v>0.75339437953899591</v>
      </c>
      <c r="AC29" s="109" t="s">
        <v>1048</v>
      </c>
      <c r="AD29" s="109" t="s">
        <v>1048</v>
      </c>
      <c r="AE29" s="109">
        <v>4.8300752686729398E-2</v>
      </c>
      <c r="AF29" s="109">
        <v>-1.9155371823259548E-3</v>
      </c>
      <c r="AG29" s="109">
        <v>8.6001282325283146E-3</v>
      </c>
      <c r="AH29" s="109" t="s">
        <v>1048</v>
      </c>
      <c r="AI29" s="109" t="s">
        <v>1048</v>
      </c>
      <c r="AJ29" s="109" t="s">
        <v>1048</v>
      </c>
      <c r="AK29" s="109">
        <v>6.0989759370428276E-2</v>
      </c>
      <c r="AL29" s="109">
        <v>-3.9710916698364351E-2</v>
      </c>
      <c r="AM29" s="109" t="s">
        <v>1048</v>
      </c>
      <c r="AN29" s="109" t="s">
        <v>1048</v>
      </c>
      <c r="AO29" s="109">
        <v>1.1404508922013612E-2</v>
      </c>
      <c r="AP29" s="109" t="s">
        <v>1048</v>
      </c>
      <c r="AQ29" s="109" t="s">
        <v>1048</v>
      </c>
      <c r="AR29" s="109">
        <v>-4.8879524460693213E-3</v>
      </c>
      <c r="AS29" s="109">
        <v>5.7611437593685588E-2</v>
      </c>
      <c r="AT29" s="109">
        <v>-8.6556984950473481E-2</v>
      </c>
      <c r="AU29" s="109">
        <f t="shared" si="0"/>
        <v>9.8020488912241577E-2</v>
      </c>
    </row>
    <row r="30" spans="1:47" s="135" customFormat="1" x14ac:dyDescent="0.3">
      <c r="A30" s="135" t="s">
        <v>1058</v>
      </c>
      <c r="B30" s="139" t="s">
        <v>1047</v>
      </c>
      <c r="C30" s="139" t="s">
        <v>1047</v>
      </c>
      <c r="D30" s="139" t="s">
        <v>1047</v>
      </c>
      <c r="E30" s="139" t="s">
        <v>1047</v>
      </c>
      <c r="F30" s="139" t="s">
        <v>1047</v>
      </c>
      <c r="G30" s="139" t="s">
        <v>1047</v>
      </c>
      <c r="H30" s="139" t="s">
        <v>1047</v>
      </c>
      <c r="I30" s="399"/>
      <c r="J30" s="316" t="s">
        <v>941</v>
      </c>
      <c r="K30" s="139" t="s">
        <v>1047</v>
      </c>
      <c r="L30" s="394"/>
      <c r="M30" s="139" t="s">
        <v>1047</v>
      </c>
      <c r="N30" s="139" t="s">
        <v>1047</v>
      </c>
      <c r="O30" s="139" t="s">
        <v>1047</v>
      </c>
      <c r="P30" s="139" t="s">
        <v>1047</v>
      </c>
      <c r="Q30" s="139" t="s">
        <v>1047</v>
      </c>
      <c r="R30" s="139" t="s">
        <v>1047</v>
      </c>
      <c r="S30" s="139" t="s">
        <v>1047</v>
      </c>
      <c r="T30" s="139" t="s">
        <v>1047</v>
      </c>
      <c r="U30" s="145">
        <v>84934.523809523802</v>
      </c>
      <c r="V30" s="145">
        <v>66205.357142857145</v>
      </c>
      <c r="W30" s="139" t="s">
        <v>1047</v>
      </c>
      <c r="X30" s="139" t="s">
        <v>1047</v>
      </c>
      <c r="Y30" s="139" t="s">
        <v>1047</v>
      </c>
      <c r="Z30" s="139" t="s">
        <v>1047</v>
      </c>
      <c r="AB30" s="109"/>
      <c r="AC30" s="109"/>
      <c r="AD30" s="109"/>
      <c r="AE30" s="109"/>
      <c r="AF30" s="109"/>
      <c r="AG30" s="109"/>
      <c r="AH30" s="109"/>
      <c r="AI30" s="109"/>
      <c r="AJ30" s="109"/>
      <c r="AK30" s="109"/>
      <c r="AL30" s="109"/>
      <c r="AM30" s="109"/>
      <c r="AN30" s="109"/>
      <c r="AO30" s="109" t="s">
        <v>1048</v>
      </c>
      <c r="AP30" s="109" t="s">
        <v>1048</v>
      </c>
      <c r="AQ30" s="109">
        <v>-0.22051300021024589</v>
      </c>
      <c r="AR30" s="109" t="s">
        <v>1048</v>
      </c>
      <c r="AS30" s="109" t="s">
        <v>1048</v>
      </c>
      <c r="AT30" s="109"/>
      <c r="AU30" s="109"/>
    </row>
    <row r="31" spans="1:47" s="135" customFormat="1" x14ac:dyDescent="0.3">
      <c r="A31" s="135" t="s">
        <v>1059</v>
      </c>
      <c r="B31" s="139" t="s">
        <v>1047</v>
      </c>
      <c r="C31" s="139" t="s">
        <v>1047</v>
      </c>
      <c r="D31" s="139" t="s">
        <v>1047</v>
      </c>
      <c r="E31" s="139" t="s">
        <v>1047</v>
      </c>
      <c r="F31" s="139" t="s">
        <v>1047</v>
      </c>
      <c r="G31" s="139" t="s">
        <v>1047</v>
      </c>
      <c r="H31" s="139" t="s">
        <v>1047</v>
      </c>
      <c r="I31" s="399"/>
      <c r="J31" s="316" t="s">
        <v>941</v>
      </c>
      <c r="K31" s="139" t="s">
        <v>1047</v>
      </c>
      <c r="L31" s="394"/>
      <c r="M31" s="139" t="s">
        <v>1047</v>
      </c>
      <c r="N31" s="145">
        <v>71056.547619047618</v>
      </c>
      <c r="O31" s="315" t="s">
        <v>1047</v>
      </c>
      <c r="P31" s="139" t="s">
        <v>1047</v>
      </c>
      <c r="Q31" s="139" t="s">
        <v>1047</v>
      </c>
      <c r="R31" s="139" t="s">
        <v>1047</v>
      </c>
      <c r="S31" s="145">
        <v>64512.5</v>
      </c>
      <c r="T31" s="139" t="s">
        <v>1047</v>
      </c>
      <c r="U31" s="145">
        <v>72330.357142857145</v>
      </c>
      <c r="V31" s="139" t="s">
        <v>1047</v>
      </c>
      <c r="W31" s="139" t="s">
        <v>1047</v>
      </c>
      <c r="X31" s="139" t="s">
        <v>1047</v>
      </c>
      <c r="Y31" s="139" t="s">
        <v>1047</v>
      </c>
      <c r="Z31" s="139" t="s">
        <v>1047</v>
      </c>
      <c r="AU31" s="109"/>
    </row>
    <row r="32" spans="1:47" s="135" customFormat="1" x14ac:dyDescent="0.3">
      <c r="A32" s="135" t="s">
        <v>1060</v>
      </c>
      <c r="B32" s="139" t="s">
        <v>1047</v>
      </c>
      <c r="C32" s="139" t="s">
        <v>1047</v>
      </c>
      <c r="D32" s="139" t="s">
        <v>1047</v>
      </c>
      <c r="E32" s="139" t="s">
        <v>1047</v>
      </c>
      <c r="F32" s="139" t="s">
        <v>1047</v>
      </c>
      <c r="G32" s="139" t="s">
        <v>1047</v>
      </c>
      <c r="H32" s="139" t="s">
        <v>1047</v>
      </c>
      <c r="I32" s="399"/>
      <c r="J32" s="316" t="s">
        <v>941</v>
      </c>
      <c r="K32" s="139" t="s">
        <v>1047</v>
      </c>
      <c r="L32" s="394"/>
      <c r="M32" s="139" t="s">
        <v>1047</v>
      </c>
      <c r="N32" s="139" t="s">
        <v>1047</v>
      </c>
      <c r="O32" s="139" t="s">
        <v>1047</v>
      </c>
      <c r="P32" s="145">
        <v>75152.916666666657</v>
      </c>
      <c r="Q32" s="139" t="s">
        <v>1047</v>
      </c>
      <c r="R32" s="145">
        <v>54620.238095238092</v>
      </c>
      <c r="S32" s="145">
        <v>51673.928571428572</v>
      </c>
      <c r="T32" s="145">
        <v>54691.369047619046</v>
      </c>
      <c r="U32" s="145">
        <v>42038.333333333336</v>
      </c>
      <c r="V32" s="145">
        <v>51625.53571428571</v>
      </c>
      <c r="W32" s="145">
        <v>60047.619047619046</v>
      </c>
      <c r="X32" s="139" t="s">
        <v>1047</v>
      </c>
      <c r="Y32" s="139" t="s">
        <v>1047</v>
      </c>
      <c r="Z32" s="139" t="s">
        <v>1047</v>
      </c>
      <c r="AB32" s="109"/>
      <c r="AC32" s="109"/>
      <c r="AD32" s="109"/>
      <c r="AE32" s="109"/>
      <c r="AF32" s="109"/>
      <c r="AG32" s="109"/>
      <c r="AH32" s="109"/>
      <c r="AI32" s="109"/>
      <c r="AJ32" s="109"/>
      <c r="AK32" s="109" t="s">
        <v>1048</v>
      </c>
      <c r="AL32" s="109" t="s">
        <v>1048</v>
      </c>
      <c r="AM32" s="109" t="s">
        <v>1048</v>
      </c>
      <c r="AN32" s="109">
        <v>-5.3941718794272009E-2</v>
      </c>
      <c r="AO32" s="109">
        <v>5.8393866299897956E-2</v>
      </c>
      <c r="AP32" s="109">
        <v>-0.23135342805679049</v>
      </c>
      <c r="AQ32" s="109">
        <v>0.22805857465691726</v>
      </c>
      <c r="AR32" s="109">
        <v>0.16313793584524094</v>
      </c>
      <c r="AS32" s="109" t="s">
        <v>1048</v>
      </c>
      <c r="AT32" s="109"/>
      <c r="AU32" s="109"/>
    </row>
    <row r="33" spans="1:47" s="130" customFormat="1" x14ac:dyDescent="0.3">
      <c r="A33" s="130" t="s">
        <v>1729</v>
      </c>
      <c r="B33" s="139" t="s">
        <v>1047</v>
      </c>
      <c r="C33" s="139" t="s">
        <v>1047</v>
      </c>
      <c r="D33" s="139" t="s">
        <v>1047</v>
      </c>
      <c r="E33" s="139" t="s">
        <v>1047</v>
      </c>
      <c r="F33" s="139" t="s">
        <v>1047</v>
      </c>
      <c r="G33" s="139" t="s">
        <v>1047</v>
      </c>
      <c r="H33" s="139" t="s">
        <v>1047</v>
      </c>
      <c r="I33" s="399"/>
      <c r="J33" s="316" t="s">
        <v>941</v>
      </c>
      <c r="K33" s="139" t="s">
        <v>1047</v>
      </c>
      <c r="L33" s="394"/>
      <c r="M33" s="139" t="s">
        <v>1047</v>
      </c>
      <c r="N33" s="139" t="s">
        <v>1047</v>
      </c>
      <c r="O33" s="139" t="s">
        <v>1047</v>
      </c>
      <c r="P33" s="139" t="s">
        <v>1047</v>
      </c>
      <c r="Q33" s="139" t="s">
        <v>1047</v>
      </c>
      <c r="R33" s="139" t="s">
        <v>1047</v>
      </c>
      <c r="S33" s="139" t="s">
        <v>1047</v>
      </c>
      <c r="T33" s="139" t="s">
        <v>1047</v>
      </c>
      <c r="U33" s="139" t="s">
        <v>1047</v>
      </c>
      <c r="V33" s="139" t="s">
        <v>1047</v>
      </c>
      <c r="W33" s="139" t="s">
        <v>1047</v>
      </c>
      <c r="X33" s="139" t="s">
        <v>1047</v>
      </c>
      <c r="Y33" s="235">
        <v>54666.071428571428</v>
      </c>
      <c r="Z33" s="235">
        <f>'Coût médian du PMAS'!T21</f>
        <v>67701.190476190473</v>
      </c>
      <c r="AU33" s="109">
        <f t="shared" si="0"/>
        <v>0.23844989601367605</v>
      </c>
    </row>
    <row r="34" spans="1:47" s="135" customFormat="1" x14ac:dyDescent="0.3">
      <c r="A34" s="135" t="s">
        <v>1061</v>
      </c>
      <c r="B34" s="139" t="s">
        <v>1047</v>
      </c>
      <c r="C34" s="139" t="s">
        <v>1047</v>
      </c>
      <c r="D34" s="139" t="s">
        <v>1047</v>
      </c>
      <c r="E34" s="139" t="s">
        <v>1047</v>
      </c>
      <c r="F34" s="139" t="s">
        <v>1047</v>
      </c>
      <c r="G34" s="139" t="s">
        <v>1047</v>
      </c>
      <c r="H34" s="139" t="s">
        <v>1047</v>
      </c>
      <c r="I34" s="399"/>
      <c r="J34" s="316" t="s">
        <v>941</v>
      </c>
      <c r="K34" s="139" t="s">
        <v>1047</v>
      </c>
      <c r="L34" s="394"/>
      <c r="M34" s="145">
        <v>71743</v>
      </c>
      <c r="N34" s="139" t="s">
        <v>1047</v>
      </c>
      <c r="O34" s="315" t="s">
        <v>1047</v>
      </c>
      <c r="P34" s="139" t="s">
        <v>1047</v>
      </c>
      <c r="Q34" s="139" t="s">
        <v>1047</v>
      </c>
      <c r="R34" s="139" t="s">
        <v>1047</v>
      </c>
      <c r="S34" s="139" t="s">
        <v>1047</v>
      </c>
      <c r="T34" s="139" t="s">
        <v>1047</v>
      </c>
      <c r="U34" s="139" t="s">
        <v>1047</v>
      </c>
      <c r="V34" s="139" t="s">
        <v>1047</v>
      </c>
      <c r="W34" s="139" t="s">
        <v>1047</v>
      </c>
      <c r="X34" s="139" t="s">
        <v>1047</v>
      </c>
      <c r="Y34" s="139" t="s">
        <v>1047</v>
      </c>
      <c r="Z34" s="139" t="s">
        <v>1047</v>
      </c>
      <c r="AB34" s="109"/>
      <c r="AC34" s="109"/>
      <c r="AD34" s="109"/>
      <c r="AE34" s="109"/>
      <c r="AF34" s="109"/>
      <c r="AG34" s="109"/>
      <c r="AH34" s="109" t="s">
        <v>1048</v>
      </c>
      <c r="AI34" s="109" t="s">
        <v>1048</v>
      </c>
      <c r="AJ34" s="109" t="s">
        <v>1048</v>
      </c>
      <c r="AK34" s="109" t="s">
        <v>1048</v>
      </c>
      <c r="AL34" s="109" t="s">
        <v>1048</v>
      </c>
      <c r="AM34" s="109" t="s">
        <v>1048</v>
      </c>
      <c r="AN34" s="109" t="s">
        <v>1048</v>
      </c>
      <c r="AO34" s="23"/>
      <c r="AP34" s="109" t="s">
        <v>1048</v>
      </c>
      <c r="AQ34" s="109" t="s">
        <v>1048</v>
      </c>
      <c r="AR34" s="109" t="s">
        <v>1048</v>
      </c>
      <c r="AS34" s="109" t="s">
        <v>1048</v>
      </c>
      <c r="AT34" s="109"/>
      <c r="AU34" s="109"/>
    </row>
    <row r="35" spans="1:47" s="135" customFormat="1" x14ac:dyDescent="0.3">
      <c r="A35" s="135" t="s">
        <v>1063</v>
      </c>
      <c r="B35" s="145">
        <v>63903.999999999993</v>
      </c>
      <c r="C35" s="145">
        <v>76363.690476190488</v>
      </c>
      <c r="D35" s="145">
        <v>111769</v>
      </c>
      <c r="E35" s="145">
        <v>76024</v>
      </c>
      <c r="F35" s="139" t="s">
        <v>1047</v>
      </c>
      <c r="G35" s="139" t="s">
        <v>1047</v>
      </c>
      <c r="H35" s="139" t="s">
        <v>1047</v>
      </c>
      <c r="I35" s="399"/>
      <c r="J35" s="316">
        <f>MEDIAN(C35:G35)</f>
        <v>76363.690476190488</v>
      </c>
      <c r="K35" s="145">
        <v>89132.619047619039</v>
      </c>
      <c r="L35" s="394"/>
      <c r="M35" s="139" t="s">
        <v>1047</v>
      </c>
      <c r="N35" s="145">
        <v>80191.369047619053</v>
      </c>
      <c r="O35" s="315" t="s">
        <v>1047</v>
      </c>
      <c r="P35" s="139" t="s">
        <v>1047</v>
      </c>
      <c r="Q35" s="139" t="s">
        <v>1047</v>
      </c>
      <c r="R35" s="139" t="s">
        <v>1047</v>
      </c>
      <c r="S35" s="145">
        <v>88685.833333333328</v>
      </c>
      <c r="T35" s="145">
        <v>83010.833333333343</v>
      </c>
      <c r="U35" s="139" t="s">
        <v>1047</v>
      </c>
      <c r="V35" s="139" t="s">
        <v>1047</v>
      </c>
      <c r="W35" s="145">
        <v>81823.92857142858</v>
      </c>
      <c r="X35" s="145">
        <v>86283.273809523816</v>
      </c>
      <c r="Y35" s="145">
        <v>80548.809523809527</v>
      </c>
      <c r="Z35" s="145">
        <f>'Coût médian du PMAS'!T22</f>
        <v>78162.976190476184</v>
      </c>
      <c r="AB35" s="109">
        <v>0.46415237696005862</v>
      </c>
      <c r="AC35" s="131">
        <v>-0.31981139672002079</v>
      </c>
      <c r="AD35" s="131" t="s">
        <v>1048</v>
      </c>
      <c r="AE35" s="109" t="s">
        <v>1048</v>
      </c>
      <c r="AF35" s="109" t="s">
        <v>1048</v>
      </c>
      <c r="AG35" s="109" t="s">
        <v>1048</v>
      </c>
      <c r="AH35" s="109" t="s">
        <v>1048</v>
      </c>
      <c r="AI35" s="109" t="s">
        <v>1048</v>
      </c>
      <c r="AJ35" s="109" t="s">
        <v>1048</v>
      </c>
      <c r="AK35" s="109" t="s">
        <v>1048</v>
      </c>
      <c r="AL35" s="109" t="s">
        <v>1048</v>
      </c>
      <c r="AM35" s="109" t="s">
        <v>1048</v>
      </c>
      <c r="AN35" s="109" t="s">
        <v>1048</v>
      </c>
      <c r="AO35" s="109">
        <v>-6.3989926989466372E-2</v>
      </c>
      <c r="AP35" s="109" t="s">
        <v>1048</v>
      </c>
      <c r="AQ35" s="109" t="s">
        <v>1048</v>
      </c>
      <c r="AR35" s="109" t="s">
        <v>1048</v>
      </c>
      <c r="AS35" s="109">
        <v>5.4499280539951567E-2</v>
      </c>
      <c r="AT35" s="109">
        <v>-6.6460902936686272E-2</v>
      </c>
      <c r="AU35" s="109">
        <f t="shared" si="0"/>
        <v>-2.9619721848627822E-2</v>
      </c>
    </row>
    <row r="36" spans="1:47" s="135" customFormat="1" x14ac:dyDescent="0.3">
      <c r="A36" s="135" t="s">
        <v>933</v>
      </c>
      <c r="B36" s="145">
        <v>25083.333333333332</v>
      </c>
      <c r="C36" s="145">
        <v>40900</v>
      </c>
      <c r="D36" s="145">
        <v>56483</v>
      </c>
      <c r="E36" s="145">
        <v>45367</v>
      </c>
      <c r="F36" s="145">
        <v>46650</v>
      </c>
      <c r="G36" s="139" t="s">
        <v>1047</v>
      </c>
      <c r="H36" s="139" t="s">
        <v>1047</v>
      </c>
      <c r="I36" s="399"/>
      <c r="J36" s="316">
        <f>MEDIAN(C36:G36)</f>
        <v>46008.5</v>
      </c>
      <c r="K36" s="139" t="s">
        <v>1047</v>
      </c>
      <c r="L36" s="394"/>
      <c r="M36" s="139" t="s">
        <v>1047</v>
      </c>
      <c r="N36" s="139" t="s">
        <v>1047</v>
      </c>
      <c r="O36" s="315" t="s">
        <v>1047</v>
      </c>
      <c r="P36" s="139" t="s">
        <v>1047</v>
      </c>
      <c r="Q36" s="139" t="s">
        <v>1047</v>
      </c>
      <c r="R36" s="139" t="s">
        <v>1047</v>
      </c>
      <c r="S36" s="145">
        <v>54247.023809523809</v>
      </c>
      <c r="T36" s="145">
        <v>61284.642857142855</v>
      </c>
      <c r="U36" s="139" t="s">
        <v>1047</v>
      </c>
      <c r="V36" s="145">
        <v>53622.023809523809</v>
      </c>
      <c r="W36" s="145">
        <v>53363.690476190481</v>
      </c>
      <c r="X36" s="145">
        <v>53488.690476190481</v>
      </c>
      <c r="Y36" s="145">
        <v>53780.357142857145</v>
      </c>
      <c r="Z36" s="139" t="s">
        <v>1047</v>
      </c>
      <c r="AB36" s="109">
        <v>0.38100244498777514</v>
      </c>
      <c r="AC36" s="109">
        <v>-0.19680257776676169</v>
      </c>
      <c r="AD36" s="109">
        <v>2.8280468181717922E-2</v>
      </c>
      <c r="AE36" s="109" t="s">
        <v>1048</v>
      </c>
      <c r="AF36" s="109" t="s">
        <v>1048</v>
      </c>
      <c r="AG36" s="109" t="s">
        <v>1048</v>
      </c>
      <c r="AH36" s="109" t="s">
        <v>1048</v>
      </c>
      <c r="AI36" s="109" t="s">
        <v>1048</v>
      </c>
      <c r="AJ36" s="109" t="s">
        <v>1048</v>
      </c>
      <c r="AK36" s="109" t="s">
        <v>1048</v>
      </c>
      <c r="AL36" s="109" t="s">
        <v>1048</v>
      </c>
      <c r="AM36" s="109" t="s">
        <v>1048</v>
      </c>
      <c r="AN36" s="109" t="s">
        <v>1048</v>
      </c>
      <c r="AO36" s="109">
        <v>0.12973281395731595</v>
      </c>
      <c r="AP36" s="109" t="s">
        <v>1048</v>
      </c>
      <c r="AQ36" s="109" t="s">
        <v>1048</v>
      </c>
      <c r="AR36" s="109">
        <v>-4.8176721984791726E-3</v>
      </c>
      <c r="AS36" s="109">
        <v>2.3424167047774169E-3</v>
      </c>
      <c r="AT36" s="109">
        <v>5.4528660931882911E-3</v>
      </c>
      <c r="AU36" s="109"/>
    </row>
    <row r="37" spans="1:47" s="135" customFormat="1" x14ac:dyDescent="0.3">
      <c r="A37" s="135" t="s">
        <v>1062</v>
      </c>
      <c r="B37" s="139" t="s">
        <v>1047</v>
      </c>
      <c r="C37" s="139" t="s">
        <v>1047</v>
      </c>
      <c r="D37" s="139" t="s">
        <v>1047</v>
      </c>
      <c r="E37" s="139" t="s">
        <v>1047</v>
      </c>
      <c r="F37" s="139" t="s">
        <v>1047</v>
      </c>
      <c r="G37" s="139" t="s">
        <v>1047</v>
      </c>
      <c r="H37" s="139" t="s">
        <v>1047</v>
      </c>
      <c r="I37" s="399"/>
      <c r="J37" s="316" t="s">
        <v>941</v>
      </c>
      <c r="K37" s="139" t="s">
        <v>1047</v>
      </c>
      <c r="L37" s="394"/>
      <c r="M37" s="139" t="s">
        <v>1047</v>
      </c>
      <c r="N37" s="139" t="s">
        <v>1047</v>
      </c>
      <c r="O37" s="139" t="s">
        <v>1047</v>
      </c>
      <c r="P37" s="139" t="s">
        <v>1047</v>
      </c>
      <c r="Q37" s="139" t="s">
        <v>1047</v>
      </c>
      <c r="R37" s="139" t="s">
        <v>1047</v>
      </c>
      <c r="S37" s="139" t="s">
        <v>1047</v>
      </c>
      <c r="T37" s="139" t="s">
        <v>1047</v>
      </c>
      <c r="U37" s="145">
        <v>75101.190476190473</v>
      </c>
      <c r="V37" s="139" t="s">
        <v>1047</v>
      </c>
      <c r="W37" s="139" t="s">
        <v>1047</v>
      </c>
      <c r="X37" s="139" t="s">
        <v>1047</v>
      </c>
      <c r="Y37" s="139" t="s">
        <v>1047</v>
      </c>
      <c r="Z37" s="139" t="s">
        <v>1047</v>
      </c>
      <c r="AB37" s="109"/>
      <c r="AC37" s="109"/>
      <c r="AD37" s="109"/>
      <c r="AE37" s="109"/>
      <c r="AF37" s="109"/>
      <c r="AG37" s="109"/>
      <c r="AH37" s="109"/>
      <c r="AI37" s="109"/>
      <c r="AJ37" s="109"/>
      <c r="AK37" s="109"/>
      <c r="AL37" s="109"/>
      <c r="AM37" s="109"/>
      <c r="AN37" s="109"/>
      <c r="AO37" s="109"/>
      <c r="AP37" s="109" t="s">
        <v>1048</v>
      </c>
      <c r="AQ37" s="109" t="s">
        <v>1048</v>
      </c>
      <c r="AR37" s="109" t="s">
        <v>1048</v>
      </c>
      <c r="AS37" s="109" t="s">
        <v>1048</v>
      </c>
      <c r="AT37" s="109"/>
      <c r="AU37" s="109"/>
    </row>
    <row r="38" spans="1:47" s="135" customFormat="1" x14ac:dyDescent="0.3">
      <c r="A38" s="135" t="s">
        <v>1064</v>
      </c>
      <c r="B38" s="145">
        <v>39250.000000000007</v>
      </c>
      <c r="C38" s="145">
        <v>69731</v>
      </c>
      <c r="D38" s="145">
        <v>69248</v>
      </c>
      <c r="E38" s="139" t="s">
        <v>1047</v>
      </c>
      <c r="F38" s="145">
        <v>68917</v>
      </c>
      <c r="G38" s="139" t="s">
        <v>1047</v>
      </c>
      <c r="H38" s="145">
        <v>60976.78571428571</v>
      </c>
      <c r="I38" s="399"/>
      <c r="J38" s="316">
        <f>MEDIAN(C38:G38)</f>
        <v>69248</v>
      </c>
      <c r="K38" s="145">
        <v>55523.809523809527</v>
      </c>
      <c r="L38" s="394"/>
      <c r="M38" s="145">
        <v>55803.571428571428</v>
      </c>
      <c r="N38" s="139" t="s">
        <v>1047</v>
      </c>
      <c r="O38" s="145">
        <v>58866.071428571428</v>
      </c>
      <c r="P38" s="139" t="s">
        <v>1047</v>
      </c>
      <c r="Q38" s="139" t="s">
        <v>1047</v>
      </c>
      <c r="R38" s="145">
        <v>78211.309523809527</v>
      </c>
      <c r="S38" s="145">
        <v>66268.75</v>
      </c>
      <c r="T38" s="139" t="s">
        <v>1047</v>
      </c>
      <c r="U38" s="139" t="s">
        <v>1047</v>
      </c>
      <c r="V38" s="139" t="s">
        <v>1047</v>
      </c>
      <c r="W38" s="139" t="s">
        <v>1047</v>
      </c>
      <c r="X38" s="139" t="s">
        <v>1047</v>
      </c>
      <c r="Y38" s="139" t="s">
        <v>1047</v>
      </c>
      <c r="Z38" s="139" t="s">
        <v>1047</v>
      </c>
      <c r="AB38" s="109">
        <v>-6.9266180034704972E-3</v>
      </c>
      <c r="AC38" s="131" t="s">
        <v>1048</v>
      </c>
      <c r="AD38" s="131" t="s">
        <v>1048</v>
      </c>
      <c r="AE38" s="109" t="s">
        <v>1048</v>
      </c>
      <c r="AF38" s="109" t="s">
        <v>1048</v>
      </c>
      <c r="AG38" s="109">
        <v>0.13564529826924776</v>
      </c>
      <c r="AH38" s="109">
        <v>-3.9397512864495221E-3</v>
      </c>
      <c r="AI38" s="109" t="s">
        <v>1048</v>
      </c>
      <c r="AJ38" s="109" t="s">
        <v>1048</v>
      </c>
      <c r="AK38" s="109" t="s">
        <v>1048</v>
      </c>
      <c r="AL38" s="109" t="s">
        <v>1048</v>
      </c>
      <c r="AM38" s="109" t="s">
        <v>1048</v>
      </c>
      <c r="AN38" s="109">
        <v>-0.15269606910460831</v>
      </c>
      <c r="AO38" s="23"/>
      <c r="AP38" s="109" t="s">
        <v>1048</v>
      </c>
      <c r="AQ38" s="109" t="s">
        <v>1048</v>
      </c>
      <c r="AR38" s="109" t="s">
        <v>1048</v>
      </c>
      <c r="AS38" s="109" t="s">
        <v>1048</v>
      </c>
      <c r="AT38" s="109"/>
      <c r="AU38" s="109"/>
    </row>
    <row r="39" spans="1:47" s="135" customFormat="1" x14ac:dyDescent="0.3">
      <c r="A39" s="135" t="s">
        <v>1065</v>
      </c>
      <c r="B39" s="139" t="s">
        <v>1047</v>
      </c>
      <c r="C39" s="139" t="s">
        <v>1047</v>
      </c>
      <c r="D39" s="139" t="s">
        <v>1047</v>
      </c>
      <c r="E39" s="139" t="s">
        <v>1047</v>
      </c>
      <c r="F39" s="139" t="s">
        <v>1047</v>
      </c>
      <c r="G39" s="139" t="s">
        <v>1051</v>
      </c>
      <c r="H39" s="145">
        <v>88346.866666666669</v>
      </c>
      <c r="I39" s="399"/>
      <c r="J39" s="316" t="s">
        <v>941</v>
      </c>
      <c r="K39" s="145">
        <v>66944.000000000015</v>
      </c>
      <c r="L39" s="394"/>
      <c r="M39" s="145">
        <v>64702.564102564043</v>
      </c>
      <c r="N39" s="145">
        <v>86919.166666666672</v>
      </c>
      <c r="O39" s="145">
        <v>64044.28571428571</v>
      </c>
      <c r="P39" s="145">
        <v>71592.976190476184</v>
      </c>
      <c r="Q39" s="145">
        <v>61682.857142857145</v>
      </c>
      <c r="R39" s="145">
        <v>63280.419047619049</v>
      </c>
      <c r="S39" s="145">
        <v>52901.666666666672</v>
      </c>
      <c r="T39" s="145">
        <v>49242.142857142862</v>
      </c>
      <c r="U39" s="145">
        <v>60459.761904761908</v>
      </c>
      <c r="V39" s="145">
        <v>51575.357142857145</v>
      </c>
      <c r="W39" s="145">
        <v>55201.595238095237</v>
      </c>
      <c r="X39" s="145">
        <v>63958.333333333336</v>
      </c>
      <c r="Y39" s="145">
        <v>65152.142857142855</v>
      </c>
      <c r="Z39" s="145">
        <f>'Coût médian du PMAS'!T23</f>
        <v>68012.142857142855</v>
      </c>
      <c r="AB39" s="109" t="s">
        <v>1048</v>
      </c>
      <c r="AC39" s="109" t="s">
        <v>1048</v>
      </c>
      <c r="AD39" s="109" t="s">
        <v>1048</v>
      </c>
      <c r="AE39" s="109" t="s">
        <v>1048</v>
      </c>
      <c r="AF39" s="109" t="s">
        <v>1048</v>
      </c>
      <c r="AG39" s="109" t="s">
        <v>1048</v>
      </c>
      <c r="AH39" s="109">
        <v>-0.10289541660538404</v>
      </c>
      <c r="AI39" s="109">
        <v>0.34336510263929743</v>
      </c>
      <c r="AJ39" s="109">
        <v>-0.26317418619653465</v>
      </c>
      <c r="AK39" s="109">
        <v>0.11786672912344875</v>
      </c>
      <c r="AL39" s="109">
        <v>-0.13842306291685291</v>
      </c>
      <c r="AM39" s="109">
        <v>2.5899609368968735E-2</v>
      </c>
      <c r="AN39" s="109">
        <v>-0.16401206782689415</v>
      </c>
      <c r="AO39" s="109">
        <v>-6.9175964390355893E-2</v>
      </c>
      <c r="AP39" s="109">
        <v>0.22780525778828631</v>
      </c>
      <c r="AQ39" s="109">
        <v>-0.14694739909660504</v>
      </c>
      <c r="AR39" s="109">
        <v>7.0309510125036612E-2</v>
      </c>
      <c r="AS39" s="109">
        <v>0.15863197535267926</v>
      </c>
      <c r="AT39" s="109">
        <v>1.866542577943231E-2</v>
      </c>
      <c r="AU39" s="109">
        <f t="shared" si="0"/>
        <v>4.3897251488274724E-2</v>
      </c>
    </row>
    <row r="40" spans="1:47" s="135" customFormat="1" x14ac:dyDescent="0.3">
      <c r="A40" s="153" t="s">
        <v>1066</v>
      </c>
      <c r="B40" s="145">
        <v>38268.75</v>
      </c>
      <c r="C40" s="145">
        <v>65927</v>
      </c>
      <c r="D40" s="145">
        <v>63114</v>
      </c>
      <c r="E40" s="145">
        <v>57165.952380952382</v>
      </c>
      <c r="F40" s="145">
        <v>61321</v>
      </c>
      <c r="G40" s="145">
        <v>56875.976190476191</v>
      </c>
      <c r="H40" s="145">
        <v>72968.452380952382</v>
      </c>
      <c r="I40" s="400"/>
      <c r="J40" s="316">
        <f>MEDIAN(C40:G40)</f>
        <v>61321</v>
      </c>
      <c r="K40" s="145">
        <v>60399</v>
      </c>
      <c r="L40" s="394"/>
      <c r="M40" s="145">
        <v>65049.523809523809</v>
      </c>
      <c r="N40" s="145">
        <v>65405.952380952374</v>
      </c>
      <c r="O40" s="145">
        <v>66264.149999999994</v>
      </c>
      <c r="P40" s="145">
        <v>73259</v>
      </c>
      <c r="Q40" s="145">
        <v>66523.690476190473</v>
      </c>
      <c r="R40" s="145">
        <v>68282.142857142855</v>
      </c>
      <c r="S40" s="145">
        <v>60217.499999999993</v>
      </c>
      <c r="T40" s="145">
        <v>63042.976190476191</v>
      </c>
      <c r="U40" s="145">
        <v>56144.107142857145</v>
      </c>
      <c r="V40" s="145">
        <v>57763.690476190473</v>
      </c>
      <c r="W40" s="145">
        <v>58842.261904761901</v>
      </c>
      <c r="X40" s="145">
        <v>62653.273809523809</v>
      </c>
      <c r="Y40" s="145">
        <v>61225.476190476191</v>
      </c>
      <c r="Z40" s="145">
        <f>'Coût médian du PMAS'!T24</f>
        <v>64107.142857142855</v>
      </c>
      <c r="AB40" s="109">
        <v>-4.266840596417254E-2</v>
      </c>
      <c r="AC40" s="109">
        <v>-7.0919288905789579E-2</v>
      </c>
      <c r="AD40" s="109">
        <v>4.5755312254851743E-2</v>
      </c>
      <c r="AE40" s="109">
        <v>8.1864287927463586E-2</v>
      </c>
      <c r="AF40" s="109">
        <v>9.9899796218814618E-2</v>
      </c>
      <c r="AG40" s="109">
        <v>-0.13505086183689952</v>
      </c>
      <c r="AH40" s="109">
        <v>0.11135945959370197</v>
      </c>
      <c r="AI40" s="109">
        <v>5.4793417469471972E-3</v>
      </c>
      <c r="AJ40" s="132">
        <v>1.3121093536702988E-2</v>
      </c>
      <c r="AK40" s="109">
        <v>0.10556009546640244</v>
      </c>
      <c r="AL40" s="109">
        <v>-9.193832189641582E-2</v>
      </c>
      <c r="AM40" s="109">
        <v>2.6433476079950058E-2</v>
      </c>
      <c r="AN40" s="109">
        <v>-0.1181076416130552</v>
      </c>
      <c r="AO40" s="109">
        <v>4.6921180561733777E-2</v>
      </c>
      <c r="AP40" s="109">
        <v>-0.10943120811389051</v>
      </c>
      <c r="AQ40" s="109">
        <v>2.8846898022838685E-2</v>
      </c>
      <c r="AR40" s="109">
        <v>1.8672135032923531E-2</v>
      </c>
      <c r="AS40" s="109">
        <v>6.4766577310201967E-2</v>
      </c>
      <c r="AT40" s="109">
        <v>-2.2788874902025968E-2</v>
      </c>
      <c r="AU40" s="109">
        <f t="shared" si="0"/>
        <v>4.7066463929192226E-2</v>
      </c>
    </row>
    <row r="41" spans="1:47" s="135" customFormat="1" x14ac:dyDescent="0.3">
      <c r="Z41" s="221"/>
      <c r="AU41" s="221"/>
    </row>
    <row r="42" spans="1:47" s="135" customFormat="1" x14ac:dyDescent="0.3">
      <c r="Z42" s="221"/>
      <c r="AU42" s="221"/>
    </row>
    <row r="44" spans="1:47" x14ac:dyDescent="0.3">
      <c r="A44" s="391" t="s">
        <v>1070</v>
      </c>
      <c r="B44" s="39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B44" s="392" t="s">
        <v>1068</v>
      </c>
      <c r="AC44" s="392"/>
      <c r="AD44" s="392"/>
      <c r="AE44" s="392"/>
      <c r="AF44" s="392"/>
      <c r="AG44" s="392"/>
      <c r="AH44" s="392"/>
      <c r="AI44" s="392"/>
      <c r="AJ44" s="392"/>
      <c r="AK44" s="392"/>
      <c r="AL44" s="392"/>
      <c r="AM44" s="392"/>
      <c r="AN44" s="392"/>
      <c r="AO44" s="392"/>
      <c r="AP44" s="392"/>
      <c r="AQ44" s="392"/>
      <c r="AR44" s="392"/>
      <c r="AS44" s="392"/>
      <c r="AT44" s="392"/>
      <c r="AU44" s="392"/>
    </row>
    <row r="46" spans="1:47" s="218" customFormat="1" ht="41.45" customHeight="1" x14ac:dyDescent="0.3">
      <c r="A46" s="301" t="s">
        <v>1005</v>
      </c>
      <c r="B46" s="225" t="s">
        <v>1069</v>
      </c>
      <c r="C46" s="225" t="s">
        <v>1007</v>
      </c>
      <c r="D46" s="226" t="s">
        <v>1008</v>
      </c>
      <c r="E46" s="226" t="s">
        <v>1009</v>
      </c>
      <c r="F46" s="226" t="s">
        <v>1010</v>
      </c>
      <c r="G46" s="226" t="s">
        <v>1011</v>
      </c>
      <c r="H46" s="226" t="s">
        <v>1012</v>
      </c>
      <c r="I46" s="225" t="s">
        <v>1013</v>
      </c>
      <c r="J46" s="222" t="s">
        <v>1014</v>
      </c>
      <c r="K46" s="226" t="s">
        <v>1015</v>
      </c>
      <c r="L46" s="393" t="s">
        <v>1016</v>
      </c>
      <c r="M46" s="225" t="s">
        <v>1017</v>
      </c>
      <c r="N46" s="225" t="s">
        <v>1018</v>
      </c>
      <c r="O46" s="225" t="s">
        <v>1019</v>
      </c>
      <c r="P46" s="225" t="s">
        <v>1020</v>
      </c>
      <c r="Q46" s="225" t="s">
        <v>1021</v>
      </c>
      <c r="R46" s="225" t="s">
        <v>1022</v>
      </c>
      <c r="S46" s="225" t="s">
        <v>1023</v>
      </c>
      <c r="T46" s="226" t="s">
        <v>1024</v>
      </c>
      <c r="U46" s="226" t="s">
        <v>1025</v>
      </c>
      <c r="V46" s="226" t="s">
        <v>1026</v>
      </c>
      <c r="W46" s="226" t="s">
        <v>1027</v>
      </c>
      <c r="X46" s="226" t="s">
        <v>1028</v>
      </c>
      <c r="Y46" s="226" t="s">
        <v>1029</v>
      </c>
      <c r="Z46" s="226" t="s">
        <v>2157</v>
      </c>
      <c r="AB46" s="222" t="s">
        <v>1030</v>
      </c>
      <c r="AC46" s="222" t="s">
        <v>1031</v>
      </c>
      <c r="AD46" s="222" t="s">
        <v>1032</v>
      </c>
      <c r="AE46" s="222" t="s">
        <v>1033</v>
      </c>
      <c r="AF46" s="222" t="s">
        <v>1034</v>
      </c>
      <c r="AG46" s="223" t="s">
        <v>1035</v>
      </c>
      <c r="AH46" s="222" t="s">
        <v>1036</v>
      </c>
      <c r="AI46" s="222" t="s">
        <v>1037</v>
      </c>
      <c r="AJ46" s="222" t="s">
        <v>1038</v>
      </c>
      <c r="AK46" s="222" t="s">
        <v>1039</v>
      </c>
      <c r="AL46" s="222" t="s">
        <v>1040</v>
      </c>
      <c r="AM46" s="222" t="s">
        <v>1041</v>
      </c>
      <c r="AN46" s="222" t="s">
        <v>1031</v>
      </c>
      <c r="AO46" s="222" t="s">
        <v>1071</v>
      </c>
      <c r="AP46" s="224" t="s">
        <v>1043</v>
      </c>
      <c r="AQ46" s="224" t="s">
        <v>1044</v>
      </c>
      <c r="AR46" s="224" t="s">
        <v>1072</v>
      </c>
      <c r="AS46" s="224" t="s">
        <v>1046</v>
      </c>
      <c r="AT46" s="224" t="s">
        <v>981</v>
      </c>
      <c r="AU46" s="224" t="s">
        <v>1038</v>
      </c>
    </row>
    <row r="47" spans="1:47" ht="13.9" customHeight="1" x14ac:dyDescent="0.3">
      <c r="A47" s="127" t="s">
        <v>904</v>
      </c>
      <c r="B47" s="139" t="s">
        <v>1047</v>
      </c>
      <c r="C47" s="139" t="s">
        <v>1047</v>
      </c>
      <c r="D47" s="139" t="s">
        <v>1047</v>
      </c>
      <c r="E47" s="139" t="s">
        <v>1047</v>
      </c>
      <c r="F47" s="139" t="s">
        <v>1047</v>
      </c>
      <c r="G47" s="139" t="s">
        <v>1047</v>
      </c>
      <c r="H47" s="139" t="s">
        <v>1047</v>
      </c>
      <c r="I47" s="401" t="s">
        <v>1050</v>
      </c>
      <c r="J47" s="318" t="s">
        <v>941</v>
      </c>
      <c r="K47" s="139" t="s">
        <v>1047</v>
      </c>
      <c r="L47" s="393"/>
      <c r="M47" s="145">
        <v>66880</v>
      </c>
      <c r="N47" s="145">
        <v>53214.485714285714</v>
      </c>
      <c r="O47" s="145">
        <v>50328.571428571428</v>
      </c>
      <c r="P47" s="145">
        <v>54717.142857142855</v>
      </c>
      <c r="Q47" s="145">
        <v>52182.857142857145</v>
      </c>
      <c r="R47" s="145">
        <v>53256.942857142858</v>
      </c>
      <c r="S47" s="145">
        <v>53420</v>
      </c>
      <c r="T47" s="145">
        <v>52237.142857142855</v>
      </c>
      <c r="U47" s="145">
        <v>42822.857142857145</v>
      </c>
      <c r="V47" s="145">
        <v>39202.857142857145</v>
      </c>
      <c r="W47" s="145">
        <v>39031.428571428572</v>
      </c>
      <c r="X47" s="145">
        <v>37222.857142857145</v>
      </c>
      <c r="Y47" s="145">
        <v>41367.142857142855</v>
      </c>
      <c r="Z47" s="145">
        <f>'Coût médian du PMAS'!U8</f>
        <v>42637.142857142855</v>
      </c>
      <c r="AB47" s="107"/>
      <c r="AC47" s="107"/>
      <c r="AD47" s="107"/>
      <c r="AE47" s="107"/>
      <c r="AF47" s="107"/>
      <c r="AG47" s="107"/>
      <c r="AH47" s="107" t="s">
        <v>1048</v>
      </c>
      <c r="AI47" s="107">
        <v>-0.20432886192754618</v>
      </c>
      <c r="AJ47" s="107">
        <v>-5.4231742484726286E-2</v>
      </c>
      <c r="AK47" s="107">
        <v>8.7198410445642915E-2</v>
      </c>
      <c r="AL47" s="107">
        <v>-4.6316119262701627E-2</v>
      </c>
      <c r="AM47" s="107">
        <v>2.0583114323258878E-2</v>
      </c>
      <c r="AN47" s="107">
        <v>3.0617067767957362E-3</v>
      </c>
      <c r="AO47" s="107">
        <v>-2.2142589720276051E-2</v>
      </c>
      <c r="AP47" s="107">
        <v>-0.18022206421265652</v>
      </c>
      <c r="AQ47" s="109">
        <v>-8.4534294101948237E-2</v>
      </c>
      <c r="AR47" s="109">
        <v>-4.3728591210553391E-3</v>
      </c>
      <c r="AS47" s="109">
        <v>-4.6336285777029418E-2</v>
      </c>
      <c r="AT47" s="109">
        <v>0.11133712004912488</v>
      </c>
      <c r="AU47" s="109">
        <f>Z47/Y47-1</f>
        <v>3.0700694132679507E-2</v>
      </c>
    </row>
    <row r="48" spans="1:47" ht="13.9" customHeight="1" x14ac:dyDescent="0.3">
      <c r="A48" s="218" t="s">
        <v>925</v>
      </c>
      <c r="B48" s="139" t="s">
        <v>1047</v>
      </c>
      <c r="C48" s="145">
        <v>68008</v>
      </c>
      <c r="D48" s="145">
        <v>58031</v>
      </c>
      <c r="E48" s="145">
        <v>55134</v>
      </c>
      <c r="F48" s="145">
        <v>48749</v>
      </c>
      <c r="G48" s="145">
        <v>38901</v>
      </c>
      <c r="H48" s="139" t="s">
        <v>1047</v>
      </c>
      <c r="I48" s="401"/>
      <c r="J48" s="319">
        <f>MEDIAN(C48:G48)</f>
        <v>55134</v>
      </c>
      <c r="K48" s="145">
        <v>51555</v>
      </c>
      <c r="L48" s="393"/>
      <c r="M48" s="145">
        <v>53512.857142857145</v>
      </c>
      <c r="N48" s="145">
        <v>63950</v>
      </c>
      <c r="O48" s="145">
        <v>63600</v>
      </c>
      <c r="P48" s="145">
        <v>63617.142857142855</v>
      </c>
      <c r="Q48" s="139" t="s">
        <v>1047</v>
      </c>
      <c r="R48" s="145">
        <v>69461.42857142858</v>
      </c>
      <c r="S48" s="145">
        <v>50097.71428571429</v>
      </c>
      <c r="T48" s="145">
        <v>82101.190476190473</v>
      </c>
      <c r="U48" s="145">
        <v>53422.857142857145</v>
      </c>
      <c r="V48" s="145">
        <v>55995.238095238092</v>
      </c>
      <c r="W48" s="145">
        <v>51011.904761904763</v>
      </c>
      <c r="X48" s="145">
        <v>47759.523809523809</v>
      </c>
      <c r="Y48" s="145">
        <v>55273.809523809519</v>
      </c>
      <c r="Z48" s="145">
        <f>'Coût médian du PMAS'!U9</f>
        <v>60238.095238095237</v>
      </c>
      <c r="AB48" s="107">
        <v>-0.14670332902011529</v>
      </c>
      <c r="AC48" s="107">
        <v>-4.9921593630990357E-2</v>
      </c>
      <c r="AD48" s="107">
        <v>-0.11580875684695469</v>
      </c>
      <c r="AE48" s="107">
        <v>-0.20201440029539064</v>
      </c>
      <c r="AF48" s="107" t="s">
        <v>1048</v>
      </c>
      <c r="AG48" s="107" t="s">
        <v>1048</v>
      </c>
      <c r="AH48" s="107">
        <v>0.13229976308242253</v>
      </c>
      <c r="AI48" s="107">
        <v>0.19503991030193002</v>
      </c>
      <c r="AJ48" s="107">
        <v>-5.4730258014072941E-3</v>
      </c>
      <c r="AK48" s="107">
        <v>2.6954177897575704E-4</v>
      </c>
      <c r="AL48" s="107" t="s">
        <v>1048</v>
      </c>
      <c r="AM48" s="107" t="s">
        <v>1048</v>
      </c>
      <c r="AN48" s="107">
        <v>-0.27876930670670264</v>
      </c>
      <c r="AO48" s="107">
        <v>0.63882108488933986</v>
      </c>
      <c r="AP48" s="107">
        <v>-0.34930471978539834</v>
      </c>
      <c r="AQ48" s="109">
        <v>4.8151317431454288E-2</v>
      </c>
      <c r="AR48" s="109">
        <v>-8.8995662896504735E-2</v>
      </c>
      <c r="AS48" s="109">
        <v>-6.3757292882147043E-2</v>
      </c>
      <c r="AT48" s="109">
        <v>0.15733585921531468</v>
      </c>
      <c r="AU48" s="109">
        <f t="shared" ref="AU48:AU76" si="1">Z48/Y48-1</f>
        <v>8.9812621150118455E-2</v>
      </c>
    </row>
    <row r="49" spans="1:47" x14ac:dyDescent="0.3">
      <c r="A49" s="218" t="s">
        <v>926</v>
      </c>
      <c r="B49" s="145">
        <v>73800</v>
      </c>
      <c r="C49" s="145">
        <v>48974</v>
      </c>
      <c r="D49" s="145">
        <v>58531</v>
      </c>
      <c r="E49" s="139" t="s">
        <v>1047</v>
      </c>
      <c r="F49" s="145">
        <v>57583</v>
      </c>
      <c r="G49" s="145">
        <v>36363</v>
      </c>
      <c r="H49" s="145">
        <v>62922.619047619046</v>
      </c>
      <c r="I49" s="401"/>
      <c r="J49" s="319">
        <f>MEDIAN(C49,D49,F49,G49,H49)</f>
        <v>57583</v>
      </c>
      <c r="K49" s="145">
        <v>53665.476190476191</v>
      </c>
      <c r="L49" s="393"/>
      <c r="M49" s="145">
        <v>52297.999999999993</v>
      </c>
      <c r="N49" s="145">
        <v>54764.085714285713</v>
      </c>
      <c r="O49" s="145">
        <v>55163.971428571429</v>
      </c>
      <c r="P49" s="145">
        <v>69917.142857142855</v>
      </c>
      <c r="Q49" s="145">
        <v>51245</v>
      </c>
      <c r="R49" s="145">
        <v>58607.142857142855</v>
      </c>
      <c r="S49" s="145">
        <v>45423.809523809527</v>
      </c>
      <c r="T49" s="145">
        <v>60853.809523809519</v>
      </c>
      <c r="U49" s="145">
        <v>53826.190476190481</v>
      </c>
      <c r="V49" s="145">
        <v>56551.190476190481</v>
      </c>
      <c r="W49" s="145">
        <v>53738.095238095237</v>
      </c>
      <c r="X49" s="145">
        <v>54692.857142857145</v>
      </c>
      <c r="Y49" s="145">
        <v>55507.142857142855</v>
      </c>
      <c r="Z49" s="139" t="s">
        <v>1047</v>
      </c>
      <c r="AB49" s="107">
        <v>0.19514436231469756</v>
      </c>
      <c r="AC49" s="107" t="s">
        <v>1048</v>
      </c>
      <c r="AD49" s="107" t="s">
        <v>1048</v>
      </c>
      <c r="AE49" s="107">
        <v>-0.36851153986419605</v>
      </c>
      <c r="AF49" s="107">
        <v>0.73040230584987609</v>
      </c>
      <c r="AG49" s="107">
        <v>-0.14711947781666823</v>
      </c>
      <c r="AH49" s="107">
        <v>5.7998624636748763E-2</v>
      </c>
      <c r="AI49" s="107">
        <v>4.7154493752834092E-2</v>
      </c>
      <c r="AJ49" s="107">
        <v>7.3019700606706817E-3</v>
      </c>
      <c r="AK49" s="107">
        <v>0.26744215556841189</v>
      </c>
      <c r="AL49" s="107">
        <v>-0.26706101099260349</v>
      </c>
      <c r="AM49" s="107">
        <v>0.14366558409879704</v>
      </c>
      <c r="AN49" s="107">
        <v>-0.22494413975218353</v>
      </c>
      <c r="AO49" s="107">
        <v>0.33968969493657597</v>
      </c>
      <c r="AP49" s="107">
        <v>-0.11548363368885606</v>
      </c>
      <c r="AQ49" s="109">
        <v>5.0625912328039924E-2</v>
      </c>
      <c r="AR49" s="109">
        <v>-4.9744226680420334E-2</v>
      </c>
      <c r="AS49" s="109">
        <v>1.7766947275144052E-2</v>
      </c>
      <c r="AT49" s="109">
        <v>1.4888337468982549E-2</v>
      </c>
      <c r="AU49" s="109"/>
    </row>
    <row r="50" spans="1:47" x14ac:dyDescent="0.3">
      <c r="A50" s="218" t="s">
        <v>901</v>
      </c>
      <c r="B50" s="139" t="s">
        <v>1047</v>
      </c>
      <c r="C50" s="139" t="s">
        <v>1047</v>
      </c>
      <c r="D50" s="139" t="s">
        <v>1047</v>
      </c>
      <c r="E50" s="139" t="s">
        <v>1047</v>
      </c>
      <c r="F50" s="139" t="s">
        <v>1051</v>
      </c>
      <c r="G50" s="145">
        <v>53257</v>
      </c>
      <c r="H50" s="145">
        <v>67536.28571428571</v>
      </c>
      <c r="I50" s="401"/>
      <c r="J50" s="319">
        <f>MEDIAN(G50,H50)</f>
        <v>60396.642857142855</v>
      </c>
      <c r="K50" s="145">
        <v>82481.904761904749</v>
      </c>
      <c r="L50" s="393"/>
      <c r="M50" s="139" t="s">
        <v>1047</v>
      </c>
      <c r="N50" s="139" t="s">
        <v>1047</v>
      </c>
      <c r="O50" s="145">
        <v>85228.523809523816</v>
      </c>
      <c r="P50" s="145">
        <v>78510.71428571429</v>
      </c>
      <c r="Q50" s="145">
        <v>66714.28571428571</v>
      </c>
      <c r="R50" s="145">
        <v>89750</v>
      </c>
      <c r="S50" s="145">
        <v>83664.28571428571</v>
      </c>
      <c r="T50" s="145">
        <v>77914.285714285696</v>
      </c>
      <c r="U50" s="145">
        <v>72098.333333333343</v>
      </c>
      <c r="V50" s="145">
        <v>72160</v>
      </c>
      <c r="W50" s="145">
        <v>62558.095238095237</v>
      </c>
      <c r="X50" s="145">
        <v>67112.380952380947</v>
      </c>
      <c r="Y50" s="145">
        <v>62102.380952380954</v>
      </c>
      <c r="Z50" s="145">
        <f>'Coût médian du PMAS'!U10</f>
        <v>64323.809523809519</v>
      </c>
      <c r="AB50" s="107" t="s">
        <v>1048</v>
      </c>
      <c r="AC50" s="107" t="s">
        <v>1048</v>
      </c>
      <c r="AD50" s="107" t="s">
        <v>1048</v>
      </c>
      <c r="AE50" s="107">
        <v>-0.61990236521689479</v>
      </c>
      <c r="AF50" s="107">
        <v>0.2681203544000923</v>
      </c>
      <c r="AG50" s="107">
        <v>0.22129761637835599</v>
      </c>
      <c r="AH50" s="107" t="s">
        <v>1048</v>
      </c>
      <c r="AI50" s="107" t="s">
        <v>1048</v>
      </c>
      <c r="AJ50" s="107" t="s">
        <v>1048</v>
      </c>
      <c r="AK50" s="107">
        <v>-7.8821141368388359E-2</v>
      </c>
      <c r="AL50" s="107">
        <v>-0.15025246781603974</v>
      </c>
      <c r="AM50" s="107">
        <v>0.34528907922912211</v>
      </c>
      <c r="AN50" s="107">
        <v>-6.7807401512136933E-2</v>
      </c>
      <c r="AO50" s="107">
        <v>-6.8727055408520643E-2</v>
      </c>
      <c r="AP50" s="107">
        <v>-7.4645520107565977E-2</v>
      </c>
      <c r="AQ50" s="109">
        <v>8.5531334519961533E-4</v>
      </c>
      <c r="AR50" s="109">
        <v>-0.13306409038116362</v>
      </c>
      <c r="AS50" s="109">
        <v>7.2800901257497719E-2</v>
      </c>
      <c r="AT50" s="109">
        <v>-7.4650905375489462E-2</v>
      </c>
      <c r="AU50" s="109">
        <f t="shared" si="1"/>
        <v>3.5770425181152365E-2</v>
      </c>
    </row>
    <row r="51" spans="1:47" x14ac:dyDescent="0.3">
      <c r="A51" s="218" t="s">
        <v>1052</v>
      </c>
      <c r="B51" s="139" t="s">
        <v>1047</v>
      </c>
      <c r="C51" s="139" t="s">
        <v>1047</v>
      </c>
      <c r="D51" s="139" t="s">
        <v>1047</v>
      </c>
      <c r="E51" s="139" t="s">
        <v>1047</v>
      </c>
      <c r="F51" s="139" t="s">
        <v>1047</v>
      </c>
      <c r="G51" s="139" t="s">
        <v>1047</v>
      </c>
      <c r="H51" s="139" t="s">
        <v>1047</v>
      </c>
      <c r="I51" s="401"/>
      <c r="J51" s="320" t="s">
        <v>941</v>
      </c>
      <c r="K51" s="139" t="s">
        <v>1047</v>
      </c>
      <c r="L51" s="393"/>
      <c r="M51" s="139" t="s">
        <v>1047</v>
      </c>
      <c r="N51" s="139" t="s">
        <v>1047</v>
      </c>
      <c r="O51" s="139" t="s">
        <v>1047</v>
      </c>
      <c r="P51" s="139" t="s">
        <v>1047</v>
      </c>
      <c r="Q51" s="145">
        <v>60332.904761904763</v>
      </c>
      <c r="R51" s="139" t="s">
        <v>1047</v>
      </c>
      <c r="S51" s="139" t="s">
        <v>1047</v>
      </c>
      <c r="T51" s="139" t="s">
        <v>1047</v>
      </c>
      <c r="U51" s="145">
        <v>62904.761904761908</v>
      </c>
      <c r="V51" s="139" t="s">
        <v>1047</v>
      </c>
      <c r="W51" s="139" t="s">
        <v>1047</v>
      </c>
      <c r="X51" s="145">
        <v>66788.095238095237</v>
      </c>
      <c r="Y51" s="139" t="s">
        <v>1047</v>
      </c>
      <c r="Z51" s="139" t="s">
        <v>1047</v>
      </c>
      <c r="AB51" s="107"/>
      <c r="AC51" s="107"/>
      <c r="AD51" s="107"/>
      <c r="AE51" s="107"/>
      <c r="AF51" s="107"/>
      <c r="AG51" s="107"/>
      <c r="AH51" s="107"/>
      <c r="AI51" s="107"/>
      <c r="AJ51" s="107"/>
      <c r="AK51" s="107"/>
      <c r="AL51" s="107" t="s">
        <v>1048</v>
      </c>
      <c r="AM51" s="107" t="s">
        <v>1048</v>
      </c>
      <c r="AN51" s="107" t="s">
        <v>1048</v>
      </c>
      <c r="AO51" s="107"/>
      <c r="AP51" s="107" t="s">
        <v>1048</v>
      </c>
      <c r="AQ51" s="109" t="s">
        <v>1048</v>
      </c>
      <c r="AR51" s="109" t="s">
        <v>1048</v>
      </c>
      <c r="AS51" s="109" t="s">
        <v>1048</v>
      </c>
      <c r="AT51" s="109"/>
      <c r="AU51" s="109"/>
    </row>
    <row r="52" spans="1:47" x14ac:dyDescent="0.3">
      <c r="A52" s="218" t="s">
        <v>1053</v>
      </c>
      <c r="B52" s="139" t="s">
        <v>1047</v>
      </c>
      <c r="C52" s="139" t="s">
        <v>1047</v>
      </c>
      <c r="D52" s="139" t="s">
        <v>1047</v>
      </c>
      <c r="E52" s="139" t="s">
        <v>1047</v>
      </c>
      <c r="F52" s="139" t="s">
        <v>1047</v>
      </c>
      <c r="G52" s="139" t="s">
        <v>1047</v>
      </c>
      <c r="H52" s="139" t="s">
        <v>1047</v>
      </c>
      <c r="I52" s="401"/>
      <c r="J52" s="320" t="s">
        <v>941</v>
      </c>
      <c r="K52" s="139" t="s">
        <v>1047</v>
      </c>
      <c r="L52" s="393"/>
      <c r="M52" s="139" t="s">
        <v>1047</v>
      </c>
      <c r="N52" s="139" t="s">
        <v>1047</v>
      </c>
      <c r="O52" s="139" t="s">
        <v>1047</v>
      </c>
      <c r="P52" s="145">
        <v>57749.047619047626</v>
      </c>
      <c r="Q52" s="139" t="s">
        <v>1047</v>
      </c>
      <c r="R52" s="145">
        <v>59200.476190476191</v>
      </c>
      <c r="S52" s="139" t="s">
        <v>1047</v>
      </c>
      <c r="T52" s="145">
        <v>55477.142857142855</v>
      </c>
      <c r="U52" s="145">
        <v>63427.142857142855</v>
      </c>
      <c r="V52" s="145">
        <v>49862.857142857145</v>
      </c>
      <c r="W52" s="139" t="s">
        <v>1047</v>
      </c>
      <c r="X52" s="145">
        <v>67800</v>
      </c>
      <c r="Y52" s="139" t="s">
        <v>1047</v>
      </c>
      <c r="Z52" s="145">
        <f>'Coût médian du PMAS'!U11</f>
        <v>59952.380952380954</v>
      </c>
      <c r="AB52" s="107"/>
      <c r="AC52" s="107"/>
      <c r="AD52" s="107"/>
      <c r="AE52" s="107"/>
      <c r="AF52" s="107"/>
      <c r="AG52" s="107"/>
      <c r="AH52" s="107"/>
      <c r="AI52" s="107"/>
      <c r="AJ52" s="107"/>
      <c r="AK52" s="107" t="s">
        <v>1048</v>
      </c>
      <c r="AL52" s="107" t="s">
        <v>1048</v>
      </c>
      <c r="AM52" s="107" t="s">
        <v>1048</v>
      </c>
      <c r="AN52" s="107" t="s">
        <v>1048</v>
      </c>
      <c r="AO52" s="107"/>
      <c r="AP52" s="107">
        <v>0.14330226090539222</v>
      </c>
      <c r="AQ52" s="109">
        <v>-0.21385616793171014</v>
      </c>
      <c r="AR52" s="109" t="s">
        <v>1048</v>
      </c>
      <c r="AS52" s="109" t="s">
        <v>1048</v>
      </c>
      <c r="AT52" s="109"/>
      <c r="AU52" s="109"/>
    </row>
    <row r="53" spans="1:47" x14ac:dyDescent="0.3">
      <c r="A53" s="218" t="s">
        <v>1054</v>
      </c>
      <c r="B53" s="139" t="s">
        <v>1047</v>
      </c>
      <c r="C53" s="139" t="s">
        <v>1047</v>
      </c>
      <c r="D53" s="139" t="s">
        <v>1047</v>
      </c>
      <c r="E53" s="139" t="s">
        <v>1047</v>
      </c>
      <c r="F53" s="139" t="s">
        <v>1047</v>
      </c>
      <c r="G53" s="139" t="s">
        <v>1047</v>
      </c>
      <c r="H53" s="139" t="s">
        <v>1047</v>
      </c>
      <c r="I53" s="401"/>
      <c r="J53" s="320" t="s">
        <v>941</v>
      </c>
      <c r="K53" s="139" t="s">
        <v>1047</v>
      </c>
      <c r="L53" s="393"/>
      <c r="M53" s="139" t="s">
        <v>1047</v>
      </c>
      <c r="N53" s="139" t="s">
        <v>1047</v>
      </c>
      <c r="O53" s="145">
        <v>51276.144761904769</v>
      </c>
      <c r="P53" s="145">
        <v>55543.571428571428</v>
      </c>
      <c r="Q53" s="145">
        <v>56762.523809523809</v>
      </c>
      <c r="R53" s="145">
        <v>79232.776190476186</v>
      </c>
      <c r="S53" s="139" t="s">
        <v>1047</v>
      </c>
      <c r="T53" s="139" t="s">
        <v>1047</v>
      </c>
      <c r="U53" s="145">
        <v>60976.690476190481</v>
      </c>
      <c r="V53" s="145">
        <v>61314.761904761908</v>
      </c>
      <c r="W53" s="139" t="s">
        <v>1047</v>
      </c>
      <c r="X53" s="145">
        <v>68459.523809523816</v>
      </c>
      <c r="Y53" s="139" t="s">
        <v>1047</v>
      </c>
      <c r="Z53" s="139" t="s">
        <v>1047</v>
      </c>
      <c r="AB53" s="107"/>
      <c r="AC53" s="107"/>
      <c r="AD53" s="107"/>
      <c r="AE53" s="107"/>
      <c r="AF53" s="107"/>
      <c r="AG53" s="107"/>
      <c r="AH53" s="107"/>
      <c r="AI53" s="107"/>
      <c r="AJ53" s="107" t="s">
        <v>1048</v>
      </c>
      <c r="AK53" s="107">
        <v>8.3224405549247038E-2</v>
      </c>
      <c r="AL53" s="107">
        <v>2.1945876896301897E-2</v>
      </c>
      <c r="AM53" s="107">
        <v>0.39586422295729995</v>
      </c>
      <c r="AN53" s="107" t="s">
        <v>1048</v>
      </c>
      <c r="AO53" s="107"/>
      <c r="AP53" s="107" t="s">
        <v>1048</v>
      </c>
      <c r="AQ53" s="109">
        <v>5.5442731629298247E-3</v>
      </c>
      <c r="AR53" s="109" t="s">
        <v>1048</v>
      </c>
      <c r="AS53" s="109" t="s">
        <v>1048</v>
      </c>
      <c r="AT53" s="109"/>
      <c r="AU53" s="109"/>
    </row>
    <row r="54" spans="1:47" x14ac:dyDescent="0.3">
      <c r="A54" s="218" t="s">
        <v>905</v>
      </c>
      <c r="B54" s="139" t="s">
        <v>1047</v>
      </c>
      <c r="C54" s="139" t="s">
        <v>1047</v>
      </c>
      <c r="D54" s="139" t="s">
        <v>1047</v>
      </c>
      <c r="E54" s="139" t="s">
        <v>1047</v>
      </c>
      <c r="F54" s="139" t="s">
        <v>1047</v>
      </c>
      <c r="G54" s="139" t="s">
        <v>1047</v>
      </c>
      <c r="H54" s="139" t="s">
        <v>1047</v>
      </c>
      <c r="I54" s="401"/>
      <c r="J54" s="320" t="s">
        <v>941</v>
      </c>
      <c r="K54" s="139" t="s">
        <v>1047</v>
      </c>
      <c r="L54" s="393"/>
      <c r="M54" s="139" t="s">
        <v>1047</v>
      </c>
      <c r="N54" s="139" t="s">
        <v>1047</v>
      </c>
      <c r="O54" s="139" t="s">
        <v>1047</v>
      </c>
      <c r="P54" s="139" t="s">
        <v>1047</v>
      </c>
      <c r="Q54" s="139" t="s">
        <v>1047</v>
      </c>
      <c r="R54" s="139" t="s">
        <v>1047</v>
      </c>
      <c r="S54" s="139" t="s">
        <v>1047</v>
      </c>
      <c r="T54" s="139" t="s">
        <v>1047</v>
      </c>
      <c r="U54" s="139" t="s">
        <v>1047</v>
      </c>
      <c r="V54" s="145">
        <v>66309.523809523816</v>
      </c>
      <c r="W54" s="145">
        <v>52334.761904761908</v>
      </c>
      <c r="X54" s="145">
        <v>56200</v>
      </c>
      <c r="Y54" s="145">
        <v>52482.142857142855</v>
      </c>
      <c r="Z54" s="145">
        <f>'Coût médian du PMAS'!U12</f>
        <v>53425.476190476191</v>
      </c>
      <c r="AB54" s="107"/>
      <c r="AC54" s="107"/>
      <c r="AD54" s="107"/>
      <c r="AE54" s="107"/>
      <c r="AF54" s="107"/>
      <c r="AG54" s="107"/>
      <c r="AH54" s="107"/>
      <c r="AI54" s="107"/>
      <c r="AJ54" s="107"/>
      <c r="AK54" s="107"/>
      <c r="AL54" s="107"/>
      <c r="AM54" s="107"/>
      <c r="AN54" s="107"/>
      <c r="AO54" s="107"/>
      <c r="AP54" s="107"/>
      <c r="AQ54" s="109" t="s">
        <v>1048</v>
      </c>
      <c r="AR54" s="109">
        <v>-0.21075044883303418</v>
      </c>
      <c r="AS54" s="109">
        <v>7.3856036686896553E-2</v>
      </c>
      <c r="AT54" s="109">
        <v>-6.6154041687849552E-2</v>
      </c>
      <c r="AU54" s="109">
        <f t="shared" si="1"/>
        <v>1.7974367698763816E-2</v>
      </c>
    </row>
    <row r="55" spans="1:47" x14ac:dyDescent="0.3">
      <c r="A55" s="218" t="s">
        <v>902</v>
      </c>
      <c r="B55" s="145">
        <v>33000</v>
      </c>
      <c r="C55" s="145">
        <v>58686</v>
      </c>
      <c r="D55" s="145">
        <v>59764</v>
      </c>
      <c r="E55" s="145">
        <v>60001</v>
      </c>
      <c r="F55" s="145">
        <v>56002</v>
      </c>
      <c r="G55" s="145">
        <v>64781</v>
      </c>
      <c r="H55" s="145">
        <v>70380.952380952367</v>
      </c>
      <c r="I55" s="401"/>
      <c r="J55" s="319">
        <f>MEDIAN(C55:H55)</f>
        <v>59882.5</v>
      </c>
      <c r="K55" s="139" t="s">
        <v>1047</v>
      </c>
      <c r="L55" s="393"/>
      <c r="M55" s="139" t="s">
        <v>1047</v>
      </c>
      <c r="N55" s="145">
        <v>30180.952380952382</v>
      </c>
      <c r="O55" s="145">
        <v>25597.619047619046</v>
      </c>
      <c r="P55" s="139" t="s">
        <v>1047</v>
      </c>
      <c r="Q55" s="139" t="s">
        <v>1047</v>
      </c>
      <c r="R55" s="145">
        <v>63223.809523809519</v>
      </c>
      <c r="S55" s="145">
        <v>63223.809523809519</v>
      </c>
      <c r="T55" s="145">
        <v>50723.809523809519</v>
      </c>
      <c r="U55" s="145">
        <v>49509.523809523809</v>
      </c>
      <c r="V55" s="145">
        <v>58009.523809523809</v>
      </c>
      <c r="W55" s="145">
        <v>56209.523809523809</v>
      </c>
      <c r="X55" s="145">
        <v>48959.523809523809</v>
      </c>
      <c r="Y55" s="145">
        <v>48959.523809523809</v>
      </c>
      <c r="Z55" s="145">
        <f>'Coût médian du PMAS'!U13</f>
        <v>56959.523809523809</v>
      </c>
      <c r="AB55" s="107">
        <v>1.8368946597144165E-2</v>
      </c>
      <c r="AC55" s="107">
        <v>3.9655980188741946E-3</v>
      </c>
      <c r="AD55" s="107">
        <v>-6.6648889185180193E-2</v>
      </c>
      <c r="AE55" s="107">
        <v>0.15676225849076819</v>
      </c>
      <c r="AF55" s="107">
        <v>8.644436456603577E-2</v>
      </c>
      <c r="AG55" s="107" t="s">
        <v>1048</v>
      </c>
      <c r="AH55" s="107" t="s">
        <v>1048</v>
      </c>
      <c r="AI55" s="107" t="s">
        <v>1048</v>
      </c>
      <c r="AJ55" s="107">
        <v>-0.15186178605238254</v>
      </c>
      <c r="AK55" s="107" t="s">
        <v>1048</v>
      </c>
      <c r="AL55" s="107" t="s">
        <v>1048</v>
      </c>
      <c r="AM55" s="107" t="s">
        <v>1048</v>
      </c>
      <c r="AN55" s="107">
        <v>0</v>
      </c>
      <c r="AO55" s="107">
        <v>-0.1977103261278903</v>
      </c>
      <c r="AP55" s="107">
        <v>-2.3939166353736274E-2</v>
      </c>
      <c r="AQ55" s="109">
        <v>0.17168413965566987</v>
      </c>
      <c r="AR55" s="109">
        <v>-3.1029387621080318E-2</v>
      </c>
      <c r="AS55" s="109">
        <v>-0.12898170111826501</v>
      </c>
      <c r="AT55" s="109">
        <v>0</v>
      </c>
      <c r="AU55" s="109">
        <f t="shared" si="1"/>
        <v>0.16340028206001067</v>
      </c>
    </row>
    <row r="56" spans="1:47" x14ac:dyDescent="0.3">
      <c r="A56" s="218" t="s">
        <v>1049</v>
      </c>
      <c r="B56" s="145">
        <v>29167</v>
      </c>
      <c r="C56" s="145">
        <v>41500</v>
      </c>
      <c r="D56" s="145">
        <v>46400</v>
      </c>
      <c r="E56" s="145">
        <v>47450</v>
      </c>
      <c r="F56" s="145">
        <v>45700</v>
      </c>
      <c r="G56" s="145">
        <v>43200</v>
      </c>
      <c r="H56" s="139" t="s">
        <v>1047</v>
      </c>
      <c r="I56" s="401"/>
      <c r="J56" s="319">
        <f>MEDIAN(C56:G56)</f>
        <v>45700</v>
      </c>
      <c r="K56" s="145">
        <v>56076.190476190481</v>
      </c>
      <c r="L56" s="393"/>
      <c r="M56" s="145">
        <v>70576.190476190473</v>
      </c>
      <c r="N56" s="139" t="s">
        <v>1047</v>
      </c>
      <c r="O56" s="145">
        <v>74642.857142857145</v>
      </c>
      <c r="P56" s="145">
        <v>71726.190476190473</v>
      </c>
      <c r="Q56" s="145">
        <v>73826.190476190473</v>
      </c>
      <c r="R56" s="145">
        <v>77183.333333333328</v>
      </c>
      <c r="S56" s="139" t="s">
        <v>1047</v>
      </c>
      <c r="T56" s="145">
        <v>81823.809523809527</v>
      </c>
      <c r="U56" s="139" t="s">
        <v>1047</v>
      </c>
      <c r="V56" s="145">
        <v>47590.476190476191</v>
      </c>
      <c r="W56" s="139" t="s">
        <v>1047</v>
      </c>
      <c r="X56" s="139" t="s">
        <v>1047</v>
      </c>
      <c r="Y56" s="139" t="s">
        <v>1047</v>
      </c>
      <c r="Z56" s="139" t="s">
        <v>1047</v>
      </c>
      <c r="AB56" s="107">
        <v>0.1180722891566266</v>
      </c>
      <c r="AC56" s="107">
        <v>2.2629310344827624E-2</v>
      </c>
      <c r="AD56" s="107">
        <v>-3.688092729188619E-2</v>
      </c>
      <c r="AE56" s="107">
        <v>-5.4704595185995575E-2</v>
      </c>
      <c r="AF56" s="107" t="s">
        <v>1048</v>
      </c>
      <c r="AG56" s="107" t="s">
        <v>1048</v>
      </c>
      <c r="AH56" s="107">
        <v>0.29679008152173925</v>
      </c>
      <c r="AI56" s="107" t="s">
        <v>1048</v>
      </c>
      <c r="AJ56" s="107" t="s">
        <v>1048</v>
      </c>
      <c r="AK56" s="107">
        <v>-3.9074960127591818E-2</v>
      </c>
      <c r="AL56" s="107">
        <v>2.9278008298755154E-2</v>
      </c>
      <c r="AM56" s="107">
        <v>4.5473602734866336E-2</v>
      </c>
      <c r="AN56" s="107" t="s">
        <v>1048</v>
      </c>
      <c r="AO56" s="107"/>
      <c r="AP56" s="107" t="s">
        <v>1048</v>
      </c>
      <c r="AQ56" s="109" t="s">
        <v>1048</v>
      </c>
      <c r="AR56" s="109" t="s">
        <v>1048</v>
      </c>
      <c r="AS56" s="109" t="s">
        <v>1048</v>
      </c>
      <c r="AT56" s="109"/>
      <c r="AU56" s="109"/>
    </row>
    <row r="57" spans="1:47" x14ac:dyDescent="0.3">
      <c r="A57" s="130" t="s">
        <v>927</v>
      </c>
      <c r="B57" s="145">
        <v>24843</v>
      </c>
      <c r="C57" s="139" t="s">
        <v>1047</v>
      </c>
      <c r="D57" s="139" t="s">
        <v>1047</v>
      </c>
      <c r="E57" s="139" t="s">
        <v>1047</v>
      </c>
      <c r="F57" s="145">
        <v>63940</v>
      </c>
      <c r="G57" s="139" t="s">
        <v>1047</v>
      </c>
      <c r="H57" s="139" t="s">
        <v>1047</v>
      </c>
      <c r="I57" s="401"/>
      <c r="J57" s="320" t="s">
        <v>941</v>
      </c>
      <c r="K57" s="139" t="s">
        <v>1047</v>
      </c>
      <c r="L57" s="393"/>
      <c r="M57" s="145">
        <v>79413.333333333328</v>
      </c>
      <c r="N57" s="145">
        <v>76083.333333333328</v>
      </c>
      <c r="O57" s="145">
        <v>88726.190476190473</v>
      </c>
      <c r="P57" s="145">
        <v>91026.190476190473</v>
      </c>
      <c r="Q57" s="145">
        <v>50656.190476190481</v>
      </c>
      <c r="R57" s="145">
        <v>48011.904761904763</v>
      </c>
      <c r="S57" s="145">
        <v>48511.904761904763</v>
      </c>
      <c r="T57" s="139" t="s">
        <v>1047</v>
      </c>
      <c r="U57" s="145">
        <v>65745.238095238092</v>
      </c>
      <c r="V57" s="145">
        <v>63345.238095238092</v>
      </c>
      <c r="W57" s="139" t="s">
        <v>1047</v>
      </c>
      <c r="X57" s="139" t="s">
        <v>1047</v>
      </c>
      <c r="Y57" s="145">
        <v>80773.809523809527</v>
      </c>
      <c r="Z57" s="145">
        <f>'Coût médian du PMAS'!U14</f>
        <v>81023.809523809527</v>
      </c>
      <c r="AB57" s="107" t="s">
        <v>1048</v>
      </c>
      <c r="AC57" s="107" t="s">
        <v>1048</v>
      </c>
      <c r="AD57" s="107" t="s">
        <v>1048</v>
      </c>
      <c r="AE57" s="107" t="s">
        <v>1048</v>
      </c>
      <c r="AF57" s="107" t="s">
        <v>1048</v>
      </c>
      <c r="AG57" s="107" t="s">
        <v>1048</v>
      </c>
      <c r="AH57" s="107" t="s">
        <v>1048</v>
      </c>
      <c r="AI57" s="107">
        <v>-4.1932505036937573E-2</v>
      </c>
      <c r="AJ57" s="107">
        <v>0.16617117821937111</v>
      </c>
      <c r="AK57" s="107">
        <v>2.5922447336643062E-2</v>
      </c>
      <c r="AL57" s="107">
        <v>-0.4434987313959875</v>
      </c>
      <c r="AM57" s="107">
        <v>-5.2200642990091972E-2</v>
      </c>
      <c r="AN57" s="107">
        <v>1.0414083808579111E-2</v>
      </c>
      <c r="AO57" s="107"/>
      <c r="AP57" s="107" t="s">
        <v>1048</v>
      </c>
      <c r="AQ57" s="109">
        <v>-3.6504544960706875E-2</v>
      </c>
      <c r="AR57" s="109" t="s">
        <v>1048</v>
      </c>
      <c r="AS57" s="109" t="s">
        <v>1048</v>
      </c>
      <c r="AT57" s="109"/>
      <c r="AU57" s="109">
        <f t="shared" si="1"/>
        <v>3.0950626381724966E-3</v>
      </c>
    </row>
    <row r="58" spans="1:47" x14ac:dyDescent="0.3">
      <c r="A58" s="218" t="s">
        <v>928</v>
      </c>
      <c r="B58" s="145">
        <v>33200</v>
      </c>
      <c r="C58" s="145">
        <v>68105</v>
      </c>
      <c r="D58" s="145">
        <v>62798</v>
      </c>
      <c r="E58" s="139" t="s">
        <v>1047</v>
      </c>
      <c r="F58" s="139" t="s">
        <v>1047</v>
      </c>
      <c r="G58" s="139" t="s">
        <v>1047</v>
      </c>
      <c r="H58" s="139" t="s">
        <v>1047</v>
      </c>
      <c r="I58" s="401"/>
      <c r="J58" s="319">
        <f>MEDIAN(C58:D58)</f>
        <v>65451.5</v>
      </c>
      <c r="K58" s="145">
        <v>60247.619047619046</v>
      </c>
      <c r="L58" s="393"/>
      <c r="M58" s="139" t="s">
        <v>1047</v>
      </c>
      <c r="N58" s="145">
        <v>63333.333333333336</v>
      </c>
      <c r="O58" s="139" t="s">
        <v>1047</v>
      </c>
      <c r="P58" s="145">
        <v>61104.761904761908</v>
      </c>
      <c r="Q58" s="145">
        <v>60604.761904761908</v>
      </c>
      <c r="R58" s="145">
        <v>64619.047619047626</v>
      </c>
      <c r="S58" s="145">
        <v>64619.047619047626</v>
      </c>
      <c r="T58" s="145">
        <v>64869.04761904764</v>
      </c>
      <c r="U58" s="145">
        <v>59904.761904761908</v>
      </c>
      <c r="V58" s="139" t="s">
        <v>1047</v>
      </c>
      <c r="W58" s="145">
        <v>64688.095238095237</v>
      </c>
      <c r="X58" s="145">
        <v>58354.761904761908</v>
      </c>
      <c r="Y58" s="145">
        <v>63154.761904761908</v>
      </c>
      <c r="Z58" s="145">
        <f>'Coût médian du PMAS'!U15</f>
        <v>65419.047619047626</v>
      </c>
      <c r="AB58" s="107">
        <v>-7.7923794141399272E-2</v>
      </c>
      <c r="AC58" s="107" t="s">
        <v>1048</v>
      </c>
      <c r="AD58" s="107" t="s">
        <v>1048</v>
      </c>
      <c r="AE58" s="107" t="s">
        <v>1048</v>
      </c>
      <c r="AF58" s="107" t="s">
        <v>1048</v>
      </c>
      <c r="AG58" s="107" t="s">
        <v>1048</v>
      </c>
      <c r="AH58" s="107" t="s">
        <v>1048</v>
      </c>
      <c r="AI58" s="107" t="s">
        <v>1048</v>
      </c>
      <c r="AJ58" s="107" t="s">
        <v>1048</v>
      </c>
      <c r="AK58" s="107" t="s">
        <v>1048</v>
      </c>
      <c r="AL58" s="107">
        <v>-8.182668329177023E-3</v>
      </c>
      <c r="AM58" s="107">
        <v>6.6237133652863989E-2</v>
      </c>
      <c r="AN58" s="107">
        <v>0</v>
      </c>
      <c r="AO58" s="107">
        <v>3.8688282977157318E-3</v>
      </c>
      <c r="AP58" s="107">
        <v>-7.6527803266654648E-2</v>
      </c>
      <c r="AQ58" s="109" t="s">
        <v>1048</v>
      </c>
      <c r="AR58" s="109" t="s">
        <v>1048</v>
      </c>
      <c r="AS58" s="109">
        <v>-9.790570135080412E-2</v>
      </c>
      <c r="AT58" s="109">
        <v>8.2255497980333825E-2</v>
      </c>
      <c r="AU58" s="109">
        <f t="shared" si="1"/>
        <v>3.5852968897266857E-2</v>
      </c>
    </row>
    <row r="59" spans="1:47" x14ac:dyDescent="0.3">
      <c r="A59" s="130" t="s">
        <v>1055</v>
      </c>
      <c r="B59" s="139" t="s">
        <v>1047</v>
      </c>
      <c r="C59" s="139" t="s">
        <v>1047</v>
      </c>
      <c r="D59" s="139" t="s">
        <v>1047</v>
      </c>
      <c r="E59" s="139" t="s">
        <v>1047</v>
      </c>
      <c r="F59" s="139" t="s">
        <v>1047</v>
      </c>
      <c r="G59" s="139" t="s">
        <v>1047</v>
      </c>
      <c r="H59" s="139" t="s">
        <v>1047</v>
      </c>
      <c r="I59" s="401"/>
      <c r="J59" s="320" t="s">
        <v>941</v>
      </c>
      <c r="K59" s="139" t="s">
        <v>1047</v>
      </c>
      <c r="L59" s="393"/>
      <c r="M59" s="139" t="s">
        <v>1047</v>
      </c>
      <c r="N59" s="317" t="s">
        <v>1047</v>
      </c>
      <c r="O59" s="139" t="s">
        <v>1047</v>
      </c>
      <c r="P59" s="139" t="s">
        <v>1047</v>
      </c>
      <c r="Q59" s="145">
        <v>55572.857142857145</v>
      </c>
      <c r="R59" s="145">
        <v>53207.142857142855</v>
      </c>
      <c r="S59" s="145">
        <v>53457.142857142855</v>
      </c>
      <c r="T59" s="139" t="s">
        <v>1047</v>
      </c>
      <c r="U59" s="139" t="s">
        <v>1047</v>
      </c>
      <c r="V59" s="139" t="s">
        <v>1047</v>
      </c>
      <c r="W59" s="139" t="s">
        <v>1047</v>
      </c>
      <c r="X59" s="139" t="s">
        <v>1047</v>
      </c>
      <c r="Y59" s="139" t="s">
        <v>1047</v>
      </c>
      <c r="Z59" s="139" t="s">
        <v>1047</v>
      </c>
      <c r="AB59" s="107"/>
      <c r="AC59" s="107"/>
      <c r="AD59" s="107"/>
      <c r="AE59" s="107"/>
      <c r="AF59" s="107"/>
      <c r="AG59" s="107"/>
      <c r="AH59" s="107"/>
      <c r="AI59" s="107"/>
      <c r="AJ59" s="107"/>
      <c r="AK59" s="107"/>
      <c r="AL59" s="107" t="s">
        <v>1048</v>
      </c>
      <c r="AM59" s="107">
        <v>-4.2569599753219833E-2</v>
      </c>
      <c r="AN59" s="107">
        <v>4.6986172640623991E-3</v>
      </c>
      <c r="AO59" s="107"/>
      <c r="AP59" s="107" t="s">
        <v>1048</v>
      </c>
      <c r="AQ59" s="109" t="s">
        <v>1048</v>
      </c>
      <c r="AR59" s="109" t="s">
        <v>1048</v>
      </c>
      <c r="AS59" s="109" t="s">
        <v>1048</v>
      </c>
      <c r="AT59" s="109"/>
      <c r="AU59" s="109"/>
    </row>
    <row r="60" spans="1:47" x14ac:dyDescent="0.3">
      <c r="A60" s="130" t="s">
        <v>929</v>
      </c>
      <c r="B60" s="139" t="s">
        <v>1047</v>
      </c>
      <c r="C60" s="139" t="s">
        <v>1047</v>
      </c>
      <c r="D60" s="139" t="s">
        <v>1047</v>
      </c>
      <c r="E60" s="145">
        <v>55748</v>
      </c>
      <c r="F60" s="145">
        <v>64914</v>
      </c>
      <c r="G60" s="139" t="s">
        <v>1047</v>
      </c>
      <c r="H60" s="145">
        <v>76047.619047619039</v>
      </c>
      <c r="I60" s="401"/>
      <c r="J60" s="319">
        <f>MEDIAN(E60,F60,H60)</f>
        <v>64914</v>
      </c>
      <c r="K60" s="145">
        <v>81414.28571428571</v>
      </c>
      <c r="L60" s="393"/>
      <c r="M60" s="145">
        <v>83807.142857142855</v>
      </c>
      <c r="N60" s="145">
        <v>77223.809523809527</v>
      </c>
      <c r="O60" s="145">
        <v>101342.85714285714</v>
      </c>
      <c r="P60" s="145">
        <v>106842.85714285714</v>
      </c>
      <c r="Q60" s="145">
        <v>110392.85714285714</v>
      </c>
      <c r="R60" s="145">
        <v>93307.142857142855</v>
      </c>
      <c r="S60" s="145">
        <v>78323.809523809527</v>
      </c>
      <c r="T60" s="145">
        <v>78323.809523809527</v>
      </c>
      <c r="U60" s="145">
        <v>85523.809523809527</v>
      </c>
      <c r="V60" s="145">
        <v>85523.809523809527</v>
      </c>
      <c r="W60" s="145">
        <v>84057.142857142855</v>
      </c>
      <c r="X60" s="145">
        <v>84057.142857142855</v>
      </c>
      <c r="Y60" s="145">
        <v>107857.14285714286</v>
      </c>
      <c r="Z60" s="145">
        <f>'Coût médian du PMAS'!U16</f>
        <v>86557.142857142855</v>
      </c>
      <c r="AB60" s="107" t="s">
        <v>1048</v>
      </c>
      <c r="AC60" s="107" t="s">
        <v>1048</v>
      </c>
      <c r="AD60" s="107">
        <v>0.16441845447370307</v>
      </c>
      <c r="AE60" s="107" t="s">
        <v>1048</v>
      </c>
      <c r="AF60" s="107" t="s">
        <v>1048</v>
      </c>
      <c r="AG60" s="107">
        <v>7.0569818409517815E-2</v>
      </c>
      <c r="AH60" s="107">
        <v>8.905071065099146E-2</v>
      </c>
      <c r="AI60" s="107">
        <v>-7.855336799340884E-2</v>
      </c>
      <c r="AJ60" s="107">
        <v>0.31232657088240723</v>
      </c>
      <c r="AK60" s="107">
        <v>5.4271215111361792E-2</v>
      </c>
      <c r="AL60" s="107">
        <v>3.3226367161385273E-2</v>
      </c>
      <c r="AM60" s="107">
        <v>-0.1547719184729861</v>
      </c>
      <c r="AN60" s="107">
        <v>-0.16058077521753544</v>
      </c>
      <c r="AO60" s="107">
        <v>0</v>
      </c>
      <c r="AP60" s="107">
        <v>9.1926070038910401E-2</v>
      </c>
      <c r="AQ60" s="109">
        <v>0</v>
      </c>
      <c r="AR60" s="109">
        <v>-1.7149220489977801E-2</v>
      </c>
      <c r="AS60" s="109">
        <v>0</v>
      </c>
      <c r="AT60" s="109">
        <v>0.28314072059823259</v>
      </c>
      <c r="AU60" s="109">
        <f t="shared" si="1"/>
        <v>-0.19748344370860926</v>
      </c>
    </row>
    <row r="61" spans="1:47" x14ac:dyDescent="0.3">
      <c r="A61" s="130" t="s">
        <v>1750</v>
      </c>
      <c r="B61" s="139" t="s">
        <v>1047</v>
      </c>
      <c r="C61" s="139" t="s">
        <v>1047</v>
      </c>
      <c r="D61" s="139" t="s">
        <v>1047</v>
      </c>
      <c r="E61" s="139" t="s">
        <v>1047</v>
      </c>
      <c r="F61" s="139" t="s">
        <v>1047</v>
      </c>
      <c r="G61" s="139" t="s">
        <v>1047</v>
      </c>
      <c r="H61" s="139" t="s">
        <v>1047</v>
      </c>
      <c r="I61" s="401"/>
      <c r="J61" s="320" t="s">
        <v>941</v>
      </c>
      <c r="K61" s="139" t="s">
        <v>1047</v>
      </c>
      <c r="L61" s="393"/>
      <c r="M61" s="139" t="s">
        <v>1047</v>
      </c>
      <c r="N61" s="139" t="s">
        <v>1047</v>
      </c>
      <c r="O61" s="139" t="s">
        <v>1047</v>
      </c>
      <c r="P61" s="139" t="s">
        <v>1047</v>
      </c>
      <c r="Q61" s="139" t="s">
        <v>1047</v>
      </c>
      <c r="R61" s="139" t="s">
        <v>1047</v>
      </c>
      <c r="S61" s="139" t="s">
        <v>1047</v>
      </c>
      <c r="T61" s="139" t="s">
        <v>1047</v>
      </c>
      <c r="U61" s="139" t="s">
        <v>1047</v>
      </c>
      <c r="V61" s="139" t="s">
        <v>1047</v>
      </c>
      <c r="W61" s="139" t="s">
        <v>1047</v>
      </c>
      <c r="X61" s="139" t="s">
        <v>1047</v>
      </c>
      <c r="Y61" s="145">
        <v>45964.28571428571</v>
      </c>
      <c r="Z61" s="145">
        <f>'Coût médian du PMAS'!U17</f>
        <v>47806.761904761908</v>
      </c>
      <c r="AB61"/>
      <c r="AC61"/>
      <c r="AD61"/>
      <c r="AE61"/>
      <c r="AF61"/>
      <c r="AG61"/>
      <c r="AH61"/>
      <c r="AI61"/>
      <c r="AJ61"/>
      <c r="AK61"/>
      <c r="AL61"/>
      <c r="AM61"/>
      <c r="AN61"/>
      <c r="AO61"/>
      <c r="AP61"/>
      <c r="AQ61"/>
      <c r="AR61"/>
      <c r="AS61"/>
      <c r="AT61"/>
      <c r="AU61" s="109">
        <f t="shared" si="1"/>
        <v>4.0084952084952219E-2</v>
      </c>
    </row>
    <row r="62" spans="1:47" x14ac:dyDescent="0.3">
      <c r="A62" s="130" t="s">
        <v>874</v>
      </c>
      <c r="B62" s="139" t="s">
        <v>1047</v>
      </c>
      <c r="C62" s="139" t="s">
        <v>1047</v>
      </c>
      <c r="D62" s="139" t="s">
        <v>1047</v>
      </c>
      <c r="E62" s="139" t="s">
        <v>1047</v>
      </c>
      <c r="F62" s="139" t="s">
        <v>1047</v>
      </c>
      <c r="G62" s="139" t="s">
        <v>1047</v>
      </c>
      <c r="H62" s="139" t="s">
        <v>1047</v>
      </c>
      <c r="I62" s="401"/>
      <c r="J62" s="320" t="s">
        <v>941</v>
      </c>
      <c r="K62" s="139" t="s">
        <v>1047</v>
      </c>
      <c r="L62" s="393"/>
      <c r="M62" s="139" t="s">
        <v>1047</v>
      </c>
      <c r="N62" s="139" t="s">
        <v>1047</v>
      </c>
      <c r="O62" s="139" t="s">
        <v>1047</v>
      </c>
      <c r="P62" s="139" t="s">
        <v>1047</v>
      </c>
      <c r="Q62" s="145">
        <v>66489.523809523816</v>
      </c>
      <c r="R62" s="145">
        <v>74565.476190476184</v>
      </c>
      <c r="S62" s="145">
        <v>68840.666666666657</v>
      </c>
      <c r="T62" s="145">
        <v>57773.809523809527</v>
      </c>
      <c r="U62" s="145">
        <v>55459.523809523809</v>
      </c>
      <c r="V62" s="145">
        <v>45917.857142857145</v>
      </c>
      <c r="W62" s="145">
        <v>61767.142857142855</v>
      </c>
      <c r="X62" s="145">
        <v>64017.142857142855</v>
      </c>
      <c r="Y62" s="145">
        <v>68117.142857142855</v>
      </c>
      <c r="Z62" s="145">
        <f>'Coût médian du PMAS'!U18</f>
        <v>64017.142857142855</v>
      </c>
      <c r="AB62" s="107"/>
      <c r="AC62" s="107"/>
      <c r="AD62" s="107"/>
      <c r="AE62" s="107"/>
      <c r="AF62" s="107"/>
      <c r="AG62" s="107"/>
      <c r="AH62" s="107"/>
      <c r="AI62" s="107"/>
      <c r="AJ62" s="107"/>
      <c r="AK62" s="107"/>
      <c r="AL62" s="107" t="s">
        <v>1048</v>
      </c>
      <c r="AM62" s="107">
        <v>0.12146202767353231</v>
      </c>
      <c r="AN62" s="107">
        <v>-7.6775604693861355E-2</v>
      </c>
      <c r="AO62" s="107">
        <v>-0.1607604585882928</v>
      </c>
      <c r="AP62" s="107">
        <v>-4.0057696270348275E-2</v>
      </c>
      <c r="AQ62" s="109">
        <v>-0.17204739621345466</v>
      </c>
      <c r="AR62" s="109">
        <v>0.34516605740063766</v>
      </c>
      <c r="AS62" s="109">
        <v>3.6427134167495323E-2</v>
      </c>
      <c r="AT62" s="109">
        <v>6.4045344996875864E-2</v>
      </c>
      <c r="AU62" s="109">
        <f t="shared" si="1"/>
        <v>-6.019042825384846E-2</v>
      </c>
    </row>
    <row r="63" spans="1:47" x14ac:dyDescent="0.3">
      <c r="A63" s="218" t="s">
        <v>1057</v>
      </c>
      <c r="B63" s="139" t="s">
        <v>1047</v>
      </c>
      <c r="C63" s="139" t="s">
        <v>1047</v>
      </c>
      <c r="D63" s="139" t="s">
        <v>1047</v>
      </c>
      <c r="E63" s="139" t="s">
        <v>1047</v>
      </c>
      <c r="F63" s="139" t="s">
        <v>1047</v>
      </c>
      <c r="G63" s="139" t="s">
        <v>1047</v>
      </c>
      <c r="H63" s="139" t="s">
        <v>1047</v>
      </c>
      <c r="I63" s="401"/>
      <c r="J63" s="320" t="s">
        <v>941</v>
      </c>
      <c r="K63" s="139" t="s">
        <v>1047</v>
      </c>
      <c r="L63" s="393"/>
      <c r="M63" s="139" t="s">
        <v>1047</v>
      </c>
      <c r="N63" s="139" t="s">
        <v>1047</v>
      </c>
      <c r="O63" s="145">
        <v>60516.666666666664</v>
      </c>
      <c r="P63" s="145">
        <v>59109.523809523809</v>
      </c>
      <c r="Q63" s="139" t="s">
        <v>1047</v>
      </c>
      <c r="R63" s="145">
        <v>60207.142857142855</v>
      </c>
      <c r="S63" s="145">
        <v>63975</v>
      </c>
      <c r="T63" s="139" t="s">
        <v>1047</v>
      </c>
      <c r="U63" s="145">
        <v>53253.571428571428</v>
      </c>
      <c r="V63" s="139" t="s">
        <v>1047</v>
      </c>
      <c r="W63" s="139" t="s">
        <v>1047</v>
      </c>
      <c r="X63" s="139" t="s">
        <v>1047</v>
      </c>
      <c r="Y63" s="139" t="s">
        <v>1047</v>
      </c>
      <c r="Z63" s="139" t="s">
        <v>1047</v>
      </c>
      <c r="AB63" s="107"/>
      <c r="AC63" s="107"/>
      <c r="AD63" s="107"/>
      <c r="AE63" s="107"/>
      <c r="AF63" s="107"/>
      <c r="AG63" s="107"/>
      <c r="AH63" s="107"/>
      <c r="AI63" s="107"/>
      <c r="AJ63" s="107" t="s">
        <v>1048</v>
      </c>
      <c r="AK63" s="107">
        <v>-2.3252154070110498E-2</v>
      </c>
      <c r="AL63" s="107" t="s">
        <v>1048</v>
      </c>
      <c r="AM63" s="107" t="s">
        <v>1048</v>
      </c>
      <c r="AN63" s="107">
        <v>6.2581563649305894E-2</v>
      </c>
      <c r="AO63" s="107"/>
      <c r="AP63" s="107" t="s">
        <v>1048</v>
      </c>
      <c r="AQ63" s="109" t="s">
        <v>1048</v>
      </c>
      <c r="AR63" s="109" t="s">
        <v>1048</v>
      </c>
      <c r="AS63" s="109" t="s">
        <v>1048</v>
      </c>
      <c r="AT63" s="109"/>
      <c r="AU63" s="109"/>
    </row>
    <row r="64" spans="1:47" x14ac:dyDescent="0.3">
      <c r="A64" s="218" t="s">
        <v>930</v>
      </c>
      <c r="B64" s="145">
        <v>33792</v>
      </c>
      <c r="C64" s="145">
        <v>99751</v>
      </c>
      <c r="D64" s="139" t="s">
        <v>1047</v>
      </c>
      <c r="E64" s="145">
        <v>93025</v>
      </c>
      <c r="F64" s="139" t="s">
        <v>1047</v>
      </c>
      <c r="G64" s="145">
        <v>84010</v>
      </c>
      <c r="H64" s="145">
        <v>51523.809523809519</v>
      </c>
      <c r="I64" s="401"/>
      <c r="J64" s="319">
        <f>MEDIAN(C64,E64,G64,H64)</f>
        <v>88517.5</v>
      </c>
      <c r="K64" s="139" t="s">
        <v>1047</v>
      </c>
      <c r="L64" s="393"/>
      <c r="M64" s="139" t="s">
        <v>1047</v>
      </c>
      <c r="N64" s="145">
        <v>77488.095238095251</v>
      </c>
      <c r="O64" s="145">
        <v>71128.57142857142</v>
      </c>
      <c r="P64" s="145">
        <v>74920</v>
      </c>
      <c r="Q64" s="145">
        <v>64357.142857142855</v>
      </c>
      <c r="R64" s="139" t="s">
        <v>1047</v>
      </c>
      <c r="S64" s="145">
        <v>46158.333333333336</v>
      </c>
      <c r="T64" s="145">
        <v>60778.571428571428</v>
      </c>
      <c r="U64" s="145">
        <v>49148.333333333336</v>
      </c>
      <c r="V64" s="145">
        <v>46480</v>
      </c>
      <c r="W64" s="145">
        <v>48066.904761904763</v>
      </c>
      <c r="X64" s="145">
        <v>53297.142857142855</v>
      </c>
      <c r="Y64" s="145">
        <v>57593.809523809519</v>
      </c>
      <c r="Z64" s="145">
        <f>'Coût médian du PMAS'!U19</f>
        <v>65952.380952380947</v>
      </c>
      <c r="AB64" s="107" t="s">
        <v>1048</v>
      </c>
      <c r="AC64" s="107" t="s">
        <v>1048</v>
      </c>
      <c r="AD64" s="107" t="s">
        <v>1048</v>
      </c>
      <c r="AE64" s="107" t="s">
        <v>1048</v>
      </c>
      <c r="AF64" s="107">
        <v>-0.38669432777277091</v>
      </c>
      <c r="AG64" s="107" t="s">
        <v>1048</v>
      </c>
      <c r="AH64" s="107" t="s">
        <v>1048</v>
      </c>
      <c r="AI64" s="107" t="s">
        <v>1048</v>
      </c>
      <c r="AJ64" s="107">
        <v>-8.2070978644953385E-2</v>
      </c>
      <c r="AK64" s="107">
        <v>5.3303876280377693E-2</v>
      </c>
      <c r="AL64" s="107">
        <v>-0.1409884829532454</v>
      </c>
      <c r="AM64" s="107" t="s">
        <v>1048</v>
      </c>
      <c r="AN64" s="107" t="s">
        <v>1048</v>
      </c>
      <c r="AO64" s="107">
        <v>0.31674103112990992</v>
      </c>
      <c r="AP64" s="107">
        <v>-0.19135425236024595</v>
      </c>
      <c r="AQ64" s="109">
        <v>-5.4291430702974042E-2</v>
      </c>
      <c r="AR64" s="109">
        <v>3.414166871567903E-2</v>
      </c>
      <c r="AS64" s="109">
        <v>0.10881162665134414</v>
      </c>
      <c r="AT64" s="109">
        <v>8.0617204531646447E-2</v>
      </c>
      <c r="AU64" s="109">
        <f t="shared" si="1"/>
        <v>0.1451296849033048</v>
      </c>
    </row>
    <row r="65" spans="1:47" x14ac:dyDescent="0.3">
      <c r="A65" s="218" t="s">
        <v>931</v>
      </c>
      <c r="B65" s="145">
        <v>40310</v>
      </c>
      <c r="C65" s="145">
        <v>74217</v>
      </c>
      <c r="D65" s="145">
        <v>134200</v>
      </c>
      <c r="E65" s="139" t="s">
        <v>1047</v>
      </c>
      <c r="F65" s="145">
        <v>69700</v>
      </c>
      <c r="G65" s="145">
        <v>73300</v>
      </c>
      <c r="H65" s="145">
        <v>73400</v>
      </c>
      <c r="I65" s="401"/>
      <c r="J65" s="319">
        <f>MEDIAN(C65,D65,F65,G65,H65)</f>
        <v>73400</v>
      </c>
      <c r="K65" s="139" t="s">
        <v>1047</v>
      </c>
      <c r="L65" s="393"/>
      <c r="M65" s="145">
        <v>66300</v>
      </c>
      <c r="N65" s="139" t="s">
        <v>1047</v>
      </c>
      <c r="O65" s="145">
        <v>74700</v>
      </c>
      <c r="P65" s="145">
        <v>79800</v>
      </c>
      <c r="Q65" s="145">
        <v>76820</v>
      </c>
      <c r="R65" s="139" t="s">
        <v>1047</v>
      </c>
      <c r="S65" s="145">
        <v>77700</v>
      </c>
      <c r="T65" s="145">
        <v>78670.476190476198</v>
      </c>
      <c r="U65" s="139" t="s">
        <v>1047</v>
      </c>
      <c r="V65" s="145">
        <v>78150</v>
      </c>
      <c r="W65" s="145">
        <v>77670.476190476184</v>
      </c>
      <c r="X65" s="145">
        <v>81978.333333333328</v>
      </c>
      <c r="Y65" s="145">
        <v>75177.142857142855</v>
      </c>
      <c r="Z65" s="145">
        <f>'Coût médian du PMAS'!U20</f>
        <v>83100</v>
      </c>
      <c r="AB65" s="107">
        <v>0.80821105676597016</v>
      </c>
      <c r="AC65" s="107" t="s">
        <v>1048</v>
      </c>
      <c r="AD65" s="107" t="s">
        <v>1048</v>
      </c>
      <c r="AE65" s="107">
        <v>5.164992826398862E-2</v>
      </c>
      <c r="AF65" s="107">
        <v>1.3642564802183177E-3</v>
      </c>
      <c r="AG65" s="107" t="s">
        <v>1048</v>
      </c>
      <c r="AH65" s="107" t="s">
        <v>1048</v>
      </c>
      <c r="AI65" s="107" t="s">
        <v>1048</v>
      </c>
      <c r="AJ65" s="107" t="s">
        <v>1048</v>
      </c>
      <c r="AK65" s="107">
        <v>6.8273092369477872E-2</v>
      </c>
      <c r="AL65" s="107">
        <v>-3.7343358395990012E-2</v>
      </c>
      <c r="AM65" s="107" t="s">
        <v>1048</v>
      </c>
      <c r="AN65" s="107" t="s">
        <v>1048</v>
      </c>
      <c r="AO65" s="107">
        <v>1.249004106146967E-2</v>
      </c>
      <c r="AP65" s="107" t="s">
        <v>1048</v>
      </c>
      <c r="AQ65" s="109" t="s">
        <v>1048</v>
      </c>
      <c r="AR65" s="109">
        <v>-6.135941260701383E-3</v>
      </c>
      <c r="AS65" s="109">
        <v>5.5463251342668718E-2</v>
      </c>
      <c r="AT65" s="109">
        <v>-8.2963268459436135E-2</v>
      </c>
      <c r="AU65" s="109">
        <f t="shared" si="1"/>
        <v>0.1053891760413499</v>
      </c>
    </row>
    <row r="66" spans="1:47" x14ac:dyDescent="0.3">
      <c r="A66" s="130" t="s">
        <v>1058</v>
      </c>
      <c r="B66" s="139" t="s">
        <v>1047</v>
      </c>
      <c r="C66" s="139" t="s">
        <v>1047</v>
      </c>
      <c r="D66" s="139" t="s">
        <v>1047</v>
      </c>
      <c r="E66" s="139" t="s">
        <v>1047</v>
      </c>
      <c r="F66" s="139" t="s">
        <v>1047</v>
      </c>
      <c r="G66" s="139" t="s">
        <v>1047</v>
      </c>
      <c r="H66" s="139" t="s">
        <v>1047</v>
      </c>
      <c r="I66" s="401"/>
      <c r="J66" s="318" t="s">
        <v>941</v>
      </c>
      <c r="K66" s="139"/>
      <c r="L66" s="393"/>
      <c r="M66" s="139" t="s">
        <v>1047</v>
      </c>
      <c r="N66" s="139" t="s">
        <v>1047</v>
      </c>
      <c r="O66" s="139" t="s">
        <v>1047</v>
      </c>
      <c r="P66" s="139" t="s">
        <v>1047</v>
      </c>
      <c r="Q66" s="139" t="s">
        <v>1047</v>
      </c>
      <c r="R66" s="139" t="s">
        <v>1047</v>
      </c>
      <c r="S66" s="139" t="s">
        <v>1047</v>
      </c>
      <c r="T66" s="139" t="s">
        <v>1047</v>
      </c>
      <c r="U66" s="145">
        <v>77726.190476190473</v>
      </c>
      <c r="V66" s="145">
        <v>59642.857142857145</v>
      </c>
      <c r="W66" s="139" t="s">
        <v>1047</v>
      </c>
      <c r="X66" s="139" t="s">
        <v>1047</v>
      </c>
      <c r="Y66" s="139" t="s">
        <v>1047</v>
      </c>
      <c r="Z66" s="139" t="s">
        <v>1047</v>
      </c>
      <c r="AB66" s="107"/>
      <c r="AC66" s="107"/>
      <c r="AD66" s="107"/>
      <c r="AE66" s="107"/>
      <c r="AF66" s="107"/>
      <c r="AG66" s="107"/>
      <c r="AH66" s="107"/>
      <c r="AI66" s="107"/>
      <c r="AJ66" s="107"/>
      <c r="AK66" s="107"/>
      <c r="AL66" s="107"/>
      <c r="AM66" s="107"/>
      <c r="AN66" s="107"/>
      <c r="AO66" s="107"/>
      <c r="AP66" s="107" t="s">
        <v>1048</v>
      </c>
      <c r="AQ66" s="109">
        <v>-0.23265431153315974</v>
      </c>
      <c r="AR66" s="109" t="s">
        <v>1048</v>
      </c>
      <c r="AS66" s="109" t="s">
        <v>1048</v>
      </c>
      <c r="AT66" s="109"/>
      <c r="AU66" s="109"/>
    </row>
    <row r="67" spans="1:47" x14ac:dyDescent="0.3">
      <c r="A67" s="218" t="s">
        <v>1059</v>
      </c>
      <c r="B67" s="139" t="s">
        <v>1047</v>
      </c>
      <c r="C67" s="139" t="s">
        <v>1047</v>
      </c>
      <c r="D67" s="139" t="s">
        <v>1047</v>
      </c>
      <c r="E67" s="139" t="s">
        <v>1047</v>
      </c>
      <c r="F67" s="139" t="s">
        <v>1047</v>
      </c>
      <c r="G67" s="139" t="s">
        <v>1047</v>
      </c>
      <c r="H67" s="139" t="s">
        <v>1047</v>
      </c>
      <c r="I67" s="401"/>
      <c r="J67" s="318" t="s">
        <v>941</v>
      </c>
      <c r="K67" s="139" t="s">
        <v>1047</v>
      </c>
      <c r="L67" s="393"/>
      <c r="M67" s="139" t="s">
        <v>1047</v>
      </c>
      <c r="N67" s="145">
        <v>63202.380952380954</v>
      </c>
      <c r="O67" s="315" t="s">
        <v>1047</v>
      </c>
      <c r="P67" s="139" t="s">
        <v>1047</v>
      </c>
      <c r="Q67" s="139" t="s">
        <v>1047</v>
      </c>
      <c r="R67" s="139" t="s">
        <v>1047</v>
      </c>
      <c r="S67" s="145">
        <v>57900</v>
      </c>
      <c r="T67" s="139" t="s">
        <v>1047</v>
      </c>
      <c r="U67" s="145">
        <v>65642.857142857145</v>
      </c>
      <c r="V67" s="139" t="s">
        <v>1047</v>
      </c>
      <c r="W67" s="139" t="s">
        <v>1047</v>
      </c>
      <c r="X67" s="139" t="s">
        <v>1047</v>
      </c>
      <c r="Y67" s="139" t="s">
        <v>1047</v>
      </c>
      <c r="Z67" s="139" t="s">
        <v>1047</v>
      </c>
      <c r="AB67" s="107"/>
      <c r="AC67" s="107"/>
      <c r="AD67" s="107"/>
      <c r="AE67" s="107"/>
      <c r="AF67" s="107"/>
      <c r="AG67" s="107"/>
      <c r="AH67" s="107"/>
      <c r="AI67" s="107" t="s">
        <v>1048</v>
      </c>
      <c r="AJ67" s="107" t="s">
        <v>1048</v>
      </c>
      <c r="AK67" s="107" t="s">
        <v>1048</v>
      </c>
      <c r="AL67" s="107" t="s">
        <v>1048</v>
      </c>
      <c r="AM67" s="107" t="s">
        <v>1048</v>
      </c>
      <c r="AN67" s="107" t="s">
        <v>1048</v>
      </c>
      <c r="AO67" s="107"/>
      <c r="AP67" s="107" t="s">
        <v>1048</v>
      </c>
      <c r="AQ67" s="109" t="s">
        <v>1048</v>
      </c>
      <c r="AR67" s="109" t="s">
        <v>1048</v>
      </c>
      <c r="AS67" s="109" t="s">
        <v>1048</v>
      </c>
      <c r="AT67" s="109"/>
      <c r="AU67" s="109"/>
    </row>
    <row r="68" spans="1:47" x14ac:dyDescent="0.3">
      <c r="A68" s="218" t="s">
        <v>1060</v>
      </c>
      <c r="B68" s="139" t="s">
        <v>1047</v>
      </c>
      <c r="C68" s="139" t="s">
        <v>1047</v>
      </c>
      <c r="D68" s="139" t="s">
        <v>1047</v>
      </c>
      <c r="E68" s="139" t="s">
        <v>1047</v>
      </c>
      <c r="F68" s="139" t="s">
        <v>1047</v>
      </c>
      <c r="G68" s="139" t="s">
        <v>1047</v>
      </c>
      <c r="H68" s="139" t="s">
        <v>1047</v>
      </c>
      <c r="I68" s="401"/>
      <c r="J68" s="320" t="s">
        <v>941</v>
      </c>
      <c r="K68" s="139" t="s">
        <v>1047</v>
      </c>
      <c r="L68" s="393"/>
      <c r="M68" s="139" t="s">
        <v>1047</v>
      </c>
      <c r="N68" s="139" t="s">
        <v>1047</v>
      </c>
      <c r="O68" s="139" t="s">
        <v>1047</v>
      </c>
      <c r="P68" s="145">
        <v>67746.666666666657</v>
      </c>
      <c r="Q68" s="139" t="s">
        <v>1047</v>
      </c>
      <c r="R68" s="145">
        <v>47745.238095238092</v>
      </c>
      <c r="S68" s="145">
        <v>44403.095238095237</v>
      </c>
      <c r="T68" s="145">
        <v>47180.952380952374</v>
      </c>
      <c r="U68" s="145">
        <v>35580</v>
      </c>
      <c r="V68" s="145">
        <v>44994.28571428571</v>
      </c>
      <c r="W68" s="145">
        <v>52255.952380952374</v>
      </c>
      <c r="X68" s="139" t="s">
        <v>1047</v>
      </c>
      <c r="Y68" s="139" t="s">
        <v>1047</v>
      </c>
      <c r="Z68" s="139" t="s">
        <v>1047</v>
      </c>
      <c r="AB68" s="107"/>
      <c r="AC68" s="107"/>
      <c r="AD68" s="107"/>
      <c r="AE68" s="107"/>
      <c r="AF68" s="107"/>
      <c r="AG68" s="107"/>
      <c r="AH68" s="107"/>
      <c r="AI68" s="107"/>
      <c r="AJ68" s="107"/>
      <c r="AK68" s="107" t="s">
        <v>1048</v>
      </c>
      <c r="AL68" s="107" t="s">
        <v>1048</v>
      </c>
      <c r="AM68" s="107" t="s">
        <v>1048</v>
      </c>
      <c r="AN68" s="107">
        <v>-6.9999501321498014E-2</v>
      </c>
      <c r="AO68" s="107">
        <v>6.2559988846766279E-2</v>
      </c>
      <c r="AP68" s="107">
        <v>-0.24588211546225258</v>
      </c>
      <c r="AQ68" s="109">
        <v>0.26459487673652915</v>
      </c>
      <c r="AR68" s="109">
        <v>0.16139086444839545</v>
      </c>
      <c r="AS68" s="109" t="s">
        <v>1048</v>
      </c>
      <c r="AT68" s="109"/>
      <c r="AU68" s="109"/>
    </row>
    <row r="69" spans="1:47" x14ac:dyDescent="0.3">
      <c r="A69" s="218" t="s">
        <v>1729</v>
      </c>
      <c r="B69" s="139" t="s">
        <v>1047</v>
      </c>
      <c r="C69" s="139" t="s">
        <v>1047</v>
      </c>
      <c r="D69" s="139" t="s">
        <v>1047</v>
      </c>
      <c r="E69" s="139" t="s">
        <v>1047</v>
      </c>
      <c r="F69" s="139" t="s">
        <v>1047</v>
      </c>
      <c r="G69" s="139" t="s">
        <v>1047</v>
      </c>
      <c r="H69" s="139" t="s">
        <v>1047</v>
      </c>
      <c r="I69" s="401"/>
      <c r="J69" s="320" t="s">
        <v>941</v>
      </c>
      <c r="K69" s="139" t="s">
        <v>1047</v>
      </c>
      <c r="L69" s="393"/>
      <c r="M69" s="139" t="s">
        <v>1047</v>
      </c>
      <c r="N69" s="139" t="s">
        <v>1047</v>
      </c>
      <c r="O69" s="139" t="s">
        <v>1047</v>
      </c>
      <c r="P69" s="139" t="s">
        <v>1047</v>
      </c>
      <c r="Q69" s="139" t="s">
        <v>1047</v>
      </c>
      <c r="R69" s="139" t="s">
        <v>1047</v>
      </c>
      <c r="S69" s="139" t="s">
        <v>1047</v>
      </c>
      <c r="T69" s="139" t="s">
        <v>1047</v>
      </c>
      <c r="U69" s="139" t="s">
        <v>1047</v>
      </c>
      <c r="V69" s="139" t="s">
        <v>1047</v>
      </c>
      <c r="W69" s="139" t="s">
        <v>1047</v>
      </c>
      <c r="X69" s="139" t="s">
        <v>1047</v>
      </c>
      <c r="Y69" s="145">
        <v>48228.571428571428</v>
      </c>
      <c r="Z69" s="145">
        <f>'Coût médian du PMAS'!U21</f>
        <v>61159.523809523809</v>
      </c>
      <c r="AB69"/>
      <c r="AC69"/>
      <c r="AD69"/>
      <c r="AE69"/>
      <c r="AF69"/>
      <c r="AG69"/>
      <c r="AH69"/>
      <c r="AI69"/>
      <c r="AJ69"/>
      <c r="AK69"/>
      <c r="AL69"/>
      <c r="AM69"/>
      <c r="AN69"/>
      <c r="AO69"/>
      <c r="AP69"/>
      <c r="AQ69"/>
      <c r="AR69"/>
      <c r="AS69"/>
      <c r="AT69"/>
      <c r="AU69" s="109">
        <f t="shared" si="1"/>
        <v>0.26811808846761465</v>
      </c>
    </row>
    <row r="70" spans="1:47" x14ac:dyDescent="0.3">
      <c r="A70" s="218" t="s">
        <v>1061</v>
      </c>
      <c r="B70" s="139" t="s">
        <v>1047</v>
      </c>
      <c r="C70" s="139" t="s">
        <v>1047</v>
      </c>
      <c r="D70" s="139" t="s">
        <v>1047</v>
      </c>
      <c r="E70" s="139" t="s">
        <v>1047</v>
      </c>
      <c r="F70" s="139" t="s">
        <v>1047</v>
      </c>
      <c r="G70" s="139" t="s">
        <v>1047</v>
      </c>
      <c r="H70" s="139" t="s">
        <v>1047</v>
      </c>
      <c r="I70" s="401"/>
      <c r="J70" s="318" t="s">
        <v>941</v>
      </c>
      <c r="K70" s="139" t="s">
        <v>1047</v>
      </c>
      <c r="L70" s="393"/>
      <c r="M70" s="145">
        <v>62368</v>
      </c>
      <c r="N70" s="139" t="s">
        <v>1047</v>
      </c>
      <c r="O70" s="315" t="s">
        <v>1047</v>
      </c>
      <c r="P70" s="139" t="s">
        <v>1047</v>
      </c>
      <c r="Q70" s="139" t="s">
        <v>1047</v>
      </c>
      <c r="R70" s="139" t="s">
        <v>1047</v>
      </c>
      <c r="S70" s="139" t="s">
        <v>1047</v>
      </c>
      <c r="T70" s="139" t="s">
        <v>1047</v>
      </c>
      <c r="U70" s="139" t="s">
        <v>1047</v>
      </c>
      <c r="V70" s="139" t="s">
        <v>1047</v>
      </c>
      <c r="W70" s="139" t="s">
        <v>1047</v>
      </c>
      <c r="X70" s="139" t="s">
        <v>1047</v>
      </c>
      <c r="Y70" s="139" t="s">
        <v>1047</v>
      </c>
      <c r="Z70" s="139" t="s">
        <v>1047</v>
      </c>
      <c r="AB70" s="107"/>
      <c r="AC70" s="107"/>
      <c r="AD70" s="107"/>
      <c r="AE70" s="107"/>
      <c r="AF70" s="107"/>
      <c r="AG70" s="107"/>
      <c r="AH70" s="107" t="s">
        <v>1048</v>
      </c>
      <c r="AI70" s="107" t="s">
        <v>1048</v>
      </c>
      <c r="AJ70" s="107" t="s">
        <v>1048</v>
      </c>
      <c r="AK70" s="107" t="s">
        <v>1048</v>
      </c>
      <c r="AL70" s="107" t="s">
        <v>1048</v>
      </c>
      <c r="AM70" s="107" t="s">
        <v>1048</v>
      </c>
      <c r="AN70" s="107" t="s">
        <v>1048</v>
      </c>
      <c r="AO70" s="107"/>
      <c r="AP70" s="107" t="s">
        <v>1048</v>
      </c>
      <c r="AQ70" s="109" t="s">
        <v>1048</v>
      </c>
      <c r="AR70" s="109" t="s">
        <v>1048</v>
      </c>
      <c r="AS70" s="109" t="s">
        <v>1048</v>
      </c>
      <c r="AT70" s="109"/>
      <c r="AU70" s="109"/>
    </row>
    <row r="71" spans="1:47" x14ac:dyDescent="0.3">
      <c r="A71" s="130" t="s">
        <v>1063</v>
      </c>
      <c r="B71" s="145">
        <v>58150</v>
      </c>
      <c r="C71" s="145">
        <v>71092.857142857145</v>
      </c>
      <c r="D71" s="145">
        <v>106269</v>
      </c>
      <c r="E71" s="145">
        <v>70624</v>
      </c>
      <c r="F71" s="139" t="s">
        <v>1047</v>
      </c>
      <c r="G71" s="139" t="s">
        <v>1047</v>
      </c>
      <c r="H71" s="139" t="s">
        <v>1047</v>
      </c>
      <c r="I71" s="401"/>
      <c r="J71" s="319">
        <f>MEDIAN(C71,D71,E71)</f>
        <v>71092.857142857145</v>
      </c>
      <c r="K71" s="145">
        <v>81674.28571428571</v>
      </c>
      <c r="L71" s="393"/>
      <c r="M71" s="139" t="s">
        <v>1047</v>
      </c>
      <c r="N71" s="145">
        <v>69714.28571428571</v>
      </c>
      <c r="O71" s="315" t="s">
        <v>1047</v>
      </c>
      <c r="P71" s="139" t="s">
        <v>1047</v>
      </c>
      <c r="Q71" s="139" t="s">
        <v>1047</v>
      </c>
      <c r="R71" s="139" t="s">
        <v>1047</v>
      </c>
      <c r="S71" s="145">
        <v>78615</v>
      </c>
      <c r="T71" s="145">
        <v>73115</v>
      </c>
      <c r="U71" s="139" t="s">
        <v>1047</v>
      </c>
      <c r="V71" s="139" t="s">
        <v>1047</v>
      </c>
      <c r="W71" s="145">
        <v>72011.42857142858</v>
      </c>
      <c r="X71" s="145">
        <v>75522.857142857145</v>
      </c>
      <c r="Y71" s="145">
        <v>70507.142857142855</v>
      </c>
      <c r="Z71" s="145">
        <f>'Coût médian du PMAS'!U22</f>
        <v>68142.142857142855</v>
      </c>
      <c r="AB71" s="107">
        <v>0.49535642923479584</v>
      </c>
      <c r="AC71" s="107">
        <v>-0.33542237152885601</v>
      </c>
      <c r="AD71" s="107" t="s">
        <v>1048</v>
      </c>
      <c r="AE71" s="107" t="s">
        <v>1048</v>
      </c>
      <c r="AF71" s="107" t="s">
        <v>1048</v>
      </c>
      <c r="AG71" s="107" t="s">
        <v>1048</v>
      </c>
      <c r="AH71" s="107" t="s">
        <v>1048</v>
      </c>
      <c r="AI71" s="107" t="s">
        <v>1048</v>
      </c>
      <c r="AJ71" s="107" t="s">
        <v>1048</v>
      </c>
      <c r="AK71" s="107" t="s">
        <v>1048</v>
      </c>
      <c r="AL71" s="107" t="s">
        <v>1048</v>
      </c>
      <c r="AM71" s="107" t="s">
        <v>1048</v>
      </c>
      <c r="AN71" s="107" t="s">
        <v>1048</v>
      </c>
      <c r="AO71" s="107">
        <v>-6.9961203332697286E-2</v>
      </c>
      <c r="AP71" s="107" t="s">
        <v>1048</v>
      </c>
      <c r="AQ71" s="109" t="s">
        <v>1048</v>
      </c>
      <c r="AR71" s="109" t="s">
        <v>1048</v>
      </c>
      <c r="AS71" s="109">
        <v>4.8762101253769119E-2</v>
      </c>
      <c r="AT71" s="109">
        <v>-6.64131956266788E-2</v>
      </c>
      <c r="AU71" s="109">
        <f t="shared" si="1"/>
        <v>-3.3542700840846873E-2</v>
      </c>
    </row>
    <row r="72" spans="1:47" x14ac:dyDescent="0.3">
      <c r="A72" s="218" t="s">
        <v>933</v>
      </c>
      <c r="B72" s="145">
        <v>18833</v>
      </c>
      <c r="C72" s="145">
        <v>34400</v>
      </c>
      <c r="D72" s="145">
        <v>52400</v>
      </c>
      <c r="E72" s="145">
        <v>41200</v>
      </c>
      <c r="F72" s="145">
        <v>42400</v>
      </c>
      <c r="G72" s="139" t="s">
        <v>1047</v>
      </c>
      <c r="H72" s="139" t="s">
        <v>1047</v>
      </c>
      <c r="I72" s="401"/>
      <c r="J72" s="319">
        <f>MEDIAN(C72:F72)</f>
        <v>41800</v>
      </c>
      <c r="K72" s="139" t="s">
        <v>1047</v>
      </c>
      <c r="L72" s="393"/>
      <c r="M72" s="139" t="s">
        <v>1047</v>
      </c>
      <c r="N72" s="139" t="s">
        <v>1047</v>
      </c>
      <c r="O72" s="315" t="s">
        <v>1047</v>
      </c>
      <c r="P72" s="139" t="s">
        <v>1047</v>
      </c>
      <c r="Q72" s="139" t="s">
        <v>1047</v>
      </c>
      <c r="R72" s="139" t="s">
        <v>1047</v>
      </c>
      <c r="S72" s="145">
        <v>48176.190476190481</v>
      </c>
      <c r="T72" s="145">
        <v>55513.809523809519</v>
      </c>
      <c r="U72" s="139" t="s">
        <v>1047</v>
      </c>
      <c r="V72" s="145">
        <v>47676.190476190481</v>
      </c>
      <c r="W72" s="145">
        <v>47676.190476190481</v>
      </c>
      <c r="X72" s="145">
        <v>47676.190476190481</v>
      </c>
      <c r="Y72" s="145">
        <v>48176.190476190481</v>
      </c>
      <c r="Z72" s="139" t="s">
        <v>1047</v>
      </c>
      <c r="AB72" s="107">
        <v>0.52325581395348841</v>
      </c>
      <c r="AC72" s="107">
        <v>-0.2137404580152672</v>
      </c>
      <c r="AD72" s="107">
        <v>2.9126213592232997E-2</v>
      </c>
      <c r="AE72" s="107" t="s">
        <v>1048</v>
      </c>
      <c r="AF72" s="107" t="s">
        <v>1048</v>
      </c>
      <c r="AG72" s="107" t="s">
        <v>1048</v>
      </c>
      <c r="AH72" s="107" t="s">
        <v>1048</v>
      </c>
      <c r="AI72" s="107" t="s">
        <v>1048</v>
      </c>
      <c r="AJ72" s="107" t="s">
        <v>1048</v>
      </c>
      <c r="AK72" s="107" t="s">
        <v>1048</v>
      </c>
      <c r="AL72" s="107" t="s">
        <v>1048</v>
      </c>
      <c r="AM72" s="107" t="s">
        <v>1048</v>
      </c>
      <c r="AN72" s="107" t="s">
        <v>1048</v>
      </c>
      <c r="AO72" s="107">
        <v>0.15230799644163273</v>
      </c>
      <c r="AP72" s="107" t="s">
        <v>1048</v>
      </c>
      <c r="AQ72" s="109" t="s">
        <v>1048</v>
      </c>
      <c r="AR72" s="109">
        <v>0</v>
      </c>
      <c r="AS72" s="109">
        <v>0</v>
      </c>
      <c r="AT72" s="109">
        <v>1.0487415101877673E-2</v>
      </c>
      <c r="AU72" s="109"/>
    </row>
    <row r="73" spans="1:47" x14ac:dyDescent="0.3">
      <c r="A73" s="218" t="s">
        <v>1062</v>
      </c>
      <c r="B73" s="139" t="s">
        <v>1047</v>
      </c>
      <c r="C73" s="139" t="s">
        <v>1047</v>
      </c>
      <c r="D73" s="139" t="s">
        <v>1047</v>
      </c>
      <c r="E73" s="139" t="s">
        <v>1047</v>
      </c>
      <c r="F73" s="139" t="s">
        <v>1047</v>
      </c>
      <c r="G73" s="139" t="s">
        <v>1047</v>
      </c>
      <c r="H73" s="139" t="s">
        <v>1047</v>
      </c>
      <c r="I73" s="401"/>
      <c r="J73" s="318" t="s">
        <v>941</v>
      </c>
      <c r="K73" s="139" t="s">
        <v>1047</v>
      </c>
      <c r="L73" s="393"/>
      <c r="M73" s="139" t="s">
        <v>1047</v>
      </c>
      <c r="N73" s="139" t="s">
        <v>1047</v>
      </c>
      <c r="O73" s="139" t="s">
        <v>1047</v>
      </c>
      <c r="P73" s="139" t="s">
        <v>1047</v>
      </c>
      <c r="Q73" s="139" t="s">
        <v>1047</v>
      </c>
      <c r="R73" s="139" t="s">
        <v>1047</v>
      </c>
      <c r="S73" s="139" t="s">
        <v>1047</v>
      </c>
      <c r="T73" s="139" t="s">
        <v>1047</v>
      </c>
      <c r="U73" s="145">
        <v>68392.857142857145</v>
      </c>
      <c r="V73" s="139" t="s">
        <v>1047</v>
      </c>
      <c r="W73" s="139" t="s">
        <v>1047</v>
      </c>
      <c r="X73" s="139" t="s">
        <v>1047</v>
      </c>
      <c r="Y73" s="139" t="s">
        <v>1047</v>
      </c>
      <c r="Z73" s="139" t="s">
        <v>1047</v>
      </c>
      <c r="AB73" s="107"/>
      <c r="AC73" s="107"/>
      <c r="AD73" s="107"/>
      <c r="AE73" s="107"/>
      <c r="AF73" s="107"/>
      <c r="AG73" s="107"/>
      <c r="AH73" s="107"/>
      <c r="AI73" s="107"/>
      <c r="AJ73" s="107"/>
      <c r="AK73" s="107"/>
      <c r="AL73" s="107"/>
      <c r="AM73" s="107"/>
      <c r="AN73" s="107"/>
      <c r="AO73" s="107"/>
      <c r="AP73" s="107" t="s">
        <v>1048</v>
      </c>
      <c r="AQ73" s="109" t="s">
        <v>1048</v>
      </c>
      <c r="AR73" s="109" t="s">
        <v>1048</v>
      </c>
      <c r="AS73" s="109" t="s">
        <v>1048</v>
      </c>
      <c r="AT73" s="109"/>
      <c r="AU73" s="109"/>
    </row>
    <row r="74" spans="1:47" x14ac:dyDescent="0.3">
      <c r="A74" s="218" t="s">
        <v>1064</v>
      </c>
      <c r="B74" s="145">
        <v>33917</v>
      </c>
      <c r="C74" s="145">
        <v>64381</v>
      </c>
      <c r="D74" s="145">
        <v>64581</v>
      </c>
      <c r="E74" s="139" t="s">
        <v>1047</v>
      </c>
      <c r="F74" s="145">
        <v>63750</v>
      </c>
      <c r="G74" s="139" t="s">
        <v>1047</v>
      </c>
      <c r="H74" s="145">
        <v>56497.619047619046</v>
      </c>
      <c r="I74" s="401"/>
      <c r="J74" s="319">
        <f>MEDIAN(C74,D74,F74,H74)</f>
        <v>64065.5</v>
      </c>
      <c r="K74" s="145">
        <v>51273.809523809519</v>
      </c>
      <c r="L74" s="393"/>
      <c r="M74" s="145">
        <v>49845.238095238092</v>
      </c>
      <c r="N74" s="139" t="s">
        <v>1047</v>
      </c>
      <c r="O74" s="145">
        <v>51845.238095238092</v>
      </c>
      <c r="P74" s="139" t="s">
        <v>1047</v>
      </c>
      <c r="Q74" s="139" t="s">
        <v>1047</v>
      </c>
      <c r="R74" s="145">
        <v>71357.142857142855</v>
      </c>
      <c r="S74" s="145">
        <v>59666.666666666664</v>
      </c>
      <c r="T74" s="139" t="s">
        <v>1047</v>
      </c>
      <c r="U74" s="139" t="s">
        <v>1047</v>
      </c>
      <c r="V74" s="139" t="s">
        <v>1047</v>
      </c>
      <c r="W74" s="139" t="s">
        <v>1047</v>
      </c>
      <c r="X74" s="139" t="s">
        <v>1047</v>
      </c>
      <c r="Y74" s="139" t="s">
        <v>1047</v>
      </c>
      <c r="Z74" s="139" t="s">
        <v>1047</v>
      </c>
      <c r="AB74" s="107">
        <v>3.1065065780275791E-3</v>
      </c>
      <c r="AC74" s="107" t="s">
        <v>1048</v>
      </c>
      <c r="AD74" s="107" t="s">
        <v>1048</v>
      </c>
      <c r="AE74" s="107" t="s">
        <v>1048</v>
      </c>
      <c r="AF74" s="107" t="s">
        <v>1048</v>
      </c>
      <c r="AG74" s="107">
        <v>-9.2460702094483649E-2</v>
      </c>
      <c r="AH74" s="107">
        <v>0</v>
      </c>
      <c r="AI74" s="107" t="s">
        <v>1048</v>
      </c>
      <c r="AJ74" s="107" t="s">
        <v>1048</v>
      </c>
      <c r="AK74" s="107" t="s">
        <v>1048</v>
      </c>
      <c r="AL74" s="107" t="s">
        <v>1048</v>
      </c>
      <c r="AM74" s="107" t="s">
        <v>1048</v>
      </c>
      <c r="AN74" s="107">
        <v>-0.16383049716383047</v>
      </c>
      <c r="AO74" s="107"/>
      <c r="AP74" s="107" t="s">
        <v>1048</v>
      </c>
      <c r="AQ74" s="109" t="s">
        <v>1048</v>
      </c>
      <c r="AR74" s="109" t="s">
        <v>1048</v>
      </c>
      <c r="AS74" s="109" t="s">
        <v>1048</v>
      </c>
      <c r="AT74" s="109"/>
      <c r="AU74" s="109"/>
    </row>
    <row r="75" spans="1:47" x14ac:dyDescent="0.3">
      <c r="A75" s="218" t="s">
        <v>1065</v>
      </c>
      <c r="B75" s="139" t="s">
        <v>1047</v>
      </c>
      <c r="C75" s="139" t="s">
        <v>1047</v>
      </c>
      <c r="D75" s="139" t="s">
        <v>1047</v>
      </c>
      <c r="E75" s="139" t="s">
        <v>1047</v>
      </c>
      <c r="F75" s="139" t="s">
        <v>1047</v>
      </c>
      <c r="G75" s="139" t="s">
        <v>1051</v>
      </c>
      <c r="H75" s="145">
        <v>82305.2</v>
      </c>
      <c r="I75" s="401"/>
      <c r="J75" s="320" t="s">
        <v>941</v>
      </c>
      <c r="K75" s="145">
        <v>60944</v>
      </c>
      <c r="L75" s="393"/>
      <c r="M75" s="145">
        <v>56431.730769230715</v>
      </c>
      <c r="N75" s="145">
        <v>78190</v>
      </c>
      <c r="O75" s="145">
        <v>56710.952380952382</v>
      </c>
      <c r="P75" s="145">
        <v>63780.476190476191</v>
      </c>
      <c r="Q75" s="145">
        <v>53432.857142857145</v>
      </c>
      <c r="R75" s="145">
        <v>54905.419047619049</v>
      </c>
      <c r="S75" s="145">
        <v>44443.333333333336</v>
      </c>
      <c r="T75" s="145">
        <v>40950.476190476198</v>
      </c>
      <c r="U75" s="145">
        <v>51584.761904761908</v>
      </c>
      <c r="V75" s="145">
        <v>43346.190476190481</v>
      </c>
      <c r="W75" s="145">
        <v>46514.095238095237</v>
      </c>
      <c r="X75" s="145">
        <v>55083.333333333336</v>
      </c>
      <c r="Y75" s="145">
        <v>56777.142857142855</v>
      </c>
      <c r="Z75" s="145">
        <f>'Coût médian du PMAS'!U23</f>
        <v>59637.142857142855</v>
      </c>
      <c r="AB75" s="107" t="s">
        <v>1048</v>
      </c>
      <c r="AC75" s="107" t="s">
        <v>1048</v>
      </c>
      <c r="AD75" s="107" t="s">
        <v>1048</v>
      </c>
      <c r="AE75" s="107" t="s">
        <v>1048</v>
      </c>
      <c r="AF75" s="107" t="s">
        <v>1048</v>
      </c>
      <c r="AG75" s="107">
        <v>-0.25953645699178174</v>
      </c>
      <c r="AH75" s="107">
        <v>-0.11507664034574061</v>
      </c>
      <c r="AI75" s="107">
        <v>0.38556799400228448</v>
      </c>
      <c r="AJ75" s="107">
        <v>-0.27470325641447269</v>
      </c>
      <c r="AK75" s="107">
        <v>0.12465888003493064</v>
      </c>
      <c r="AL75" s="107">
        <v>-0.16223803373177337</v>
      </c>
      <c r="AM75" s="107">
        <v>2.755910844941134E-2</v>
      </c>
      <c r="AN75" s="107">
        <v>-0.1905474158245114</v>
      </c>
      <c r="AO75" s="107">
        <v>-7.8591250495547937E-2</v>
      </c>
      <c r="AP75" s="107">
        <v>0.25968649704637414</v>
      </c>
      <c r="AQ75" s="109">
        <v>-0.15970940107820686</v>
      </c>
      <c r="AR75" s="109">
        <v>7.3083810298043339E-2</v>
      </c>
      <c r="AS75" s="109">
        <v>0.18422884614597113</v>
      </c>
      <c r="AT75" s="109">
        <v>3.0749945969310577E-2</v>
      </c>
      <c r="AU75" s="109">
        <f t="shared" si="1"/>
        <v>5.0372383252818009E-2</v>
      </c>
    </row>
    <row r="76" spans="1:47" s="218" customFormat="1" x14ac:dyDescent="0.3">
      <c r="A76" s="218" t="s">
        <v>1066</v>
      </c>
      <c r="B76" s="145">
        <v>33403</v>
      </c>
      <c r="C76" s="145">
        <v>60969</v>
      </c>
      <c r="D76" s="145">
        <v>58531</v>
      </c>
      <c r="E76" s="145">
        <v>52290.952380952374</v>
      </c>
      <c r="F76" s="145">
        <v>56904</v>
      </c>
      <c r="G76" s="145">
        <v>51907.142857142855</v>
      </c>
      <c r="H76" s="145">
        <v>68530.952380952367</v>
      </c>
      <c r="I76" s="401"/>
      <c r="J76" s="319">
        <f>MEDIAN(C76:H76)</f>
        <v>57717.5</v>
      </c>
      <c r="K76" s="145">
        <v>55523.809523809519</v>
      </c>
      <c r="L76" s="393"/>
      <c r="M76" s="145">
        <v>58716.190476190481</v>
      </c>
      <c r="N76" s="145">
        <v>59155.952380952374</v>
      </c>
      <c r="O76" s="145">
        <v>59493.316666666666</v>
      </c>
      <c r="P76" s="145">
        <v>66417</v>
      </c>
      <c r="Q76" s="145">
        <v>60402.857142857145</v>
      </c>
      <c r="R76" s="145">
        <v>61857.142857142855</v>
      </c>
      <c r="S76" s="145">
        <v>53271.666666666664</v>
      </c>
      <c r="T76" s="145">
        <v>56513.809523809519</v>
      </c>
      <c r="U76" s="145">
        <v>49946.190476190481</v>
      </c>
      <c r="V76" s="145">
        <v>51684.523809523809</v>
      </c>
      <c r="W76" s="145">
        <v>52238.095238095237</v>
      </c>
      <c r="X76" s="145">
        <v>55392.857142857145</v>
      </c>
      <c r="Y76" s="145">
        <v>54683.809523809519</v>
      </c>
      <c r="Z76" s="145">
        <f>'Coût médian du PMAS'!U24</f>
        <v>57523.809523809519</v>
      </c>
      <c r="AB76" s="107">
        <v>-3.9987534648755929E-2</v>
      </c>
      <c r="AC76" s="107">
        <v>-8.1273171481778927E-2</v>
      </c>
      <c r="AD76" s="107">
        <v>5.82065682299997E-2</v>
      </c>
      <c r="AE76" s="107">
        <v>7.9256291297624015E-2</v>
      </c>
      <c r="AF76" s="107">
        <v>0.11588485330628795</v>
      </c>
      <c r="AG76" s="107">
        <v>-0.18979953444741682</v>
      </c>
      <c r="AH76" s="107">
        <v>0.12944939965694613</v>
      </c>
      <c r="AI76" s="107">
        <v>7.4896191526632183E-3</v>
      </c>
      <c r="AJ76" s="107">
        <v>5.7029643194945745E-3</v>
      </c>
      <c r="AK76" s="107">
        <v>0.11637749786460616</v>
      </c>
      <c r="AL76" s="107">
        <v>-9.0551257315790501E-2</v>
      </c>
      <c r="AM76" s="107">
        <v>2.4076439146681672E-2</v>
      </c>
      <c r="AN76" s="107">
        <v>-0.13879522709776748</v>
      </c>
      <c r="AO76" s="107">
        <v>6.0860548580724982E-2</v>
      </c>
      <c r="AP76" s="107">
        <v>-0.1162126408210381</v>
      </c>
      <c r="AQ76" s="109">
        <v>3.4804122531867598E-2</v>
      </c>
      <c r="AR76" s="109">
        <v>1.07105838995738E-2</v>
      </c>
      <c r="AS76" s="109">
        <v>6.0391978122151357E-2</v>
      </c>
      <c r="AT76" s="109">
        <v>-1.2800343864173724E-2</v>
      </c>
      <c r="AU76" s="109">
        <f t="shared" si="1"/>
        <v>5.1934933296178931E-2</v>
      </c>
    </row>
    <row r="80" spans="1:47" x14ac:dyDescent="0.3">
      <c r="A80" s="391" t="s">
        <v>1067</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B80" s="392" t="s">
        <v>1068</v>
      </c>
      <c r="AC80" s="392"/>
      <c r="AD80" s="392"/>
      <c r="AE80" s="392"/>
      <c r="AF80" s="392"/>
      <c r="AG80" s="392"/>
      <c r="AH80" s="392"/>
      <c r="AI80" s="392"/>
      <c r="AJ80" s="392"/>
      <c r="AK80" s="392"/>
      <c r="AL80" s="392"/>
      <c r="AM80" s="392"/>
      <c r="AN80" s="392"/>
      <c r="AO80" s="392"/>
      <c r="AP80" s="392"/>
      <c r="AQ80" s="392"/>
      <c r="AR80" s="392"/>
      <c r="AS80" s="392"/>
      <c r="AT80" s="392"/>
      <c r="AU80" s="392"/>
    </row>
    <row r="81" spans="1:47" customFormat="1" ht="15" x14ac:dyDescent="0.25"/>
    <row r="83" spans="1:47" ht="41.45" customHeight="1" x14ac:dyDescent="0.3">
      <c r="A83" s="301" t="s">
        <v>1005</v>
      </c>
      <c r="B83" s="225" t="s">
        <v>1069</v>
      </c>
      <c r="C83" s="225" t="s">
        <v>1007</v>
      </c>
      <c r="D83" s="225" t="s">
        <v>1008</v>
      </c>
      <c r="E83" s="225" t="s">
        <v>1009</v>
      </c>
      <c r="F83" s="226" t="s">
        <v>1010</v>
      </c>
      <c r="G83" s="225" t="s">
        <v>1011</v>
      </c>
      <c r="H83" s="226" t="s">
        <v>1012</v>
      </c>
      <c r="I83" s="225" t="s">
        <v>1013</v>
      </c>
      <c r="J83" s="222" t="s">
        <v>1014</v>
      </c>
      <c r="K83" s="226" t="s">
        <v>1015</v>
      </c>
      <c r="L83" s="393" t="s">
        <v>1016</v>
      </c>
      <c r="M83" s="225" t="s">
        <v>1017</v>
      </c>
      <c r="N83" s="225" t="s">
        <v>1018</v>
      </c>
      <c r="O83" s="225" t="s">
        <v>1019</v>
      </c>
      <c r="P83" s="225" t="s">
        <v>1020</v>
      </c>
      <c r="Q83" s="225" t="s">
        <v>1021</v>
      </c>
      <c r="R83" s="225" t="s">
        <v>1022</v>
      </c>
      <c r="S83" s="225" t="s">
        <v>1023</v>
      </c>
      <c r="T83" s="226" t="s">
        <v>1024</v>
      </c>
      <c r="U83" s="226" t="s">
        <v>1025</v>
      </c>
      <c r="V83" s="226" t="s">
        <v>1026</v>
      </c>
      <c r="W83" s="226" t="s">
        <v>1027</v>
      </c>
      <c r="X83" s="226" t="s">
        <v>1028</v>
      </c>
      <c r="Y83" s="226" t="s">
        <v>1029</v>
      </c>
      <c r="Z83" s="226" t="s">
        <v>2157</v>
      </c>
      <c r="AB83" s="222" t="s">
        <v>1030</v>
      </c>
      <c r="AC83" s="222" t="s">
        <v>1031</v>
      </c>
      <c r="AD83" s="222" t="s">
        <v>1032</v>
      </c>
      <c r="AE83" s="222" t="s">
        <v>1033</v>
      </c>
      <c r="AF83" s="222" t="s">
        <v>1034</v>
      </c>
      <c r="AG83" s="223" t="s">
        <v>1035</v>
      </c>
      <c r="AH83" s="222" t="s">
        <v>1036</v>
      </c>
      <c r="AI83" s="222" t="s">
        <v>1037</v>
      </c>
      <c r="AJ83" s="222" t="s">
        <v>1038</v>
      </c>
      <c r="AK83" s="222" t="s">
        <v>1039</v>
      </c>
      <c r="AL83" s="222" t="s">
        <v>1040</v>
      </c>
      <c r="AM83" s="222" t="s">
        <v>1041</v>
      </c>
      <c r="AN83" s="222" t="s">
        <v>1031</v>
      </c>
      <c r="AO83" s="222" t="s">
        <v>1042</v>
      </c>
      <c r="AP83" s="224" t="s">
        <v>1043</v>
      </c>
      <c r="AQ83" s="224" t="s">
        <v>1044</v>
      </c>
      <c r="AR83" s="224" t="s">
        <v>1045</v>
      </c>
      <c r="AS83" s="224" t="s">
        <v>1046</v>
      </c>
      <c r="AT83" s="224" t="s">
        <v>981</v>
      </c>
      <c r="AU83" s="224" t="s">
        <v>1038</v>
      </c>
    </row>
    <row r="84" spans="1:47" ht="13.9" customHeight="1" x14ac:dyDescent="0.3">
      <c r="A84" s="127" t="s">
        <v>904</v>
      </c>
      <c r="B84" s="139" t="s">
        <v>1047</v>
      </c>
      <c r="C84" s="139" t="s">
        <v>1047</v>
      </c>
      <c r="D84" s="139" t="s">
        <v>1047</v>
      </c>
      <c r="E84" s="139" t="s">
        <v>1047</v>
      </c>
      <c r="F84" s="139" t="s">
        <v>1047</v>
      </c>
      <c r="G84" s="139" t="s">
        <v>1047</v>
      </c>
      <c r="H84" s="139" t="s">
        <v>1047</v>
      </c>
      <c r="I84" s="402" t="s">
        <v>1050</v>
      </c>
      <c r="J84" s="316" t="s">
        <v>941</v>
      </c>
      <c r="K84" s="139" t="s">
        <v>1047</v>
      </c>
      <c r="L84" s="394"/>
      <c r="M84" s="145">
        <v>3500</v>
      </c>
      <c r="N84" s="145">
        <v>3600.0000000000005</v>
      </c>
      <c r="O84" s="145">
        <v>3516.666666666667</v>
      </c>
      <c r="P84" s="145">
        <v>3683.3333333333335</v>
      </c>
      <c r="Q84" s="145">
        <v>3516.666666666667</v>
      </c>
      <c r="R84" s="145">
        <v>3516.666666666667</v>
      </c>
      <c r="S84" s="145">
        <v>3516.666666666667</v>
      </c>
      <c r="T84" s="145">
        <v>3600.0000000000036</v>
      </c>
      <c r="U84" s="145">
        <v>3750.0000000000005</v>
      </c>
      <c r="V84" s="145">
        <v>3683.3333333333335</v>
      </c>
      <c r="W84" s="145">
        <v>4583.333333333333</v>
      </c>
      <c r="X84" s="145">
        <v>4783.333333333333</v>
      </c>
      <c r="Y84" s="145">
        <v>4908.3333333333339</v>
      </c>
      <c r="Z84" s="145">
        <f>'Coût médian du PMAS'!V8</f>
        <v>4250</v>
      </c>
      <c r="AA84" s="135"/>
      <c r="AB84" s="133"/>
      <c r="AC84" s="133"/>
      <c r="AD84" s="133"/>
      <c r="AE84" s="133"/>
      <c r="AF84" s="133"/>
      <c r="AG84" s="134"/>
      <c r="AH84" s="107" t="s">
        <v>1048</v>
      </c>
      <c r="AI84" s="107">
        <v>2.8571428571428692E-2</v>
      </c>
      <c r="AJ84" s="107">
        <v>-2.314814814814814E-2</v>
      </c>
      <c r="AK84" s="107">
        <v>4.7393364928909998E-2</v>
      </c>
      <c r="AL84" s="107">
        <v>-4.5248868778280493E-2</v>
      </c>
      <c r="AM84" s="107">
        <v>0</v>
      </c>
      <c r="AN84" s="107">
        <v>0</v>
      </c>
      <c r="AO84" s="107">
        <v>2.3696682464455998E-2</v>
      </c>
      <c r="AP84" s="107">
        <v>4.166666666666563E-2</v>
      </c>
      <c r="AQ84" s="109">
        <v>-1.7777777777777892E-2</v>
      </c>
      <c r="AR84" s="109">
        <v>0.24434389140271473</v>
      </c>
      <c r="AS84" s="109">
        <v>4.3636363636363695E-2</v>
      </c>
      <c r="AT84" s="109">
        <v>2.6132404181184787E-2</v>
      </c>
      <c r="AU84" s="109">
        <f>Z84/Y84-1</f>
        <v>-0.13412563667232613</v>
      </c>
    </row>
    <row r="85" spans="1:47" ht="13.9" customHeight="1" x14ac:dyDescent="0.3">
      <c r="A85" s="218" t="s">
        <v>925</v>
      </c>
      <c r="B85" s="139" t="s">
        <v>1047</v>
      </c>
      <c r="C85" s="145">
        <v>3708</v>
      </c>
      <c r="D85" s="145">
        <v>3117</v>
      </c>
      <c r="E85" s="145">
        <v>3438</v>
      </c>
      <c r="F85" s="145">
        <v>3000</v>
      </c>
      <c r="G85" s="145">
        <v>3302</v>
      </c>
      <c r="H85" s="139" t="s">
        <v>1047</v>
      </c>
      <c r="I85" s="402"/>
      <c r="J85" s="316">
        <f>MEDIAN(C85:G85)</f>
        <v>3302</v>
      </c>
      <c r="K85" s="145">
        <v>3250</v>
      </c>
      <c r="L85" s="394"/>
      <c r="M85" s="145">
        <v>3516.6666666666665</v>
      </c>
      <c r="N85" s="145">
        <v>3166.666666666667</v>
      </c>
      <c r="O85" s="145">
        <v>2666.6666666666665</v>
      </c>
      <c r="P85" s="145">
        <v>2791.666666666667</v>
      </c>
      <c r="Q85" s="139" t="s">
        <v>1047</v>
      </c>
      <c r="R85" s="145">
        <v>4408.333333333333</v>
      </c>
      <c r="S85" s="145">
        <v>3750</v>
      </c>
      <c r="T85" s="145">
        <v>3166.6666666666679</v>
      </c>
      <c r="U85" s="145">
        <v>3583.3333333333335</v>
      </c>
      <c r="V85" s="145">
        <v>3583.3333333333335</v>
      </c>
      <c r="W85" s="145">
        <v>3708.3333333333335</v>
      </c>
      <c r="X85" s="145">
        <v>4416.666666666667</v>
      </c>
      <c r="Y85" s="145">
        <v>4000</v>
      </c>
      <c r="Z85" s="145">
        <f>'Coût médian du PMAS'!V9</f>
        <v>4083.333333333333</v>
      </c>
      <c r="AA85" s="135"/>
      <c r="AB85" s="107">
        <v>-0.15938511326860838</v>
      </c>
      <c r="AC85" s="107">
        <v>0.1029836381135707</v>
      </c>
      <c r="AD85" s="107">
        <v>-0.12739965095986039</v>
      </c>
      <c r="AE85" s="107">
        <v>0.10066666666666668</v>
      </c>
      <c r="AF85" s="107" t="s">
        <v>1048</v>
      </c>
      <c r="AG85" s="107" t="s">
        <v>1048</v>
      </c>
      <c r="AH85" s="107">
        <v>-0.16153846153846152</v>
      </c>
      <c r="AI85" s="107">
        <v>-9.9526066350710818E-2</v>
      </c>
      <c r="AJ85" s="107">
        <v>-0.15789473684210542</v>
      </c>
      <c r="AK85" s="107">
        <v>4.6875000000000222E-2</v>
      </c>
      <c r="AL85" s="107" t="s">
        <v>1048</v>
      </c>
      <c r="AM85" s="107" t="s">
        <v>1048</v>
      </c>
      <c r="AN85" s="107">
        <v>-0.14933837429111529</v>
      </c>
      <c r="AO85" s="107">
        <v>-0.15555555555555522</v>
      </c>
      <c r="AP85" s="107">
        <v>0.13157894736842057</v>
      </c>
      <c r="AQ85" s="109">
        <v>0</v>
      </c>
      <c r="AR85" s="109">
        <v>3.488372093023262E-2</v>
      </c>
      <c r="AS85" s="109">
        <v>0.1910112359550562</v>
      </c>
      <c r="AT85" s="109">
        <v>-9.4339622641509524E-2</v>
      </c>
      <c r="AU85" s="109">
        <f t="shared" ref="AU85:AU113" si="2">Z85/Y85-1</f>
        <v>2.0833333333333259E-2</v>
      </c>
    </row>
    <row r="86" spans="1:47" x14ac:dyDescent="0.3">
      <c r="A86" s="218" t="s">
        <v>926</v>
      </c>
      <c r="B86" s="145">
        <v>4542</v>
      </c>
      <c r="C86" s="145">
        <v>4000</v>
      </c>
      <c r="D86" s="145">
        <v>3667</v>
      </c>
      <c r="E86" s="139" t="s">
        <v>1047</v>
      </c>
      <c r="F86" s="145">
        <v>3083</v>
      </c>
      <c r="G86" s="145">
        <v>4250</v>
      </c>
      <c r="H86" s="145">
        <v>3020.833333333333</v>
      </c>
      <c r="I86" s="402"/>
      <c r="J86" s="316">
        <f>MEDIAN(C86,D86,F86,G86,H86)</f>
        <v>3667</v>
      </c>
      <c r="K86" s="145">
        <v>3691.666666666667</v>
      </c>
      <c r="L86" s="394"/>
      <c r="M86" s="145">
        <v>6229.1666666666661</v>
      </c>
      <c r="N86" s="145">
        <v>4020.8333333333335</v>
      </c>
      <c r="O86" s="145">
        <v>5791.666666666667</v>
      </c>
      <c r="P86" s="145">
        <v>5466.666666666667</v>
      </c>
      <c r="Q86" s="145">
        <v>4666.666666666667</v>
      </c>
      <c r="R86" s="145">
        <v>4312.5</v>
      </c>
      <c r="S86" s="145">
        <v>5208.333333333333</v>
      </c>
      <c r="T86" s="145">
        <v>4875.0000000000036</v>
      </c>
      <c r="U86" s="145">
        <v>4000.0000000000005</v>
      </c>
      <c r="V86" s="145">
        <v>4875</v>
      </c>
      <c r="W86" s="145">
        <v>4458.3333333333339</v>
      </c>
      <c r="X86" s="145">
        <v>4958.333333333333</v>
      </c>
      <c r="Y86" s="145">
        <v>4208.333333333333</v>
      </c>
      <c r="Z86" s="139" t="s">
        <v>1047</v>
      </c>
      <c r="AA86" s="135"/>
      <c r="AB86" s="107">
        <v>-8.3250000000000046E-2</v>
      </c>
      <c r="AC86" s="107" t="s">
        <v>1048</v>
      </c>
      <c r="AD86" s="107" t="s">
        <v>1048</v>
      </c>
      <c r="AE86" s="107">
        <v>0.37852740836847221</v>
      </c>
      <c r="AF86" s="107">
        <v>-0.28921568627450989</v>
      </c>
      <c r="AG86" s="107">
        <v>0.22206896551724165</v>
      </c>
      <c r="AH86" s="107">
        <v>0.41930022573363401</v>
      </c>
      <c r="AI86" s="107">
        <v>-0.35451505016722396</v>
      </c>
      <c r="AJ86" s="107">
        <v>0.44041450777202074</v>
      </c>
      <c r="AK86" s="107">
        <v>-5.6115107913669027E-2</v>
      </c>
      <c r="AL86" s="107">
        <v>-0.14634146341463417</v>
      </c>
      <c r="AM86" s="107">
        <v>-7.5892857142857206E-2</v>
      </c>
      <c r="AN86" s="107">
        <v>0.20772946859903385</v>
      </c>
      <c r="AO86" s="107">
        <v>-6.399999999999928E-2</v>
      </c>
      <c r="AP86" s="107">
        <v>-0.17948717948717996</v>
      </c>
      <c r="AQ86" s="109">
        <v>0.21874999999999978</v>
      </c>
      <c r="AR86" s="109">
        <v>-8.5470085470085388E-2</v>
      </c>
      <c r="AS86" s="109">
        <v>0.11214953271028016</v>
      </c>
      <c r="AT86" s="109">
        <v>-0.15126050420168069</v>
      </c>
      <c r="AU86" s="109"/>
    </row>
    <row r="87" spans="1:47" x14ac:dyDescent="0.3">
      <c r="A87" s="218" t="s">
        <v>901</v>
      </c>
      <c r="B87" s="139" t="s">
        <v>1047</v>
      </c>
      <c r="C87" s="139" t="s">
        <v>1047</v>
      </c>
      <c r="D87" s="139" t="s">
        <v>1047</v>
      </c>
      <c r="E87" s="139" t="s">
        <v>1047</v>
      </c>
      <c r="F87" s="139" t="s">
        <v>1051</v>
      </c>
      <c r="G87" s="145">
        <v>3833</v>
      </c>
      <c r="H87" s="145">
        <v>3229.1666666666665</v>
      </c>
      <c r="I87" s="402"/>
      <c r="J87" s="316">
        <f>MEDIAN(G87,H87)</f>
        <v>3531.083333333333</v>
      </c>
      <c r="K87" s="145">
        <v>3500</v>
      </c>
      <c r="L87" s="394"/>
      <c r="M87" s="139" t="s">
        <v>1047</v>
      </c>
      <c r="N87" s="139" t="s">
        <v>1047</v>
      </c>
      <c r="O87" s="145">
        <v>4466.6666666666661</v>
      </c>
      <c r="P87" s="145">
        <v>5633.333333333333</v>
      </c>
      <c r="Q87" s="145">
        <v>4050</v>
      </c>
      <c r="R87" s="145">
        <v>4020.833333333333</v>
      </c>
      <c r="S87" s="145">
        <v>4083.3333333333335</v>
      </c>
      <c r="T87" s="145">
        <v>4083.3333333333339</v>
      </c>
      <c r="U87" s="145">
        <v>3451.6666666666665</v>
      </c>
      <c r="V87" s="145">
        <v>2875</v>
      </c>
      <c r="W87" s="145">
        <v>4266.6666666666661</v>
      </c>
      <c r="X87" s="145">
        <v>4291.6666666666661</v>
      </c>
      <c r="Y87" s="145">
        <v>4500</v>
      </c>
      <c r="Z87" s="145">
        <f>'Coût médian du PMAS'!V10</f>
        <v>4750</v>
      </c>
      <c r="AA87" s="135"/>
      <c r="AB87" s="107" t="s">
        <v>1048</v>
      </c>
      <c r="AC87" s="107" t="s">
        <v>1048</v>
      </c>
      <c r="AD87" s="107" t="s">
        <v>1048</v>
      </c>
      <c r="AE87" s="107">
        <v>0.10844418739155581</v>
      </c>
      <c r="AF87" s="107">
        <v>-0.15753543786416213</v>
      </c>
      <c r="AG87" s="107">
        <v>8.3870967741935587E-2</v>
      </c>
      <c r="AH87" s="107" t="s">
        <v>1048</v>
      </c>
      <c r="AI87" s="107" t="s">
        <v>1048</v>
      </c>
      <c r="AJ87" s="107" t="s">
        <v>1048</v>
      </c>
      <c r="AK87" s="107">
        <v>0.26119402985074647</v>
      </c>
      <c r="AL87" s="107">
        <v>-0.28106508875739644</v>
      </c>
      <c r="AM87" s="107">
        <v>-7.2016460905350854E-3</v>
      </c>
      <c r="AN87" s="107">
        <v>1.5544041450777257E-2</v>
      </c>
      <c r="AO87" s="107">
        <v>2.2204460492503131E-16</v>
      </c>
      <c r="AP87" s="107">
        <v>-0.1546938775510206</v>
      </c>
      <c r="AQ87" s="109">
        <v>-0.16706904876871076</v>
      </c>
      <c r="AR87" s="109">
        <v>0.48405797101449255</v>
      </c>
      <c r="AS87" s="109">
        <v>5.859375E-3</v>
      </c>
      <c r="AT87" s="109">
        <v>4.854368932038855E-2</v>
      </c>
      <c r="AU87" s="109">
        <f t="shared" si="2"/>
        <v>5.555555555555558E-2</v>
      </c>
    </row>
    <row r="88" spans="1:47" x14ac:dyDescent="0.3">
      <c r="A88" s="218" t="s">
        <v>1052</v>
      </c>
      <c r="B88" s="139" t="s">
        <v>1047</v>
      </c>
      <c r="C88" s="139" t="s">
        <v>1047</v>
      </c>
      <c r="D88" s="139" t="s">
        <v>1047</v>
      </c>
      <c r="E88" s="139" t="s">
        <v>1047</v>
      </c>
      <c r="F88" s="139" t="s">
        <v>1047</v>
      </c>
      <c r="G88" s="139" t="s">
        <v>1047</v>
      </c>
      <c r="H88" s="139" t="s">
        <v>1047</v>
      </c>
      <c r="I88" s="402"/>
      <c r="J88" s="316" t="s">
        <v>941</v>
      </c>
      <c r="K88" s="139" t="s">
        <v>1047</v>
      </c>
      <c r="L88" s="394"/>
      <c r="M88" s="139" t="s">
        <v>1047</v>
      </c>
      <c r="N88" s="139" t="s">
        <v>1047</v>
      </c>
      <c r="O88" s="139" t="s">
        <v>1047</v>
      </c>
      <c r="P88" s="139" t="s">
        <v>1047</v>
      </c>
      <c r="Q88" s="145">
        <v>3438.333333333333</v>
      </c>
      <c r="R88" s="139" t="s">
        <v>1047</v>
      </c>
      <c r="S88" s="139" t="s">
        <v>1047</v>
      </c>
      <c r="T88" s="139" t="s">
        <v>1047</v>
      </c>
      <c r="U88" s="145">
        <v>4083.3333333333335</v>
      </c>
      <c r="V88" s="139" t="s">
        <v>1047</v>
      </c>
      <c r="W88" s="139" t="s">
        <v>1047</v>
      </c>
      <c r="X88" s="145">
        <v>4791.6666666666661</v>
      </c>
      <c r="Y88" s="139" t="s">
        <v>1047</v>
      </c>
      <c r="Z88" s="139" t="s">
        <v>1047</v>
      </c>
      <c r="AA88" s="135"/>
      <c r="AB88" s="107"/>
      <c r="AC88" s="107"/>
      <c r="AD88" s="107"/>
      <c r="AE88" s="107"/>
      <c r="AF88" s="107"/>
      <c r="AG88" s="107"/>
      <c r="AH88" s="107"/>
      <c r="AI88" s="107"/>
      <c r="AJ88" s="107"/>
      <c r="AK88" s="107"/>
      <c r="AL88" s="107" t="s">
        <v>1048</v>
      </c>
      <c r="AM88" s="107" t="s">
        <v>1048</v>
      </c>
      <c r="AN88" s="107" t="s">
        <v>1048</v>
      </c>
      <c r="AO88" s="107" t="s">
        <v>1048</v>
      </c>
      <c r="AP88" s="107" t="s">
        <v>1048</v>
      </c>
      <c r="AQ88" s="109" t="s">
        <v>1048</v>
      </c>
      <c r="AR88" s="109" t="s">
        <v>1048</v>
      </c>
      <c r="AS88" s="109" t="s">
        <v>1048</v>
      </c>
      <c r="AT88" s="109"/>
      <c r="AU88" s="109"/>
    </row>
    <row r="89" spans="1:47" x14ac:dyDescent="0.3">
      <c r="A89" s="218" t="s">
        <v>1053</v>
      </c>
      <c r="B89" s="139" t="s">
        <v>1047</v>
      </c>
      <c r="C89" s="139" t="s">
        <v>1047</v>
      </c>
      <c r="D89" s="139" t="s">
        <v>1047</v>
      </c>
      <c r="E89" s="139" t="s">
        <v>1047</v>
      </c>
      <c r="F89" s="139" t="s">
        <v>1047</v>
      </c>
      <c r="G89" s="139" t="s">
        <v>1047</v>
      </c>
      <c r="H89" s="139" t="s">
        <v>1047</v>
      </c>
      <c r="I89" s="402"/>
      <c r="J89" s="316" t="s">
        <v>941</v>
      </c>
      <c r="K89" s="139" t="s">
        <v>1047</v>
      </c>
      <c r="L89" s="394"/>
      <c r="M89" s="139" t="s">
        <v>1047</v>
      </c>
      <c r="N89" s="139" t="s">
        <v>1047</v>
      </c>
      <c r="O89" s="139" t="s">
        <v>1047</v>
      </c>
      <c r="P89" s="145">
        <v>4779.166666666667</v>
      </c>
      <c r="Q89" s="139" t="s">
        <v>1047</v>
      </c>
      <c r="R89" s="145">
        <v>4216.666666666667</v>
      </c>
      <c r="S89" s="139" t="s">
        <v>1047</v>
      </c>
      <c r="T89" s="145">
        <v>4466.6666666666661</v>
      </c>
      <c r="U89" s="145">
        <v>3958.3333333333335</v>
      </c>
      <c r="V89" s="145">
        <v>6433.333333333333</v>
      </c>
      <c r="W89" s="139" t="s">
        <v>1047</v>
      </c>
      <c r="X89" s="145">
        <v>5875</v>
      </c>
      <c r="Y89" s="139" t="s">
        <v>1047</v>
      </c>
      <c r="Z89" s="145">
        <f>'Coût médian du PMAS'!V11</f>
        <v>5541.666666666667</v>
      </c>
      <c r="AA89" s="135"/>
      <c r="AB89" s="107"/>
      <c r="AC89" s="107"/>
      <c r="AD89" s="107"/>
      <c r="AE89" s="107"/>
      <c r="AF89" s="107"/>
      <c r="AG89" s="107"/>
      <c r="AH89" s="107"/>
      <c r="AI89" s="107"/>
      <c r="AJ89" s="107"/>
      <c r="AK89" s="107" t="s">
        <v>1048</v>
      </c>
      <c r="AL89" s="107" t="s">
        <v>1048</v>
      </c>
      <c r="AM89" s="107" t="s">
        <v>1048</v>
      </c>
      <c r="AN89" s="107" t="s">
        <v>1048</v>
      </c>
      <c r="AO89" s="107" t="s">
        <v>1048</v>
      </c>
      <c r="AP89" s="107">
        <v>-0.11380597014925353</v>
      </c>
      <c r="AQ89" s="109">
        <v>0.62526315789473674</v>
      </c>
      <c r="AR89" s="109" t="s">
        <v>1048</v>
      </c>
      <c r="AS89" s="109" t="s">
        <v>1048</v>
      </c>
      <c r="AT89" s="109"/>
      <c r="AU89" s="109"/>
    </row>
    <row r="90" spans="1:47" x14ac:dyDescent="0.3">
      <c r="A90" s="218" t="s">
        <v>1054</v>
      </c>
      <c r="B90" s="139" t="s">
        <v>1047</v>
      </c>
      <c r="C90" s="139" t="s">
        <v>1047</v>
      </c>
      <c r="D90" s="139" t="s">
        <v>1047</v>
      </c>
      <c r="E90" s="139" t="s">
        <v>1047</v>
      </c>
      <c r="F90" s="139" t="s">
        <v>1047</v>
      </c>
      <c r="G90" s="139" t="s">
        <v>1047</v>
      </c>
      <c r="H90" s="139" t="s">
        <v>1047</v>
      </c>
      <c r="I90" s="402"/>
      <c r="J90" s="316" t="s">
        <v>941</v>
      </c>
      <c r="K90" s="139" t="s">
        <v>1047</v>
      </c>
      <c r="L90" s="394"/>
      <c r="M90" s="139" t="s">
        <v>1047</v>
      </c>
      <c r="N90" s="139" t="s">
        <v>1047</v>
      </c>
      <c r="O90" s="145">
        <v>4000.0000000000005</v>
      </c>
      <c r="P90" s="145">
        <v>4425</v>
      </c>
      <c r="Q90" s="145">
        <v>3841.6666666666665</v>
      </c>
      <c r="R90" s="145">
        <v>4112.166666666667</v>
      </c>
      <c r="S90" s="139" t="s">
        <v>1047</v>
      </c>
      <c r="T90" s="139" t="s">
        <v>1047</v>
      </c>
      <c r="U90" s="145">
        <v>3885.4166666666674</v>
      </c>
      <c r="V90" s="145">
        <v>3766.6666666666665</v>
      </c>
      <c r="W90" s="139" t="s">
        <v>1047</v>
      </c>
      <c r="X90" s="145">
        <v>4916.666666666667</v>
      </c>
      <c r="Y90" s="139" t="s">
        <v>1047</v>
      </c>
      <c r="Z90" s="139" t="s">
        <v>1047</v>
      </c>
      <c r="AA90" s="135"/>
      <c r="AB90" s="107"/>
      <c r="AC90" s="107"/>
      <c r="AD90" s="107"/>
      <c r="AE90" s="107"/>
      <c r="AF90" s="107"/>
      <c r="AG90" s="107"/>
      <c r="AH90" s="107"/>
      <c r="AI90" s="107"/>
      <c r="AJ90" s="107" t="s">
        <v>1048</v>
      </c>
      <c r="AK90" s="107">
        <v>0.10624999999999996</v>
      </c>
      <c r="AL90" s="107">
        <v>-0.13182674199623357</v>
      </c>
      <c r="AM90" s="107">
        <v>7.0412147505423128E-2</v>
      </c>
      <c r="AN90" s="107" t="s">
        <v>1048</v>
      </c>
      <c r="AO90" s="107" t="s">
        <v>1048</v>
      </c>
      <c r="AP90" s="107" t="s">
        <v>1048</v>
      </c>
      <c r="AQ90" s="109">
        <v>-3.0563002680965345E-2</v>
      </c>
      <c r="AR90" s="109" t="s">
        <v>1048</v>
      </c>
      <c r="AS90" s="109" t="s">
        <v>1048</v>
      </c>
      <c r="AT90" s="109"/>
      <c r="AU90" s="109"/>
    </row>
    <row r="91" spans="1:47" x14ac:dyDescent="0.3">
      <c r="A91" s="218" t="s">
        <v>905</v>
      </c>
      <c r="B91" s="139" t="s">
        <v>1047</v>
      </c>
      <c r="C91" s="139" t="s">
        <v>1047</v>
      </c>
      <c r="D91" s="139" t="s">
        <v>1047</v>
      </c>
      <c r="E91" s="139" t="s">
        <v>1047</v>
      </c>
      <c r="F91" s="139" t="s">
        <v>1047</v>
      </c>
      <c r="G91" s="139" t="s">
        <v>1047</v>
      </c>
      <c r="H91" s="139" t="s">
        <v>1047</v>
      </c>
      <c r="I91" s="402"/>
      <c r="J91" s="316" t="s">
        <v>941</v>
      </c>
      <c r="K91" s="139" t="s">
        <v>1047</v>
      </c>
      <c r="L91" s="394"/>
      <c r="M91" s="139" t="s">
        <v>1047</v>
      </c>
      <c r="N91" s="139" t="s">
        <v>1047</v>
      </c>
      <c r="O91" s="139" t="s">
        <v>1047</v>
      </c>
      <c r="P91" s="139" t="s">
        <v>1047</v>
      </c>
      <c r="Q91" s="139" t="s">
        <v>1047</v>
      </c>
      <c r="R91" s="139" t="s">
        <v>1047</v>
      </c>
      <c r="S91" s="139" t="s">
        <v>1047</v>
      </c>
      <c r="T91" s="139" t="s">
        <v>1047</v>
      </c>
      <c r="U91" s="139" t="s">
        <v>1047</v>
      </c>
      <c r="V91" s="145">
        <v>4166.666666666667</v>
      </c>
      <c r="W91" s="145">
        <v>3791.666666666667</v>
      </c>
      <c r="X91" s="145">
        <v>3998.1666666666665</v>
      </c>
      <c r="Y91" s="145">
        <v>3738</v>
      </c>
      <c r="Z91" s="145">
        <f>'Coût médian du PMAS'!V12</f>
        <v>3926.4166666666665</v>
      </c>
      <c r="AA91" s="135"/>
      <c r="AB91" s="107"/>
      <c r="AC91" s="107"/>
      <c r="AD91" s="107"/>
      <c r="AE91" s="107"/>
      <c r="AF91" s="107"/>
      <c r="AG91" s="107"/>
      <c r="AH91" s="107"/>
      <c r="AI91" s="107"/>
      <c r="AJ91" s="107"/>
      <c r="AK91" s="107"/>
      <c r="AL91" s="107"/>
      <c r="AM91" s="107"/>
      <c r="AN91" s="107"/>
      <c r="AO91" s="107"/>
      <c r="AP91" s="107"/>
      <c r="AQ91" s="109" t="s">
        <v>1048</v>
      </c>
      <c r="AR91" s="109">
        <v>-8.9999999999999969E-2</v>
      </c>
      <c r="AS91" s="109">
        <v>5.4461538461538339E-2</v>
      </c>
      <c r="AT91" s="109">
        <v>-6.5071491100087475E-2</v>
      </c>
      <c r="AU91" s="109">
        <f t="shared" si="2"/>
        <v>5.0405742821473032E-2</v>
      </c>
    </row>
    <row r="92" spans="1:47" x14ac:dyDescent="0.3">
      <c r="A92" s="218" t="s">
        <v>902</v>
      </c>
      <c r="B92" s="145">
        <v>3292</v>
      </c>
      <c r="C92" s="145">
        <v>3250</v>
      </c>
      <c r="D92" s="145">
        <v>3667</v>
      </c>
      <c r="E92" s="145">
        <v>3458</v>
      </c>
      <c r="F92" s="145">
        <v>2833</v>
      </c>
      <c r="G92" s="145">
        <v>3354</v>
      </c>
      <c r="H92" s="145">
        <v>3116.6666666666665</v>
      </c>
      <c r="I92" s="402"/>
      <c r="J92" s="316">
        <f>MEDIAN(C92:H92)</f>
        <v>3302</v>
      </c>
      <c r="K92" s="139" t="s">
        <v>1047</v>
      </c>
      <c r="L92" s="394"/>
      <c r="M92" s="139" t="s">
        <v>1047</v>
      </c>
      <c r="N92" s="145">
        <v>4291.666666666667</v>
      </c>
      <c r="O92" s="145">
        <v>4541.666666666667</v>
      </c>
      <c r="P92" s="139" t="s">
        <v>1047</v>
      </c>
      <c r="Q92" s="139" t="s">
        <v>1047</v>
      </c>
      <c r="R92" s="145">
        <v>4458.333333333333</v>
      </c>
      <c r="S92" s="145">
        <v>4416.6666666666661</v>
      </c>
      <c r="T92" s="145">
        <v>4500</v>
      </c>
      <c r="U92" s="145">
        <v>4458.3333333333339</v>
      </c>
      <c r="V92" s="145">
        <v>4541.666666666667</v>
      </c>
      <c r="W92" s="145">
        <v>4583.333333333333</v>
      </c>
      <c r="X92" s="145">
        <v>4500</v>
      </c>
      <c r="Y92" s="145">
        <v>4500</v>
      </c>
      <c r="Z92" s="145">
        <f>'Coût médian du PMAS'!V13</f>
        <v>4416.666666666667</v>
      </c>
      <c r="AA92" s="135"/>
      <c r="AB92" s="107">
        <v>0.12830769230769223</v>
      </c>
      <c r="AC92" s="107">
        <v>-5.6994818652849721E-2</v>
      </c>
      <c r="AD92" s="107">
        <v>-0.18074031231925969</v>
      </c>
      <c r="AE92" s="107">
        <v>0.18390398870455349</v>
      </c>
      <c r="AF92" s="107">
        <v>-7.0761280063605714E-2</v>
      </c>
      <c r="AG92" s="107" t="s">
        <v>1048</v>
      </c>
      <c r="AH92" s="107" t="s">
        <v>1048</v>
      </c>
      <c r="AI92" s="107" t="s">
        <v>1048</v>
      </c>
      <c r="AJ92" s="107">
        <v>5.8252427184465994E-2</v>
      </c>
      <c r="AK92" s="107" t="s">
        <v>1048</v>
      </c>
      <c r="AL92" s="107" t="s">
        <v>1048</v>
      </c>
      <c r="AM92" s="107" t="s">
        <v>1048</v>
      </c>
      <c r="AN92" s="107">
        <v>-9.3457943925234765E-3</v>
      </c>
      <c r="AO92" s="107">
        <v>1.8867924528302105E-2</v>
      </c>
      <c r="AP92" s="107">
        <v>-9.2592592592590783E-3</v>
      </c>
      <c r="AQ92" s="109">
        <v>1.8691588785046731E-2</v>
      </c>
      <c r="AR92" s="109">
        <v>9.1743119266054496E-3</v>
      </c>
      <c r="AS92" s="109">
        <v>-1.8181818181818077E-2</v>
      </c>
      <c r="AT92" s="109">
        <v>0</v>
      </c>
      <c r="AU92" s="109">
        <f t="shared" si="2"/>
        <v>-1.851851851851849E-2</v>
      </c>
    </row>
    <row r="93" spans="1:47" x14ac:dyDescent="0.3">
      <c r="A93" s="125" t="s">
        <v>1049</v>
      </c>
      <c r="B93" s="145">
        <v>3479</v>
      </c>
      <c r="C93" s="145">
        <v>3375</v>
      </c>
      <c r="D93" s="145">
        <v>2875</v>
      </c>
      <c r="E93" s="145">
        <v>3458</v>
      </c>
      <c r="F93" s="145">
        <v>3458</v>
      </c>
      <c r="G93" s="145">
        <v>3000</v>
      </c>
      <c r="H93" s="139" t="s">
        <v>1047</v>
      </c>
      <c r="I93" s="402"/>
      <c r="J93" s="316">
        <f>MEDIAN(C93:G93)</f>
        <v>3375</v>
      </c>
      <c r="K93" s="145">
        <v>2750</v>
      </c>
      <c r="L93" s="394"/>
      <c r="M93" s="145">
        <v>4337.5</v>
      </c>
      <c r="N93" s="139" t="s">
        <v>1047</v>
      </c>
      <c r="O93" s="145">
        <v>4125</v>
      </c>
      <c r="P93" s="145">
        <v>4433.3333333333339</v>
      </c>
      <c r="Q93" s="145">
        <v>4358.3333333333339</v>
      </c>
      <c r="R93" s="145">
        <v>4666.6666666666661</v>
      </c>
      <c r="S93" s="139" t="s">
        <v>1047</v>
      </c>
      <c r="T93" s="145">
        <v>4216.6666666666661</v>
      </c>
      <c r="U93" s="139" t="s">
        <v>1047</v>
      </c>
      <c r="V93" s="145">
        <v>5000</v>
      </c>
      <c r="W93" s="139" t="s">
        <v>1047</v>
      </c>
      <c r="X93" s="139" t="s">
        <v>1047</v>
      </c>
      <c r="Y93" s="139" t="s">
        <v>1047</v>
      </c>
      <c r="Z93" s="139" t="s">
        <v>1047</v>
      </c>
      <c r="AA93" s="135"/>
      <c r="AB93" s="107">
        <v>-0.14814814814814814</v>
      </c>
      <c r="AC93" s="107">
        <v>0.20278260869565212</v>
      </c>
      <c r="AD93" s="107">
        <v>0</v>
      </c>
      <c r="AE93" s="107">
        <v>-0.1324465008675535</v>
      </c>
      <c r="AF93" s="107" t="s">
        <v>1048</v>
      </c>
      <c r="AG93" s="107" t="s">
        <v>1048</v>
      </c>
      <c r="AH93" s="107">
        <v>0.1227272727272728</v>
      </c>
      <c r="AI93" s="107" t="s">
        <v>1048</v>
      </c>
      <c r="AJ93" s="107" t="s">
        <v>1048</v>
      </c>
      <c r="AK93" s="107">
        <v>7.4747474747474785E-2</v>
      </c>
      <c r="AL93" s="107">
        <v>-1.6917293233082664E-2</v>
      </c>
      <c r="AM93" s="107">
        <v>7.0745697896749338E-2</v>
      </c>
      <c r="AN93" s="107" t="s">
        <v>1048</v>
      </c>
      <c r="AO93" s="107" t="s">
        <v>1048</v>
      </c>
      <c r="AP93" s="107" t="s">
        <v>1048</v>
      </c>
      <c r="AQ93" s="109" t="s">
        <v>1048</v>
      </c>
      <c r="AR93" s="109" t="s">
        <v>1048</v>
      </c>
      <c r="AS93" s="109" t="s">
        <v>1048</v>
      </c>
      <c r="AT93" s="109"/>
      <c r="AU93" s="109"/>
    </row>
    <row r="94" spans="1:47" x14ac:dyDescent="0.3">
      <c r="A94" s="130" t="s">
        <v>927</v>
      </c>
      <c r="B94" s="145">
        <v>3392</v>
      </c>
      <c r="C94" s="139" t="s">
        <v>1047</v>
      </c>
      <c r="D94" s="139" t="s">
        <v>1047</v>
      </c>
      <c r="E94" s="139" t="s">
        <v>1047</v>
      </c>
      <c r="F94" s="145">
        <v>2458</v>
      </c>
      <c r="G94" s="139" t="s">
        <v>1047</v>
      </c>
      <c r="H94" s="139" t="s">
        <v>1047</v>
      </c>
      <c r="I94" s="402"/>
      <c r="J94" s="316" t="s">
        <v>941</v>
      </c>
      <c r="K94" s="139" t="s">
        <v>1047</v>
      </c>
      <c r="L94" s="394"/>
      <c r="M94" s="145">
        <v>4041.6666666666665</v>
      </c>
      <c r="N94" s="145">
        <v>3583.3333333333335</v>
      </c>
      <c r="O94" s="145">
        <v>3916.6666666666665</v>
      </c>
      <c r="P94" s="145">
        <v>4529.1666666666661</v>
      </c>
      <c r="Q94" s="145">
        <v>3591.666666666667</v>
      </c>
      <c r="R94" s="145">
        <v>3416.6666666666665</v>
      </c>
      <c r="S94" s="145">
        <v>3416.6666666666665</v>
      </c>
      <c r="T94" s="139" t="s">
        <v>1047</v>
      </c>
      <c r="U94" s="145">
        <v>3583.3333333333335</v>
      </c>
      <c r="V94" s="145">
        <v>3333.3333333333335</v>
      </c>
      <c r="W94" s="139" t="s">
        <v>1047</v>
      </c>
      <c r="X94" s="139" t="s">
        <v>1047</v>
      </c>
      <c r="Y94" s="145">
        <v>3416.6666666666665</v>
      </c>
      <c r="Z94" s="145">
        <f>'Coût médian du PMAS'!V14</f>
        <v>3791.6666666666665</v>
      </c>
      <c r="AA94" s="135"/>
      <c r="AB94" s="107" t="s">
        <v>1048</v>
      </c>
      <c r="AC94" s="107" t="s">
        <v>1048</v>
      </c>
      <c r="AD94" s="107" t="s">
        <v>1048</v>
      </c>
      <c r="AE94" s="107" t="s">
        <v>1048</v>
      </c>
      <c r="AF94" s="107" t="s">
        <v>1048</v>
      </c>
      <c r="AG94" s="107" t="s">
        <v>1048</v>
      </c>
      <c r="AH94" s="107" t="s">
        <v>1048</v>
      </c>
      <c r="AI94" s="107">
        <v>-0.11340206185567003</v>
      </c>
      <c r="AJ94" s="107">
        <v>9.3023255813953432E-2</v>
      </c>
      <c r="AK94" s="107">
        <v>0.15638297872340412</v>
      </c>
      <c r="AL94" s="107">
        <v>-0.20699172033118662</v>
      </c>
      <c r="AM94" s="107">
        <v>-4.872389791183307E-2</v>
      </c>
      <c r="AN94" s="107">
        <v>0</v>
      </c>
      <c r="AO94" s="107" t="s">
        <v>1048</v>
      </c>
      <c r="AP94" s="107" t="s">
        <v>1048</v>
      </c>
      <c r="AQ94" s="109">
        <v>-6.9767441860465129E-2</v>
      </c>
      <c r="AR94" s="109" t="s">
        <v>1048</v>
      </c>
      <c r="AS94" s="109" t="s">
        <v>1048</v>
      </c>
      <c r="AT94" s="109"/>
      <c r="AU94" s="109">
        <f t="shared" si="2"/>
        <v>0.10975609756097571</v>
      </c>
    </row>
    <row r="95" spans="1:47" x14ac:dyDescent="0.3">
      <c r="A95" s="218" t="s">
        <v>928</v>
      </c>
      <c r="B95" s="145">
        <v>3833</v>
      </c>
      <c r="C95" s="145">
        <v>3917</v>
      </c>
      <c r="D95" s="145">
        <v>3917</v>
      </c>
      <c r="E95" s="139" t="s">
        <v>1047</v>
      </c>
      <c r="F95" s="139" t="s">
        <v>1047</v>
      </c>
      <c r="G95" s="139" t="s">
        <v>1047</v>
      </c>
      <c r="H95" s="139" t="s">
        <v>1047</v>
      </c>
      <c r="I95" s="402"/>
      <c r="J95" s="316">
        <f>MEDIAN(C95:D95)</f>
        <v>3917</v>
      </c>
      <c r="K95" s="145">
        <v>4208.333333333333</v>
      </c>
      <c r="L95" s="394"/>
      <c r="M95" s="139" t="s">
        <v>1047</v>
      </c>
      <c r="N95" s="145">
        <v>5083.333333333333</v>
      </c>
      <c r="O95" s="139" t="s">
        <v>1047</v>
      </c>
      <c r="P95" s="145">
        <v>4500</v>
      </c>
      <c r="Q95" s="145">
        <v>3875</v>
      </c>
      <c r="R95" s="145">
        <v>4083.3333333333335</v>
      </c>
      <c r="S95" s="145">
        <v>4750</v>
      </c>
      <c r="T95" s="145">
        <v>4666.6666666666679</v>
      </c>
      <c r="U95" s="145">
        <v>3541.666666666667</v>
      </c>
      <c r="V95" s="139" t="s">
        <v>1047</v>
      </c>
      <c r="W95" s="145">
        <v>4208.3333333333339</v>
      </c>
      <c r="X95" s="145">
        <v>4666.666666666667</v>
      </c>
      <c r="Y95" s="145">
        <v>4250</v>
      </c>
      <c r="Z95" s="145">
        <f>'Coût médian du PMAS'!V15</f>
        <v>4375</v>
      </c>
      <c r="AA95" s="135"/>
      <c r="AB95" s="107">
        <v>0</v>
      </c>
      <c r="AC95" s="107" t="s">
        <v>1048</v>
      </c>
      <c r="AD95" s="107" t="s">
        <v>1048</v>
      </c>
      <c r="AE95" s="107" t="s">
        <v>1048</v>
      </c>
      <c r="AF95" s="107" t="s">
        <v>1048</v>
      </c>
      <c r="AG95" s="107" t="s">
        <v>1048</v>
      </c>
      <c r="AH95" s="107" t="s">
        <v>1048</v>
      </c>
      <c r="AI95" s="107" t="s">
        <v>1048</v>
      </c>
      <c r="AJ95" s="107" t="s">
        <v>1048</v>
      </c>
      <c r="AK95" s="107" t="s">
        <v>1048</v>
      </c>
      <c r="AL95" s="107">
        <v>-0.13888888888888884</v>
      </c>
      <c r="AM95" s="107">
        <v>5.3763440860215006E-2</v>
      </c>
      <c r="AN95" s="107">
        <v>0.16326530612244894</v>
      </c>
      <c r="AO95" s="107">
        <v>-1.7543859649122528E-2</v>
      </c>
      <c r="AP95" s="107">
        <v>-0.24107142857142871</v>
      </c>
      <c r="AQ95" s="109" t="s">
        <v>1048</v>
      </c>
      <c r="AR95" s="109" t="s">
        <v>1048</v>
      </c>
      <c r="AS95" s="109">
        <v>0.10891089108910879</v>
      </c>
      <c r="AT95" s="109">
        <v>-8.9285714285714302E-2</v>
      </c>
      <c r="AU95" s="109">
        <f t="shared" si="2"/>
        <v>2.9411764705882248E-2</v>
      </c>
    </row>
    <row r="96" spans="1:47" x14ac:dyDescent="0.3">
      <c r="A96" s="130" t="s">
        <v>1055</v>
      </c>
      <c r="B96" s="139" t="s">
        <v>1047</v>
      </c>
      <c r="C96" s="139" t="s">
        <v>1047</v>
      </c>
      <c r="D96" s="139" t="s">
        <v>1047</v>
      </c>
      <c r="E96" s="139" t="s">
        <v>1047</v>
      </c>
      <c r="F96" s="139" t="s">
        <v>1047</v>
      </c>
      <c r="G96" s="139" t="s">
        <v>1047</v>
      </c>
      <c r="H96" s="139" t="s">
        <v>1047</v>
      </c>
      <c r="I96" s="402"/>
      <c r="J96" s="316" t="s">
        <v>941</v>
      </c>
      <c r="K96" s="139" t="s">
        <v>1047</v>
      </c>
      <c r="L96" s="394"/>
      <c r="M96" s="139" t="s">
        <v>1047</v>
      </c>
      <c r="N96" s="139" t="s">
        <v>1047</v>
      </c>
      <c r="O96" s="139" t="s">
        <v>1047</v>
      </c>
      <c r="P96" s="139" t="s">
        <v>1047</v>
      </c>
      <c r="Q96" s="145">
        <v>3424.9999999999995</v>
      </c>
      <c r="R96" s="145">
        <v>5041.6666666666661</v>
      </c>
      <c r="S96" s="145">
        <v>4833.333333333333</v>
      </c>
      <c r="T96" s="139" t="s">
        <v>1047</v>
      </c>
      <c r="U96" s="139" t="s">
        <v>1047</v>
      </c>
      <c r="V96" s="139" t="s">
        <v>1047</v>
      </c>
      <c r="W96" s="139" t="s">
        <v>1047</v>
      </c>
      <c r="X96" s="139" t="s">
        <v>1047</v>
      </c>
      <c r="Y96" s="139" t="s">
        <v>1047</v>
      </c>
      <c r="Z96" s="139" t="s">
        <v>1047</v>
      </c>
      <c r="AA96" s="135"/>
      <c r="AB96" s="107"/>
      <c r="AC96" s="107"/>
      <c r="AD96" s="107"/>
      <c r="AE96" s="107"/>
      <c r="AF96" s="107"/>
      <c r="AG96" s="107"/>
      <c r="AH96" s="107"/>
      <c r="AI96" s="107"/>
      <c r="AJ96" s="107"/>
      <c r="AK96" s="107"/>
      <c r="AL96" s="107" t="s">
        <v>1048</v>
      </c>
      <c r="AM96" s="107">
        <v>0.47201946472019474</v>
      </c>
      <c r="AN96" s="107">
        <v>-4.132231404958675E-2</v>
      </c>
      <c r="AO96" s="107" t="s">
        <v>1048</v>
      </c>
      <c r="AP96" s="107" t="s">
        <v>1048</v>
      </c>
      <c r="AQ96" s="109" t="s">
        <v>1048</v>
      </c>
      <c r="AR96" s="109" t="s">
        <v>1048</v>
      </c>
      <c r="AS96" s="109" t="s">
        <v>1048</v>
      </c>
      <c r="AT96" s="109"/>
      <c r="AU96" s="109"/>
    </row>
    <row r="97" spans="1:47" x14ac:dyDescent="0.3">
      <c r="A97" s="130" t="s">
        <v>1056</v>
      </c>
      <c r="B97" s="139" t="s">
        <v>1047</v>
      </c>
      <c r="C97" s="139" t="s">
        <v>1047</v>
      </c>
      <c r="D97" s="139" t="s">
        <v>1047</v>
      </c>
      <c r="E97" s="145">
        <v>3458</v>
      </c>
      <c r="F97" s="145">
        <v>3083</v>
      </c>
      <c r="G97" s="139" t="s">
        <v>1047</v>
      </c>
      <c r="H97" s="145">
        <v>2979.1666666666665</v>
      </c>
      <c r="I97" s="402"/>
      <c r="J97" s="316">
        <f>MEDIAN(E97,F97,H97)</f>
        <v>3083</v>
      </c>
      <c r="K97" s="145">
        <v>3000</v>
      </c>
      <c r="L97" s="394"/>
      <c r="M97" s="145">
        <v>4395.833333333333</v>
      </c>
      <c r="N97" s="145">
        <v>4416.666666666667</v>
      </c>
      <c r="O97" s="145">
        <v>4250</v>
      </c>
      <c r="P97" s="145">
        <v>4833.3333333333339</v>
      </c>
      <c r="Q97" s="145">
        <v>3749.9999999999995</v>
      </c>
      <c r="R97" s="145">
        <v>4416.666666666667</v>
      </c>
      <c r="S97" s="145">
        <v>4416.666666666667</v>
      </c>
      <c r="T97" s="145">
        <v>4583.333333333333</v>
      </c>
      <c r="U97" s="145">
        <v>4250</v>
      </c>
      <c r="V97" s="145">
        <v>4250</v>
      </c>
      <c r="W97" s="145">
        <v>4625</v>
      </c>
      <c r="X97" s="145">
        <v>5083.333333333333</v>
      </c>
      <c r="Y97" s="145">
        <v>4750</v>
      </c>
      <c r="Z97" s="145">
        <f>'Coût médian du PMAS'!V16</f>
        <v>4375</v>
      </c>
      <c r="AA97" s="135"/>
      <c r="AB97" s="107" t="s">
        <v>1048</v>
      </c>
      <c r="AC97" s="107" t="s">
        <v>1048</v>
      </c>
      <c r="AD97" s="107">
        <v>-0.10844418739155581</v>
      </c>
      <c r="AE97" s="107" t="s">
        <v>1048</v>
      </c>
      <c r="AF97" s="107" t="s">
        <v>1048</v>
      </c>
      <c r="AG97" s="107">
        <v>6.9930069930070893E-3</v>
      </c>
      <c r="AH97" s="107">
        <v>0.13541666666666674</v>
      </c>
      <c r="AI97" s="107">
        <v>4.7393364928911552E-3</v>
      </c>
      <c r="AJ97" s="107">
        <v>-3.7735849056603876E-2</v>
      </c>
      <c r="AK97" s="107">
        <v>0.13725490196078449</v>
      </c>
      <c r="AL97" s="107">
        <v>-0.22413793103448298</v>
      </c>
      <c r="AM97" s="107">
        <v>0.17777777777777803</v>
      </c>
      <c r="AN97" s="107">
        <v>0</v>
      </c>
      <c r="AO97" s="107">
        <v>3.7735849056603543E-2</v>
      </c>
      <c r="AP97" s="107">
        <v>-7.272727272727264E-2</v>
      </c>
      <c r="AQ97" s="109">
        <v>0</v>
      </c>
      <c r="AR97" s="109">
        <v>8.8235294117646967E-2</v>
      </c>
      <c r="AS97" s="109">
        <v>9.9099099099098975E-2</v>
      </c>
      <c r="AT97" s="109">
        <v>-6.557377049180324E-2</v>
      </c>
      <c r="AU97" s="109">
        <f t="shared" si="2"/>
        <v>-7.8947368421052655E-2</v>
      </c>
    </row>
    <row r="98" spans="1:47" x14ac:dyDescent="0.3">
      <c r="A98" s="130" t="s">
        <v>1750</v>
      </c>
      <c r="B98" s="139" t="s">
        <v>1047</v>
      </c>
      <c r="C98" s="139" t="s">
        <v>1047</v>
      </c>
      <c r="D98" s="139" t="s">
        <v>1047</v>
      </c>
      <c r="E98" s="139" t="s">
        <v>1047</v>
      </c>
      <c r="F98" s="139" t="s">
        <v>1047</v>
      </c>
      <c r="G98" s="139" t="s">
        <v>1047</v>
      </c>
      <c r="H98" s="139" t="s">
        <v>1047</v>
      </c>
      <c r="I98" s="402"/>
      <c r="J98" s="316" t="s">
        <v>941</v>
      </c>
      <c r="K98" s="139" t="s">
        <v>1047</v>
      </c>
      <c r="L98" s="394"/>
      <c r="M98" s="147" t="s">
        <v>1047</v>
      </c>
      <c r="N98" s="147" t="s">
        <v>1047</v>
      </c>
      <c r="O98" s="147" t="s">
        <v>1047</v>
      </c>
      <c r="P98" s="147" t="s">
        <v>1047</v>
      </c>
      <c r="Q98" s="147" t="s">
        <v>1047</v>
      </c>
      <c r="R98" s="147" t="s">
        <v>1047</v>
      </c>
      <c r="S98" s="147" t="s">
        <v>1047</v>
      </c>
      <c r="T98" s="147" t="s">
        <v>1047</v>
      </c>
      <c r="U98" s="147" t="s">
        <v>1047</v>
      </c>
      <c r="V98" s="147" t="s">
        <v>1047</v>
      </c>
      <c r="W98" s="147" t="s">
        <v>1047</v>
      </c>
      <c r="X98" s="147" t="s">
        <v>1047</v>
      </c>
      <c r="Y98" s="145">
        <v>4041.6666666666665</v>
      </c>
      <c r="Z98" s="145">
        <f>'Coût médian du PMAS'!V17</f>
        <v>3666.6666666666665</v>
      </c>
      <c r="AA98" s="130"/>
      <c r="AB98"/>
      <c r="AC98"/>
      <c r="AD98"/>
      <c r="AE98"/>
      <c r="AF98"/>
      <c r="AG98"/>
      <c r="AH98"/>
      <c r="AI98"/>
      <c r="AJ98"/>
      <c r="AK98"/>
      <c r="AL98"/>
      <c r="AM98"/>
      <c r="AN98"/>
      <c r="AO98"/>
      <c r="AP98"/>
      <c r="AQ98"/>
      <c r="AR98"/>
      <c r="AS98"/>
      <c r="AT98"/>
      <c r="AU98" s="109">
        <f t="shared" si="2"/>
        <v>-9.2783505154639179E-2</v>
      </c>
    </row>
    <row r="99" spans="1:47" x14ac:dyDescent="0.3">
      <c r="A99" s="130" t="s">
        <v>874</v>
      </c>
      <c r="B99" s="139" t="s">
        <v>1047</v>
      </c>
      <c r="C99" s="139" t="s">
        <v>1047</v>
      </c>
      <c r="D99" s="139" t="s">
        <v>1047</v>
      </c>
      <c r="E99" s="139" t="s">
        <v>1047</v>
      </c>
      <c r="F99" s="139" t="s">
        <v>1047</v>
      </c>
      <c r="G99" s="139" t="s">
        <v>1047</v>
      </c>
      <c r="H99" s="139" t="s">
        <v>1047</v>
      </c>
      <c r="I99" s="402"/>
      <c r="J99" s="316" t="s">
        <v>941</v>
      </c>
      <c r="K99" s="139" t="s">
        <v>1047</v>
      </c>
      <c r="L99" s="394"/>
      <c r="M99" s="139" t="s">
        <v>1047</v>
      </c>
      <c r="N99" s="139" t="s">
        <v>1047</v>
      </c>
      <c r="O99" s="139" t="s">
        <v>1047</v>
      </c>
      <c r="P99" s="139" t="s">
        <v>1047</v>
      </c>
      <c r="Q99" s="145">
        <v>4000</v>
      </c>
      <c r="R99" s="145">
        <v>4083.3333333333339</v>
      </c>
      <c r="S99" s="145">
        <v>3366.6666666666665</v>
      </c>
      <c r="T99" s="145">
        <v>4166.6666666666661</v>
      </c>
      <c r="U99" s="145">
        <v>4083.3333333333335</v>
      </c>
      <c r="V99" s="145">
        <v>3916.6666666666665</v>
      </c>
      <c r="W99" s="145">
        <v>4875</v>
      </c>
      <c r="X99" s="145">
        <v>4750</v>
      </c>
      <c r="Y99" s="145">
        <v>4750</v>
      </c>
      <c r="Z99" s="145">
        <f>'Coût médian du PMAS'!V18</f>
        <v>4750</v>
      </c>
      <c r="AA99" s="135"/>
      <c r="AB99" s="107"/>
      <c r="AC99" s="107"/>
      <c r="AD99" s="107"/>
      <c r="AE99" s="107"/>
      <c r="AF99" s="107"/>
      <c r="AG99" s="107"/>
      <c r="AH99" s="107"/>
      <c r="AI99" s="107"/>
      <c r="AJ99" s="107"/>
      <c r="AK99" s="107"/>
      <c r="AL99" s="107" t="s">
        <v>1048</v>
      </c>
      <c r="AM99" s="107">
        <v>2.0833333333333481E-2</v>
      </c>
      <c r="AN99" s="107">
        <v>-0.17551020408163276</v>
      </c>
      <c r="AO99" s="107">
        <v>0.23762376237623739</v>
      </c>
      <c r="AP99" s="107">
        <v>-1.9999999999999796E-2</v>
      </c>
      <c r="AQ99" s="109">
        <v>-4.081632653061229E-2</v>
      </c>
      <c r="AR99" s="109">
        <v>0.24468085106382986</v>
      </c>
      <c r="AS99" s="109">
        <v>-2.5641025641025661E-2</v>
      </c>
      <c r="AT99" s="109">
        <v>0</v>
      </c>
      <c r="AU99" s="109">
        <f t="shared" si="2"/>
        <v>0</v>
      </c>
    </row>
    <row r="100" spans="1:47" x14ac:dyDescent="0.3">
      <c r="A100" s="218" t="s">
        <v>1057</v>
      </c>
      <c r="B100" s="139" t="s">
        <v>1047</v>
      </c>
      <c r="C100" s="139" t="s">
        <v>1047</v>
      </c>
      <c r="D100" s="139" t="s">
        <v>1047</v>
      </c>
      <c r="E100" s="139" t="s">
        <v>1047</v>
      </c>
      <c r="F100" s="139" t="s">
        <v>1047</v>
      </c>
      <c r="G100" s="139" t="s">
        <v>1047</v>
      </c>
      <c r="H100" s="139" t="s">
        <v>1047</v>
      </c>
      <c r="I100" s="402"/>
      <c r="J100" s="316" t="s">
        <v>941</v>
      </c>
      <c r="K100" s="139" t="s">
        <v>1047</v>
      </c>
      <c r="L100" s="394"/>
      <c r="M100" s="139" t="s">
        <v>1047</v>
      </c>
      <c r="N100" s="139" t="s">
        <v>1047</v>
      </c>
      <c r="O100" s="145">
        <v>4333.333333333333</v>
      </c>
      <c r="P100" s="145">
        <v>4583.333333333333</v>
      </c>
      <c r="Q100" s="139" t="s">
        <v>1047</v>
      </c>
      <c r="R100" s="145">
        <v>4216.6666666666661</v>
      </c>
      <c r="S100" s="145">
        <v>4425</v>
      </c>
      <c r="T100" s="139" t="s">
        <v>1047</v>
      </c>
      <c r="U100" s="145">
        <v>4041.6666666666665</v>
      </c>
      <c r="V100" s="139" t="s">
        <v>1047</v>
      </c>
      <c r="W100" s="139" t="s">
        <v>1047</v>
      </c>
      <c r="X100" s="139" t="s">
        <v>1047</v>
      </c>
      <c r="Y100" s="139" t="s">
        <v>1047</v>
      </c>
      <c r="Z100" s="139" t="s">
        <v>1047</v>
      </c>
      <c r="AB100" s="107"/>
      <c r="AC100" s="107"/>
      <c r="AD100" s="107"/>
      <c r="AE100" s="107"/>
      <c r="AF100" s="107"/>
      <c r="AG100" s="107"/>
      <c r="AH100" s="107"/>
      <c r="AI100" s="107"/>
      <c r="AJ100" s="107" t="s">
        <v>1048</v>
      </c>
      <c r="AK100" s="107">
        <v>5.7692307692307709E-2</v>
      </c>
      <c r="AL100" s="107" t="s">
        <v>1048</v>
      </c>
      <c r="AM100" s="107" t="s">
        <v>1048</v>
      </c>
      <c r="AN100" s="107">
        <v>4.9407114624506088E-2</v>
      </c>
      <c r="AO100" s="107" t="s">
        <v>1048</v>
      </c>
      <c r="AP100" s="107" t="s">
        <v>1048</v>
      </c>
      <c r="AQ100" s="109" t="s">
        <v>1048</v>
      </c>
      <c r="AR100" s="109" t="s">
        <v>1048</v>
      </c>
      <c r="AS100" s="109" t="s">
        <v>1048</v>
      </c>
      <c r="AT100" s="109"/>
      <c r="AU100" s="109"/>
    </row>
    <row r="101" spans="1:47" x14ac:dyDescent="0.3">
      <c r="A101" s="218" t="s">
        <v>930</v>
      </c>
      <c r="B101" s="145">
        <v>2813</v>
      </c>
      <c r="C101" s="145">
        <v>3583</v>
      </c>
      <c r="D101" s="139" t="s">
        <v>1047</v>
      </c>
      <c r="E101" s="145">
        <v>3938</v>
      </c>
      <c r="F101" s="139" t="s">
        <v>1047</v>
      </c>
      <c r="G101" s="145">
        <v>3729</v>
      </c>
      <c r="H101" s="145">
        <v>3166.666666666667</v>
      </c>
      <c r="I101" s="402"/>
      <c r="J101" s="316">
        <f>MEDIAN(C101,E101,G101,H101)</f>
        <v>3656</v>
      </c>
      <c r="K101" s="139" t="s">
        <v>1047</v>
      </c>
      <c r="L101" s="394"/>
      <c r="M101" s="139" t="s">
        <v>1047</v>
      </c>
      <c r="N101" s="145">
        <v>4583.333333333333</v>
      </c>
      <c r="O101" s="145">
        <v>4145.833333333333</v>
      </c>
      <c r="P101" s="145">
        <v>4625</v>
      </c>
      <c r="Q101" s="145">
        <v>4250.0000000000009</v>
      </c>
      <c r="R101" s="139" t="s">
        <v>1047</v>
      </c>
      <c r="S101" s="145">
        <v>5541.6666666666661</v>
      </c>
      <c r="T101" s="145">
        <v>5033.333333333333</v>
      </c>
      <c r="U101" s="145">
        <v>5208.3333333333339</v>
      </c>
      <c r="V101" s="145">
        <v>4583.3333333333339</v>
      </c>
      <c r="W101" s="145">
        <v>4208.3333333333339</v>
      </c>
      <c r="X101" s="145">
        <v>5249.9999999999991</v>
      </c>
      <c r="Y101" s="145">
        <v>4312.5</v>
      </c>
      <c r="Z101" s="145">
        <f>'Coût médian du PMAS'!V19</f>
        <v>4875</v>
      </c>
      <c r="AB101" s="107" t="s">
        <v>1048</v>
      </c>
      <c r="AC101" s="107" t="s">
        <v>1048</v>
      </c>
      <c r="AD101" s="107" t="s">
        <v>1048</v>
      </c>
      <c r="AE101" s="107" t="s">
        <v>1048</v>
      </c>
      <c r="AF101" s="107">
        <v>-0.15080003575578793</v>
      </c>
      <c r="AG101" s="107" t="s">
        <v>1048</v>
      </c>
      <c r="AH101" s="107" t="s">
        <v>1048</v>
      </c>
      <c r="AI101" s="107" t="s">
        <v>1048</v>
      </c>
      <c r="AJ101" s="107">
        <v>-9.5454545454545459E-2</v>
      </c>
      <c r="AK101" s="107">
        <v>0.11557788944723635</v>
      </c>
      <c r="AL101" s="107">
        <v>-8.1081081081080919E-2</v>
      </c>
      <c r="AM101" s="107" t="s">
        <v>1048</v>
      </c>
      <c r="AN101" s="107" t="s">
        <v>1048</v>
      </c>
      <c r="AO101" s="107">
        <v>-9.172932330827066E-2</v>
      </c>
      <c r="AP101" s="107">
        <v>3.4768211920529923E-2</v>
      </c>
      <c r="AQ101" s="109">
        <v>-0.12</v>
      </c>
      <c r="AR101" s="109">
        <v>-8.181818181818179E-2</v>
      </c>
      <c r="AS101" s="109">
        <v>0.24752475247524708</v>
      </c>
      <c r="AT101" s="109">
        <v>-0.17857142857142838</v>
      </c>
      <c r="AU101" s="109">
        <f t="shared" si="2"/>
        <v>0.13043478260869557</v>
      </c>
    </row>
    <row r="102" spans="1:47" x14ac:dyDescent="0.3">
      <c r="A102" s="218" t="s">
        <v>931</v>
      </c>
      <c r="B102" s="145">
        <v>3292</v>
      </c>
      <c r="C102" s="145">
        <v>3458</v>
      </c>
      <c r="D102" s="145">
        <v>3208</v>
      </c>
      <c r="E102" s="139" t="s">
        <v>1047</v>
      </c>
      <c r="F102" s="145">
        <v>3417</v>
      </c>
      <c r="G102" s="145">
        <v>3417</v>
      </c>
      <c r="H102" s="145">
        <v>3250.0000000000005</v>
      </c>
      <c r="I102" s="402"/>
      <c r="J102" s="316">
        <f>MEDIAN(C102,D102,F102,G102,H102)</f>
        <v>3417</v>
      </c>
      <c r="K102" s="139" t="s">
        <v>1047</v>
      </c>
      <c r="L102" s="394"/>
      <c r="M102" s="145">
        <v>4999.9999999999991</v>
      </c>
      <c r="N102" s="139" t="s">
        <v>1047</v>
      </c>
      <c r="O102" s="145">
        <v>4958.3333333333339</v>
      </c>
      <c r="P102" s="145">
        <v>4958.3333333333339</v>
      </c>
      <c r="Q102" s="145">
        <v>4958.3333333333339</v>
      </c>
      <c r="R102" s="139" t="s">
        <v>1047</v>
      </c>
      <c r="S102" s="145">
        <v>4958.3333333333339</v>
      </c>
      <c r="T102" s="145">
        <v>4958.333333333333</v>
      </c>
      <c r="U102" s="147" t="s">
        <v>1047</v>
      </c>
      <c r="V102" s="145">
        <v>4791.666666666667</v>
      </c>
      <c r="W102" s="145">
        <v>4791.666666666667</v>
      </c>
      <c r="X102" s="145">
        <v>5375</v>
      </c>
      <c r="Y102" s="145">
        <v>3966.666666666667</v>
      </c>
      <c r="Z102" s="145">
        <f>'Coût médian du PMAS'!V20</f>
        <v>4583.3333333333339</v>
      </c>
      <c r="AB102" s="107">
        <v>-7.2296124927703875E-2</v>
      </c>
      <c r="AC102" s="107" t="s">
        <v>1048</v>
      </c>
      <c r="AD102" s="107" t="s">
        <v>1048</v>
      </c>
      <c r="AE102" s="107">
        <v>0</v>
      </c>
      <c r="AF102" s="107">
        <v>-4.8873280655545637E-2</v>
      </c>
      <c r="AG102" s="107" t="s">
        <v>1048</v>
      </c>
      <c r="AH102" s="107" t="s">
        <v>1048</v>
      </c>
      <c r="AI102" s="107" t="s">
        <v>1048</v>
      </c>
      <c r="AJ102" s="107" t="s">
        <v>1048</v>
      </c>
      <c r="AK102" s="107">
        <v>0</v>
      </c>
      <c r="AL102" s="107">
        <v>0</v>
      </c>
      <c r="AM102" s="107" t="s">
        <v>1048</v>
      </c>
      <c r="AN102" s="107" t="s">
        <v>1048</v>
      </c>
      <c r="AO102" s="107">
        <v>-2.2204460492503131E-16</v>
      </c>
      <c r="AP102" s="107" t="s">
        <v>1048</v>
      </c>
      <c r="AQ102" s="109" t="s">
        <v>1048</v>
      </c>
      <c r="AR102" s="109">
        <v>0</v>
      </c>
      <c r="AS102" s="109">
        <v>0.12173913043478257</v>
      </c>
      <c r="AT102" s="109">
        <v>-0.26201550387596895</v>
      </c>
      <c r="AU102" s="109">
        <f t="shared" si="2"/>
        <v>0.15546218487394969</v>
      </c>
    </row>
    <row r="103" spans="1:47" x14ac:dyDescent="0.3">
      <c r="A103" s="130" t="s">
        <v>1058</v>
      </c>
      <c r="B103" s="139" t="s">
        <v>1047</v>
      </c>
      <c r="C103" s="139" t="s">
        <v>1047</v>
      </c>
      <c r="D103" s="139" t="s">
        <v>1047</v>
      </c>
      <c r="E103" s="139" t="s">
        <v>1047</v>
      </c>
      <c r="F103" s="139" t="s">
        <v>1047</v>
      </c>
      <c r="G103" s="139" t="s">
        <v>1047</v>
      </c>
      <c r="H103" s="139" t="s">
        <v>1047</v>
      </c>
      <c r="I103" s="402"/>
      <c r="J103" s="316" t="s">
        <v>941</v>
      </c>
      <c r="K103" s="139" t="s">
        <v>1047</v>
      </c>
      <c r="L103" s="394"/>
      <c r="M103" s="139"/>
      <c r="N103" s="139" t="s">
        <v>1047</v>
      </c>
      <c r="O103" s="139" t="s">
        <v>1047</v>
      </c>
      <c r="P103" s="139" t="s">
        <v>1047</v>
      </c>
      <c r="Q103" s="139" t="s">
        <v>1047</v>
      </c>
      <c r="R103" s="139" t="s">
        <v>1047</v>
      </c>
      <c r="S103" s="139" t="s">
        <v>1047</v>
      </c>
      <c r="T103" s="139" t="s">
        <v>1047</v>
      </c>
      <c r="U103" s="145">
        <v>4958.333333333333</v>
      </c>
      <c r="V103" s="145">
        <v>4250</v>
      </c>
      <c r="W103" s="139" t="s">
        <v>1047</v>
      </c>
      <c r="X103" s="139" t="s">
        <v>1047</v>
      </c>
      <c r="Y103" s="139" t="s">
        <v>1047</v>
      </c>
      <c r="Z103" s="139" t="s">
        <v>1047</v>
      </c>
      <c r="AB103" s="107"/>
      <c r="AC103" s="107"/>
      <c r="AD103" s="107"/>
      <c r="AE103" s="107"/>
      <c r="AF103" s="107"/>
      <c r="AG103" s="107"/>
      <c r="AH103" s="107"/>
      <c r="AI103" s="107"/>
      <c r="AJ103" s="107"/>
      <c r="AK103" s="107"/>
      <c r="AL103" s="107"/>
      <c r="AM103" s="107"/>
      <c r="AN103" s="107"/>
      <c r="AO103" s="107"/>
      <c r="AP103" s="107" t="s">
        <v>1048</v>
      </c>
      <c r="AQ103" s="109">
        <v>-0.14285714285714279</v>
      </c>
      <c r="AR103" s="109" t="s">
        <v>1048</v>
      </c>
      <c r="AS103" s="109" t="s">
        <v>1048</v>
      </c>
      <c r="AT103" s="109"/>
      <c r="AU103" s="109"/>
    </row>
    <row r="104" spans="1:47" x14ac:dyDescent="0.3">
      <c r="A104" s="218" t="s">
        <v>1059</v>
      </c>
      <c r="B104" s="139" t="s">
        <v>1047</v>
      </c>
      <c r="C104" s="139" t="s">
        <v>1047</v>
      </c>
      <c r="D104" s="139" t="s">
        <v>1047</v>
      </c>
      <c r="E104" s="139" t="s">
        <v>1047</v>
      </c>
      <c r="F104" s="139" t="s">
        <v>1047</v>
      </c>
      <c r="G104" s="139" t="s">
        <v>1047</v>
      </c>
      <c r="H104" s="139" t="s">
        <v>1047</v>
      </c>
      <c r="I104" s="402"/>
      <c r="J104" s="316" t="s">
        <v>941</v>
      </c>
      <c r="K104" s="139" t="s">
        <v>1047</v>
      </c>
      <c r="L104" s="394"/>
      <c r="M104" s="139" t="s">
        <v>1047</v>
      </c>
      <c r="N104" s="145">
        <v>5541.666666666667</v>
      </c>
      <c r="O104" s="315" t="s">
        <v>1047</v>
      </c>
      <c r="P104" s="139" t="s">
        <v>1047</v>
      </c>
      <c r="Q104" s="139" t="s">
        <v>1047</v>
      </c>
      <c r="R104" s="139" t="s">
        <v>1047</v>
      </c>
      <c r="S104" s="145">
        <v>4300</v>
      </c>
      <c r="T104" s="139" t="s">
        <v>1047</v>
      </c>
      <c r="U104" s="145">
        <v>3875.0000000000005</v>
      </c>
      <c r="V104" s="139" t="s">
        <v>1047</v>
      </c>
      <c r="W104" s="139" t="s">
        <v>1047</v>
      </c>
      <c r="X104" s="139" t="s">
        <v>1047</v>
      </c>
      <c r="Y104" s="139" t="s">
        <v>1047</v>
      </c>
      <c r="Z104" s="139" t="s">
        <v>1047</v>
      </c>
      <c r="AB104" s="107"/>
      <c r="AC104" s="107"/>
      <c r="AD104" s="107"/>
      <c r="AE104" s="107"/>
      <c r="AF104" s="107"/>
      <c r="AG104" s="107"/>
      <c r="AH104" s="107"/>
      <c r="AI104" s="107" t="s">
        <v>1048</v>
      </c>
      <c r="AJ104" s="107" t="s">
        <v>1048</v>
      </c>
      <c r="AK104" s="107" t="s">
        <v>1048</v>
      </c>
      <c r="AL104" s="107" t="s">
        <v>1048</v>
      </c>
      <c r="AM104" s="107" t="s">
        <v>1048</v>
      </c>
      <c r="AN104" s="107" t="s">
        <v>1048</v>
      </c>
      <c r="AO104" s="107" t="s">
        <v>1048</v>
      </c>
      <c r="AP104" s="107" t="s">
        <v>1048</v>
      </c>
      <c r="AQ104" s="109" t="s">
        <v>1048</v>
      </c>
      <c r="AR104" s="109" t="s">
        <v>1048</v>
      </c>
      <c r="AS104" s="109" t="s">
        <v>1048</v>
      </c>
      <c r="AT104" s="109"/>
      <c r="AU104" s="109"/>
    </row>
    <row r="105" spans="1:47" x14ac:dyDescent="0.3">
      <c r="A105" s="218" t="s">
        <v>1060</v>
      </c>
      <c r="B105" s="139" t="s">
        <v>1047</v>
      </c>
      <c r="C105" s="139" t="s">
        <v>1047</v>
      </c>
      <c r="D105" s="139" t="s">
        <v>1047</v>
      </c>
      <c r="E105" s="139" t="s">
        <v>1047</v>
      </c>
      <c r="F105" s="139" t="s">
        <v>1047</v>
      </c>
      <c r="G105" s="139" t="s">
        <v>1047</v>
      </c>
      <c r="H105" s="139" t="s">
        <v>1047</v>
      </c>
      <c r="I105" s="402"/>
      <c r="J105" s="316" t="s">
        <v>941</v>
      </c>
      <c r="K105" s="139" t="s">
        <v>1047</v>
      </c>
      <c r="L105" s="394"/>
      <c r="M105" s="139" t="s">
        <v>1047</v>
      </c>
      <c r="N105" s="139" t="s">
        <v>1047</v>
      </c>
      <c r="O105" s="139" t="s">
        <v>1047</v>
      </c>
      <c r="P105" s="145">
        <v>5125</v>
      </c>
      <c r="Q105" s="139" t="s">
        <v>1047</v>
      </c>
      <c r="R105" s="145">
        <v>4625</v>
      </c>
      <c r="S105" s="145">
        <v>4458.3333333333339</v>
      </c>
      <c r="T105" s="145">
        <v>4666.666666666667</v>
      </c>
      <c r="U105" s="145">
        <v>3708.3333333333335</v>
      </c>
      <c r="V105" s="145">
        <v>3850.0000000000005</v>
      </c>
      <c r="W105" s="145">
        <v>4479.1666666666661</v>
      </c>
      <c r="X105" s="139" t="s">
        <v>1047</v>
      </c>
      <c r="Y105" s="139" t="s">
        <v>1047</v>
      </c>
      <c r="Z105" s="139" t="s">
        <v>1047</v>
      </c>
      <c r="AB105" s="107"/>
      <c r="AC105" s="107"/>
      <c r="AD105" s="107"/>
      <c r="AE105" s="107"/>
      <c r="AF105" s="107"/>
      <c r="AG105" s="107"/>
      <c r="AH105" s="107"/>
      <c r="AI105" s="107"/>
      <c r="AJ105" s="107"/>
      <c r="AK105" s="107" t="s">
        <v>1048</v>
      </c>
      <c r="AL105" s="107" t="s">
        <v>1048</v>
      </c>
      <c r="AM105" s="107" t="s">
        <v>1048</v>
      </c>
      <c r="AN105" s="107">
        <v>-3.603603603603589E-2</v>
      </c>
      <c r="AO105" s="107">
        <v>4.6728971962616717E-2</v>
      </c>
      <c r="AP105" s="107">
        <v>-0.2053571428571429</v>
      </c>
      <c r="AQ105" s="109">
        <v>3.8202247191011285E-2</v>
      </c>
      <c r="AR105" s="109">
        <v>0.16341991341991302</v>
      </c>
      <c r="AS105" s="109" t="s">
        <v>1048</v>
      </c>
      <c r="AT105" s="109"/>
      <c r="AU105" s="109"/>
    </row>
    <row r="106" spans="1:47" x14ac:dyDescent="0.3">
      <c r="A106" s="218" t="s">
        <v>1729</v>
      </c>
      <c r="B106" s="139" t="s">
        <v>1047</v>
      </c>
      <c r="C106" s="139" t="s">
        <v>1047</v>
      </c>
      <c r="D106" s="139" t="s">
        <v>1047</v>
      </c>
      <c r="E106" s="139" t="s">
        <v>1047</v>
      </c>
      <c r="F106" s="139" t="s">
        <v>1047</v>
      </c>
      <c r="G106" s="139" t="s">
        <v>1047</v>
      </c>
      <c r="H106" s="139" t="s">
        <v>1047</v>
      </c>
      <c r="I106" s="402"/>
      <c r="J106" s="316" t="s">
        <v>941</v>
      </c>
      <c r="K106" s="139" t="s">
        <v>1047</v>
      </c>
      <c r="L106" s="394"/>
      <c r="M106" s="139" t="s">
        <v>1047</v>
      </c>
      <c r="N106" s="139" t="s">
        <v>1047</v>
      </c>
      <c r="O106" s="139" t="s">
        <v>1047</v>
      </c>
      <c r="P106" s="139" t="s">
        <v>1047</v>
      </c>
      <c r="Q106" s="139" t="s">
        <v>1047</v>
      </c>
      <c r="R106" s="139" t="s">
        <v>1047</v>
      </c>
      <c r="S106" s="139" t="s">
        <v>1047</v>
      </c>
      <c r="T106" s="139" t="s">
        <v>1047</v>
      </c>
      <c r="U106" s="139" t="s">
        <v>1047</v>
      </c>
      <c r="V106" s="139" t="s">
        <v>1047</v>
      </c>
      <c r="W106" s="139" t="s">
        <v>1047</v>
      </c>
      <c r="X106" s="139" t="s">
        <v>1047</v>
      </c>
      <c r="Y106" s="145">
        <v>4125</v>
      </c>
      <c r="Z106" s="145">
        <f>'Coût médian du PMAS'!V21</f>
        <v>4166.666666666667</v>
      </c>
      <c r="AB106"/>
      <c r="AC106"/>
      <c r="AD106"/>
      <c r="AE106"/>
      <c r="AF106"/>
      <c r="AG106"/>
      <c r="AH106"/>
      <c r="AI106"/>
      <c r="AJ106"/>
      <c r="AK106"/>
      <c r="AL106"/>
      <c r="AM106"/>
      <c r="AN106"/>
      <c r="AO106"/>
      <c r="AP106"/>
      <c r="AQ106"/>
      <c r="AR106"/>
      <c r="AS106"/>
      <c r="AT106"/>
      <c r="AU106" s="109">
        <f t="shared" si="2"/>
        <v>1.0101010101010166E-2</v>
      </c>
    </row>
    <row r="107" spans="1:47" x14ac:dyDescent="0.3">
      <c r="A107" s="218" t="s">
        <v>1061</v>
      </c>
      <c r="B107" s="139" t="s">
        <v>1047</v>
      </c>
      <c r="C107" s="139" t="s">
        <v>1047</v>
      </c>
      <c r="D107" s="139" t="s">
        <v>1047</v>
      </c>
      <c r="E107" s="139" t="s">
        <v>1047</v>
      </c>
      <c r="F107" s="139" t="s">
        <v>1047</v>
      </c>
      <c r="G107" s="139" t="s">
        <v>1047</v>
      </c>
      <c r="H107" s="139" t="s">
        <v>1047</v>
      </c>
      <c r="I107" s="402"/>
      <c r="J107" s="316" t="s">
        <v>941</v>
      </c>
      <c r="K107" s="139" t="s">
        <v>1047</v>
      </c>
      <c r="L107" s="394"/>
      <c r="M107" s="145">
        <v>4062.5000000000005</v>
      </c>
      <c r="N107" s="139" t="s">
        <v>1047</v>
      </c>
      <c r="O107" s="315" t="s">
        <v>1047</v>
      </c>
      <c r="P107" s="139" t="s">
        <v>1047</v>
      </c>
      <c r="Q107" s="139" t="s">
        <v>1047</v>
      </c>
      <c r="R107" s="139" t="s">
        <v>1047</v>
      </c>
      <c r="S107" s="139" t="s">
        <v>1047</v>
      </c>
      <c r="T107" s="139" t="s">
        <v>1047</v>
      </c>
      <c r="U107" s="139" t="s">
        <v>1047</v>
      </c>
      <c r="V107" s="139" t="s">
        <v>1047</v>
      </c>
      <c r="W107" s="139" t="s">
        <v>1047</v>
      </c>
      <c r="X107" s="139" t="s">
        <v>1047</v>
      </c>
      <c r="Y107" s="139" t="s">
        <v>1047</v>
      </c>
      <c r="Z107" s="139" t="s">
        <v>1047</v>
      </c>
      <c r="AB107" s="218"/>
      <c r="AC107" s="107"/>
      <c r="AD107" s="107"/>
      <c r="AE107" s="107"/>
      <c r="AF107" s="107"/>
      <c r="AG107" s="107"/>
      <c r="AH107" s="107"/>
      <c r="AI107" s="107" t="s">
        <v>1048</v>
      </c>
      <c r="AJ107" s="107" t="s">
        <v>1048</v>
      </c>
      <c r="AK107" s="107" t="s">
        <v>1048</v>
      </c>
      <c r="AL107" s="107" t="s">
        <v>1048</v>
      </c>
      <c r="AM107" s="107" t="s">
        <v>1048</v>
      </c>
      <c r="AN107" s="107" t="s">
        <v>1048</v>
      </c>
      <c r="AO107" s="107" t="s">
        <v>1048</v>
      </c>
      <c r="AP107" s="107" t="s">
        <v>1048</v>
      </c>
      <c r="AQ107" s="107" t="s">
        <v>1048</v>
      </c>
      <c r="AR107" s="109" t="s">
        <v>1048</v>
      </c>
      <c r="AS107" s="109" t="s">
        <v>1048</v>
      </c>
      <c r="AT107" s="109" t="s">
        <v>1048</v>
      </c>
      <c r="AU107" s="109"/>
    </row>
    <row r="108" spans="1:47" x14ac:dyDescent="0.3">
      <c r="A108" s="218" t="s">
        <v>1063</v>
      </c>
      <c r="B108" s="145">
        <v>3687</v>
      </c>
      <c r="C108" s="145">
        <v>3604</v>
      </c>
      <c r="D108" s="145">
        <v>3417</v>
      </c>
      <c r="E108" s="145">
        <v>3292</v>
      </c>
      <c r="F108" s="139" t="s">
        <v>1047</v>
      </c>
      <c r="G108" s="139" t="s">
        <v>1047</v>
      </c>
      <c r="H108" s="139" t="s">
        <v>1047</v>
      </c>
      <c r="I108" s="402"/>
      <c r="J108" s="316">
        <f>MEDIAN(C108:E108)</f>
        <v>3417</v>
      </c>
      <c r="K108" s="145">
        <v>4125</v>
      </c>
      <c r="L108" s="394"/>
      <c r="M108" s="139" t="s">
        <v>1047</v>
      </c>
      <c r="N108" s="145">
        <v>4633.333333333333</v>
      </c>
      <c r="O108" s="315" t="s">
        <v>1047</v>
      </c>
      <c r="P108" s="139" t="s">
        <v>1047</v>
      </c>
      <c r="Q108" s="139" t="s">
        <v>1047</v>
      </c>
      <c r="R108" s="139" t="s">
        <v>1047</v>
      </c>
      <c r="S108" s="145">
        <v>4758.333333333333</v>
      </c>
      <c r="T108" s="145">
        <v>4583.3333333333339</v>
      </c>
      <c r="U108" s="139" t="s">
        <v>1047</v>
      </c>
      <c r="V108" s="139" t="s">
        <v>1047</v>
      </c>
      <c r="W108" s="145">
        <v>4500</v>
      </c>
      <c r="X108" s="145">
        <v>5416.666666666667</v>
      </c>
      <c r="Y108" s="145">
        <v>4666.6666666666661</v>
      </c>
      <c r="Z108" s="145">
        <f>'Coût médian du PMAS'!V22</f>
        <v>4708.3333333333339</v>
      </c>
      <c r="AB108" s="107">
        <v>-5.1886792452830233E-2</v>
      </c>
      <c r="AC108" s="107">
        <v>-3.6581796897863672E-2</v>
      </c>
      <c r="AD108" s="107" t="s">
        <v>1048</v>
      </c>
      <c r="AE108" s="107" t="s">
        <v>1048</v>
      </c>
      <c r="AF108" s="107" t="s">
        <v>1048</v>
      </c>
      <c r="AG108" s="107" t="s">
        <v>1048</v>
      </c>
      <c r="AH108" s="107" t="s">
        <v>1048</v>
      </c>
      <c r="AI108" s="107" t="s">
        <v>1048</v>
      </c>
      <c r="AJ108" s="107" t="s">
        <v>1048</v>
      </c>
      <c r="AK108" s="107" t="s">
        <v>1048</v>
      </c>
      <c r="AL108" s="107" t="s">
        <v>1048</v>
      </c>
      <c r="AM108" s="107" t="s">
        <v>1048</v>
      </c>
      <c r="AN108" s="107" t="s">
        <v>1048</v>
      </c>
      <c r="AO108" s="107">
        <v>-3.6777583187390328E-2</v>
      </c>
      <c r="AP108" s="107" t="s">
        <v>1048</v>
      </c>
      <c r="AQ108" s="109" t="s">
        <v>1048</v>
      </c>
      <c r="AR108" s="109" t="s">
        <v>1048</v>
      </c>
      <c r="AS108" s="109">
        <v>0.20370370370370372</v>
      </c>
      <c r="AT108" s="109">
        <v>-0.13846153846153864</v>
      </c>
      <c r="AU108" s="109">
        <f t="shared" si="2"/>
        <v>8.9285714285716189E-3</v>
      </c>
    </row>
    <row r="109" spans="1:47" x14ac:dyDescent="0.3">
      <c r="A109" s="218" t="s">
        <v>933</v>
      </c>
      <c r="B109" s="145">
        <v>4917</v>
      </c>
      <c r="C109" s="145">
        <v>5167</v>
      </c>
      <c r="D109" s="145">
        <v>2750</v>
      </c>
      <c r="E109" s="145">
        <v>2833</v>
      </c>
      <c r="F109" s="145">
        <v>2917</v>
      </c>
      <c r="G109" s="139" t="s">
        <v>1047</v>
      </c>
      <c r="H109" s="139" t="s">
        <v>1047</v>
      </c>
      <c r="I109" s="402"/>
      <c r="J109" s="316">
        <f>MEDIAN(C109:F109)</f>
        <v>2875</v>
      </c>
      <c r="K109" s="139" t="s">
        <v>1047</v>
      </c>
      <c r="L109" s="394"/>
      <c r="M109" s="139" t="s">
        <v>1047</v>
      </c>
      <c r="N109" s="139" t="s">
        <v>1047</v>
      </c>
      <c r="O109" s="315" t="s">
        <v>1047</v>
      </c>
      <c r="P109" s="139" t="s">
        <v>1047</v>
      </c>
      <c r="Q109" s="139" t="s">
        <v>1047</v>
      </c>
      <c r="R109" s="139" t="s">
        <v>1047</v>
      </c>
      <c r="S109" s="145">
        <v>3758.3333333333335</v>
      </c>
      <c r="T109" s="145">
        <v>3458.3333333333294</v>
      </c>
      <c r="U109" s="139" t="s">
        <v>1047</v>
      </c>
      <c r="V109" s="145">
        <v>3633.333333333333</v>
      </c>
      <c r="W109" s="145">
        <v>3375</v>
      </c>
      <c r="X109" s="145">
        <v>3500</v>
      </c>
      <c r="Y109" s="145">
        <v>3291.6666666666665</v>
      </c>
      <c r="Z109" s="139" t="s">
        <v>1047</v>
      </c>
      <c r="AB109" s="107">
        <v>-0.46777627249854847</v>
      </c>
      <c r="AC109" s="107">
        <v>3.0181818181818088E-2</v>
      </c>
      <c r="AD109" s="107">
        <v>2.9650547123190929E-2</v>
      </c>
      <c r="AE109" s="107" t="s">
        <v>1048</v>
      </c>
      <c r="AF109" s="107" t="s">
        <v>1048</v>
      </c>
      <c r="AG109" s="107" t="s">
        <v>1048</v>
      </c>
      <c r="AH109" s="107" t="s">
        <v>1048</v>
      </c>
      <c r="AI109" s="107" t="s">
        <v>1048</v>
      </c>
      <c r="AJ109" s="107" t="s">
        <v>1048</v>
      </c>
      <c r="AK109" s="107" t="s">
        <v>1048</v>
      </c>
      <c r="AL109" s="107" t="s">
        <v>1048</v>
      </c>
      <c r="AM109" s="107" t="s">
        <v>1048</v>
      </c>
      <c r="AN109" s="107" t="s">
        <v>1048</v>
      </c>
      <c r="AO109" s="107">
        <v>-7.9822616407983382E-2</v>
      </c>
      <c r="AP109" s="107" t="s">
        <v>1048</v>
      </c>
      <c r="AQ109" s="109" t="s">
        <v>1048</v>
      </c>
      <c r="AR109" s="109">
        <v>-7.1100917431192623E-2</v>
      </c>
      <c r="AS109" s="109">
        <v>3.7037037037036979E-2</v>
      </c>
      <c r="AT109" s="109">
        <v>-5.9523809523809534E-2</v>
      </c>
      <c r="AU109" s="109"/>
    </row>
    <row r="110" spans="1:47" x14ac:dyDescent="0.3">
      <c r="A110" s="218" t="s">
        <v>1062</v>
      </c>
      <c r="B110" s="139" t="s">
        <v>1047</v>
      </c>
      <c r="C110" s="139" t="s">
        <v>1047</v>
      </c>
      <c r="D110" s="139" t="s">
        <v>1047</v>
      </c>
      <c r="E110" s="139" t="s">
        <v>1047</v>
      </c>
      <c r="F110" s="139" t="s">
        <v>1047</v>
      </c>
      <c r="G110" s="139" t="s">
        <v>1047</v>
      </c>
      <c r="H110" s="139" t="s">
        <v>1047</v>
      </c>
      <c r="I110" s="402"/>
      <c r="J110" s="316" t="s">
        <v>941</v>
      </c>
      <c r="K110" s="139" t="s">
        <v>1047</v>
      </c>
      <c r="L110" s="394"/>
      <c r="M110" s="139" t="s">
        <v>1047</v>
      </c>
      <c r="N110" s="139" t="s">
        <v>1047</v>
      </c>
      <c r="O110" s="139" t="s">
        <v>1047</v>
      </c>
      <c r="P110" s="139" t="s">
        <v>1047</v>
      </c>
      <c r="Q110" s="139" t="s">
        <v>1047</v>
      </c>
      <c r="R110" s="139" t="s">
        <v>1047</v>
      </c>
      <c r="S110" s="139" t="s">
        <v>1047</v>
      </c>
      <c r="T110" s="139" t="s">
        <v>1047</v>
      </c>
      <c r="U110" s="145">
        <v>3895.8333333333335</v>
      </c>
      <c r="V110" s="139" t="s">
        <v>1047</v>
      </c>
      <c r="W110" s="139" t="s">
        <v>1047</v>
      </c>
      <c r="X110" s="139" t="s">
        <v>1047</v>
      </c>
      <c r="Y110" s="139" t="s">
        <v>1047</v>
      </c>
      <c r="Z110" s="139" t="s">
        <v>1047</v>
      </c>
      <c r="AB110" s="107"/>
      <c r="AC110" s="107"/>
      <c r="AD110" s="107"/>
      <c r="AE110" s="107"/>
      <c r="AF110" s="107"/>
      <c r="AG110" s="107"/>
      <c r="AH110" s="107"/>
      <c r="AI110" s="107"/>
      <c r="AJ110" s="107"/>
      <c r="AK110" s="107"/>
      <c r="AL110" s="107"/>
      <c r="AM110" s="107"/>
      <c r="AN110" s="107"/>
      <c r="AO110" s="107"/>
      <c r="AP110" s="107" t="s">
        <v>1048</v>
      </c>
      <c r="AQ110" s="109" t="s">
        <v>1048</v>
      </c>
      <c r="AR110" s="109" t="s">
        <v>1048</v>
      </c>
      <c r="AS110" s="109" t="s">
        <v>1048</v>
      </c>
      <c r="AT110" s="109"/>
      <c r="AU110" s="109"/>
    </row>
    <row r="111" spans="1:47" x14ac:dyDescent="0.3">
      <c r="A111" s="218" t="s">
        <v>1064</v>
      </c>
      <c r="B111" s="145">
        <v>3750</v>
      </c>
      <c r="C111" s="145">
        <v>3933</v>
      </c>
      <c r="D111" s="145">
        <v>3250</v>
      </c>
      <c r="E111" s="139" t="s">
        <v>1047</v>
      </c>
      <c r="F111" s="145">
        <v>3750</v>
      </c>
      <c r="G111" s="139" t="s">
        <v>1047</v>
      </c>
      <c r="H111" s="145">
        <v>3062.5</v>
      </c>
      <c r="I111" s="402"/>
      <c r="J111" s="316">
        <f>MEDIAN(C111,D111,F111,H111)</f>
        <v>3500</v>
      </c>
      <c r="K111" s="145">
        <v>2916.666666666667</v>
      </c>
      <c r="L111" s="394"/>
      <c r="M111" s="145">
        <v>3770.8333333333335</v>
      </c>
      <c r="N111" s="139" t="s">
        <v>1047</v>
      </c>
      <c r="O111" s="145">
        <v>4833.333333333333</v>
      </c>
      <c r="P111" s="139" t="s">
        <v>1047</v>
      </c>
      <c r="Q111" s="139" t="s">
        <v>1047</v>
      </c>
      <c r="R111" s="145">
        <v>4416.666666666667</v>
      </c>
      <c r="S111" s="145">
        <v>4258.333333333333</v>
      </c>
      <c r="T111" s="139" t="s">
        <v>1047</v>
      </c>
      <c r="U111" s="139" t="s">
        <v>1047</v>
      </c>
      <c r="V111" s="139" t="s">
        <v>1047</v>
      </c>
      <c r="W111" s="139" t="s">
        <v>1047</v>
      </c>
      <c r="X111" s="139" t="s">
        <v>1047</v>
      </c>
      <c r="Y111" s="139" t="s">
        <v>1047</v>
      </c>
      <c r="Z111" s="139" t="s">
        <v>1047</v>
      </c>
      <c r="AB111" s="107">
        <v>-0.1736587846427663</v>
      </c>
      <c r="AC111" s="107" t="s">
        <v>1048</v>
      </c>
      <c r="AD111" s="107" t="s">
        <v>1048</v>
      </c>
      <c r="AE111" s="107" t="s">
        <v>1048</v>
      </c>
      <c r="AF111" s="107" t="s">
        <v>1048</v>
      </c>
      <c r="AG111" s="107">
        <v>-4.7619047619047561E-2</v>
      </c>
      <c r="AH111" s="107">
        <v>-4.6428571428571486E-2</v>
      </c>
      <c r="AI111" s="107" t="s">
        <v>1048</v>
      </c>
      <c r="AJ111" s="107" t="s">
        <v>1048</v>
      </c>
      <c r="AK111" s="107" t="s">
        <v>1048</v>
      </c>
      <c r="AL111" s="107" t="s">
        <v>1048</v>
      </c>
      <c r="AM111" s="107" t="s">
        <v>1048</v>
      </c>
      <c r="AN111" s="107">
        <v>-3.5849056603773688E-2</v>
      </c>
      <c r="AO111" s="107" t="s">
        <v>1048</v>
      </c>
      <c r="AP111" s="107" t="s">
        <v>1048</v>
      </c>
      <c r="AQ111" s="109" t="s">
        <v>1048</v>
      </c>
      <c r="AR111" s="109" t="s">
        <v>1048</v>
      </c>
      <c r="AS111" s="109" t="s">
        <v>1048</v>
      </c>
      <c r="AT111" s="109"/>
      <c r="AU111" s="109"/>
    </row>
    <row r="112" spans="1:47" x14ac:dyDescent="0.3">
      <c r="A112" s="218" t="s">
        <v>1065</v>
      </c>
      <c r="B112" s="139" t="s">
        <v>1047</v>
      </c>
      <c r="C112" s="139" t="s">
        <v>1047</v>
      </c>
      <c r="D112" s="139" t="s">
        <v>1047</v>
      </c>
      <c r="E112" s="139" t="s">
        <v>1047</v>
      </c>
      <c r="F112" s="139" t="s">
        <v>1047</v>
      </c>
      <c r="G112" s="139" t="s">
        <v>1051</v>
      </c>
      <c r="H112" s="145">
        <v>3750</v>
      </c>
      <c r="I112" s="402"/>
      <c r="J112" s="316" t="s">
        <v>941</v>
      </c>
      <c r="K112" s="145">
        <v>3833.3333333333335</v>
      </c>
      <c r="L112" s="394"/>
      <c r="M112" s="145">
        <v>4708.333333333333</v>
      </c>
      <c r="N112" s="145">
        <v>4666.666666666667</v>
      </c>
      <c r="O112" s="145">
        <v>4333.3333333333339</v>
      </c>
      <c r="P112" s="145">
        <v>4750</v>
      </c>
      <c r="Q112" s="145">
        <v>4750</v>
      </c>
      <c r="R112" s="145">
        <v>4750</v>
      </c>
      <c r="S112" s="145">
        <v>4833.3333333333339</v>
      </c>
      <c r="T112" s="145">
        <v>4666.6666666666697</v>
      </c>
      <c r="U112" s="145">
        <v>5250</v>
      </c>
      <c r="V112" s="145">
        <v>4916.666666666667</v>
      </c>
      <c r="W112" s="145">
        <v>5375</v>
      </c>
      <c r="X112" s="145">
        <v>5750</v>
      </c>
      <c r="Y112" s="145">
        <v>5250</v>
      </c>
      <c r="Z112" s="145">
        <f>'Coût médian du PMAS'!V23</f>
        <v>5250</v>
      </c>
      <c r="AB112" s="107" t="s">
        <v>1048</v>
      </c>
      <c r="AC112" s="107" t="s">
        <v>1048</v>
      </c>
      <c r="AD112" s="107" t="s">
        <v>1048</v>
      </c>
      <c r="AE112" s="107" t="s">
        <v>1048</v>
      </c>
      <c r="AF112" s="107" t="s">
        <v>1048</v>
      </c>
      <c r="AG112" s="107">
        <v>2.2222222222222365E-2</v>
      </c>
      <c r="AH112" s="107">
        <v>1.0869565217391353E-2</v>
      </c>
      <c r="AI112" s="107">
        <v>-8.8495575221237965E-3</v>
      </c>
      <c r="AJ112" s="107">
        <v>-7.1428571428571397E-2</v>
      </c>
      <c r="AK112" s="107">
        <v>9.6153846153846034E-2</v>
      </c>
      <c r="AL112" s="107">
        <v>0</v>
      </c>
      <c r="AM112" s="107">
        <v>0</v>
      </c>
      <c r="AN112" s="107">
        <v>1.7543859649122862E-2</v>
      </c>
      <c r="AO112" s="107">
        <v>-3.4482758620689169E-2</v>
      </c>
      <c r="AP112" s="107">
        <v>0.12499999999999933</v>
      </c>
      <c r="AQ112" s="109">
        <v>-6.3492063492063489E-2</v>
      </c>
      <c r="AR112" s="109">
        <v>9.3220338983050821E-2</v>
      </c>
      <c r="AS112" s="109">
        <v>6.9767441860465018E-2</v>
      </c>
      <c r="AT112" s="109">
        <v>-8.6956521739130488E-2</v>
      </c>
      <c r="AU112" s="109">
        <f t="shared" si="2"/>
        <v>0</v>
      </c>
    </row>
    <row r="113" spans="1:47" s="218" customFormat="1" x14ac:dyDescent="0.3">
      <c r="A113" s="218" t="s">
        <v>1066</v>
      </c>
      <c r="B113" s="145">
        <v>3510</v>
      </c>
      <c r="C113" s="145">
        <v>3542</v>
      </c>
      <c r="D113" s="145">
        <v>3167</v>
      </c>
      <c r="E113" s="145">
        <v>3416.6666666666665</v>
      </c>
      <c r="F113" s="145">
        <v>3083</v>
      </c>
      <c r="G113" s="145">
        <v>3552.166666666667</v>
      </c>
      <c r="H113" s="145">
        <v>3020.833333333333</v>
      </c>
      <c r="I113" s="402"/>
      <c r="J113" s="316">
        <f>MEDIAN(C113:H113)</f>
        <v>3291.833333333333</v>
      </c>
      <c r="K113" s="145">
        <v>3375.0000000000005</v>
      </c>
      <c r="L113" s="394"/>
      <c r="M113" s="145">
        <v>4020.8333333333335</v>
      </c>
      <c r="N113" s="145">
        <v>3875</v>
      </c>
      <c r="O113" s="145">
        <v>3958.3333333333335</v>
      </c>
      <c r="P113" s="145">
        <v>4529</v>
      </c>
      <c r="Q113" s="145">
        <v>3808.3333333333335</v>
      </c>
      <c r="R113" s="145">
        <v>4112.5</v>
      </c>
      <c r="S113" s="145">
        <v>4133.333333333333</v>
      </c>
      <c r="T113" s="145">
        <v>4216.6666666666661</v>
      </c>
      <c r="U113" s="145">
        <v>3885.4166666666674</v>
      </c>
      <c r="V113" s="145">
        <v>3766.6666666666665</v>
      </c>
      <c r="W113" s="145">
        <v>4291.666666666667</v>
      </c>
      <c r="X113" s="145">
        <v>4916.666666666667</v>
      </c>
      <c r="Y113" s="145">
        <v>4166.6666666666661</v>
      </c>
      <c r="Z113" s="145">
        <f>'Coût médian du PMAS'!V24</f>
        <v>4270.8333333333339</v>
      </c>
      <c r="AB113" s="107">
        <v>-0.10587238848108416</v>
      </c>
      <c r="AC113" s="107">
        <v>7.2308178086517128E-2</v>
      </c>
      <c r="AD113" s="107">
        <v>-9.2167255594817421E-2</v>
      </c>
      <c r="AE113" s="107">
        <v>0.13850145961725602</v>
      </c>
      <c r="AF113" s="107">
        <v>-0.1393637226970561</v>
      </c>
      <c r="AG113" s="107">
        <v>0.11724137931034506</v>
      </c>
      <c r="AH113" s="107">
        <v>-0.10185185185185186</v>
      </c>
      <c r="AI113" s="107">
        <v>-3.6269430051813489E-2</v>
      </c>
      <c r="AJ113" s="107">
        <v>2.1505376344086002E-2</v>
      </c>
      <c r="AK113" s="107">
        <v>0.1441684210526315</v>
      </c>
      <c r="AL113" s="107">
        <v>-0.15912269080738939</v>
      </c>
      <c r="AM113" s="107">
        <v>7.9868708971553515E-2</v>
      </c>
      <c r="AN113" s="107">
        <v>5.0658561296859084E-3</v>
      </c>
      <c r="AO113" s="107">
        <v>2.0161290322580516E-2</v>
      </c>
      <c r="AP113" s="107">
        <v>-7.855731225296414E-2</v>
      </c>
      <c r="AQ113" s="109">
        <v>-3.0563002680965345E-2</v>
      </c>
      <c r="AR113" s="109">
        <v>0.13938053097345149</v>
      </c>
      <c r="AS113" s="109">
        <v>0.14563106796116498</v>
      </c>
      <c r="AT113" s="109">
        <v>-0.15254237288135608</v>
      </c>
      <c r="AU113" s="109">
        <f t="shared" si="2"/>
        <v>2.5000000000000355E-2</v>
      </c>
    </row>
    <row r="117" spans="1:47" x14ac:dyDescent="0.3">
      <c r="A117" s="391" t="s">
        <v>1073</v>
      </c>
      <c r="B117" s="391"/>
      <c r="C117" s="391"/>
      <c r="D117" s="391"/>
      <c r="E117" s="391"/>
      <c r="F117" s="391"/>
      <c r="G117" s="391"/>
      <c r="H117" s="391"/>
      <c r="I117" s="391"/>
      <c r="J117" s="391"/>
      <c r="K117" s="391"/>
      <c r="L117" s="391"/>
      <c r="M117" s="391"/>
      <c r="N117" s="391"/>
      <c r="O117" s="391"/>
      <c r="P117" s="391"/>
      <c r="Q117" s="391"/>
      <c r="R117" s="391"/>
      <c r="S117" s="391"/>
      <c r="T117" s="391"/>
      <c r="U117" s="391"/>
      <c r="V117" s="391"/>
      <c r="W117" s="391"/>
      <c r="X117" s="391"/>
      <c r="Y117" s="391"/>
      <c r="Z117" s="391"/>
      <c r="AB117" s="392" t="s">
        <v>1068</v>
      </c>
      <c r="AC117" s="392"/>
      <c r="AD117" s="392"/>
      <c r="AE117" s="392"/>
      <c r="AF117" s="392"/>
      <c r="AG117" s="392"/>
      <c r="AH117" s="392"/>
      <c r="AI117" s="392"/>
      <c r="AJ117" s="392"/>
      <c r="AK117" s="392"/>
      <c r="AL117" s="392"/>
      <c r="AM117" s="392"/>
      <c r="AN117" s="392"/>
      <c r="AO117" s="392"/>
      <c r="AP117" s="392"/>
      <c r="AQ117" s="392"/>
      <c r="AR117" s="392"/>
      <c r="AS117" s="392"/>
      <c r="AT117" s="392"/>
      <c r="AU117" s="392"/>
    </row>
    <row r="119" spans="1:47" ht="49.5" x14ac:dyDescent="0.3">
      <c r="A119" s="301" t="s">
        <v>1005</v>
      </c>
      <c r="B119" s="225" t="s">
        <v>1069</v>
      </c>
      <c r="C119" s="225" t="s">
        <v>1007</v>
      </c>
      <c r="D119" s="226" t="s">
        <v>1008</v>
      </c>
      <c r="E119" s="225" t="s">
        <v>1009</v>
      </c>
      <c r="F119" s="226" t="s">
        <v>1010</v>
      </c>
      <c r="G119" s="225" t="s">
        <v>1011</v>
      </c>
      <c r="H119" s="226" t="s">
        <v>1012</v>
      </c>
      <c r="I119" s="225" t="s">
        <v>1013</v>
      </c>
      <c r="J119" s="222" t="s">
        <v>1014</v>
      </c>
      <c r="K119" s="226" t="s">
        <v>1015</v>
      </c>
      <c r="L119" s="393" t="s">
        <v>1016</v>
      </c>
      <c r="M119" s="225" t="s">
        <v>1017</v>
      </c>
      <c r="N119" s="225" t="s">
        <v>1018</v>
      </c>
      <c r="O119" s="225" t="s">
        <v>1019</v>
      </c>
      <c r="P119" s="225" t="s">
        <v>1020</v>
      </c>
      <c r="Q119" s="225" t="s">
        <v>1021</v>
      </c>
      <c r="R119" s="225" t="s">
        <v>1022</v>
      </c>
      <c r="S119" s="225" t="s">
        <v>1074</v>
      </c>
      <c r="T119" s="226" t="s">
        <v>1024</v>
      </c>
      <c r="U119" s="226" t="s">
        <v>1025</v>
      </c>
      <c r="V119" s="226" t="s">
        <v>1026</v>
      </c>
      <c r="W119" s="226" t="s">
        <v>1027</v>
      </c>
      <c r="X119" s="226" t="s">
        <v>1028</v>
      </c>
      <c r="Y119" s="226" t="s">
        <v>1029</v>
      </c>
      <c r="Z119" s="226" t="s">
        <v>2157</v>
      </c>
      <c r="AB119" s="222" t="s">
        <v>1030</v>
      </c>
      <c r="AC119" s="222" t="s">
        <v>1031</v>
      </c>
      <c r="AD119" s="222" t="s">
        <v>1032</v>
      </c>
      <c r="AE119" s="222" t="s">
        <v>1033</v>
      </c>
      <c r="AF119" s="222" t="s">
        <v>1034</v>
      </c>
      <c r="AG119" s="223" t="s">
        <v>1035</v>
      </c>
      <c r="AH119" s="222" t="s">
        <v>1036</v>
      </c>
      <c r="AI119" s="222" t="s">
        <v>1037</v>
      </c>
      <c r="AJ119" s="222" t="s">
        <v>1038</v>
      </c>
      <c r="AK119" s="222" t="s">
        <v>1039</v>
      </c>
      <c r="AL119" s="222" t="s">
        <v>1040</v>
      </c>
      <c r="AM119" s="222" t="s">
        <v>1041</v>
      </c>
      <c r="AN119" s="222" t="s">
        <v>1031</v>
      </c>
      <c r="AO119" s="222" t="s">
        <v>1071</v>
      </c>
      <c r="AP119" s="224" t="s">
        <v>1043</v>
      </c>
      <c r="AQ119" s="224" t="s">
        <v>1044</v>
      </c>
      <c r="AR119" s="224" t="s">
        <v>1072</v>
      </c>
      <c r="AS119" s="224" t="s">
        <v>1046</v>
      </c>
      <c r="AT119" s="224" t="s">
        <v>981</v>
      </c>
      <c r="AU119" s="224" t="s">
        <v>1038</v>
      </c>
    </row>
    <row r="120" spans="1:47" s="125" customFormat="1" ht="13.9" customHeight="1" x14ac:dyDescent="0.3">
      <c r="A120" s="228" t="s">
        <v>904</v>
      </c>
      <c r="B120" s="139" t="s">
        <v>1047</v>
      </c>
      <c r="C120" s="139" t="s">
        <v>1047</v>
      </c>
      <c r="D120" s="139" t="s">
        <v>1047</v>
      </c>
      <c r="E120" s="139" t="s">
        <v>1047</v>
      </c>
      <c r="F120" s="139" t="s">
        <v>1047</v>
      </c>
      <c r="G120" s="139" t="s">
        <v>1047</v>
      </c>
      <c r="H120" s="139" t="s">
        <v>1047</v>
      </c>
      <c r="I120" s="401" t="s">
        <v>1050</v>
      </c>
      <c r="J120" s="318" t="s">
        <v>941</v>
      </c>
      <c r="K120" s="139" t="s">
        <v>1047</v>
      </c>
      <c r="L120" s="393"/>
      <c r="M120" s="321">
        <v>2312.5</v>
      </c>
      <c r="N120" s="321">
        <v>2375</v>
      </c>
      <c r="O120" s="321">
        <v>2312.5</v>
      </c>
      <c r="P120" s="321">
        <v>2375</v>
      </c>
      <c r="Q120" s="321">
        <v>2312.5</v>
      </c>
      <c r="R120" s="321">
        <v>2312.5</v>
      </c>
      <c r="S120" s="321">
        <v>2312.5</v>
      </c>
      <c r="T120" s="321">
        <v>2312.5</v>
      </c>
      <c r="U120" s="321">
        <v>2343.75</v>
      </c>
      <c r="V120" s="321">
        <v>2375</v>
      </c>
      <c r="W120" s="321">
        <v>2500</v>
      </c>
      <c r="X120" s="321">
        <v>2437.5</v>
      </c>
      <c r="Y120" s="321">
        <v>2375</v>
      </c>
      <c r="Z120" s="321">
        <f>'Coût médian du PMAS'!W8</f>
        <v>2375</v>
      </c>
      <c r="AB120" s="107"/>
      <c r="AC120" s="107"/>
      <c r="AD120" s="107"/>
      <c r="AE120" s="107"/>
      <c r="AF120" s="107"/>
      <c r="AG120" s="107"/>
      <c r="AH120" s="107" t="s">
        <v>1048</v>
      </c>
      <c r="AI120" s="107">
        <v>2.7027027027026973E-2</v>
      </c>
      <c r="AJ120" s="107">
        <v>-2.6315789473684181E-2</v>
      </c>
      <c r="AK120" s="107">
        <v>2.7027027027026973E-2</v>
      </c>
      <c r="AL120" s="107">
        <v>-2.6315789473684181E-2</v>
      </c>
      <c r="AM120" s="107">
        <v>0</v>
      </c>
      <c r="AN120" s="107">
        <v>0</v>
      </c>
      <c r="AO120" s="107">
        <v>0</v>
      </c>
      <c r="AP120" s="107">
        <v>1.3513513513513598E-2</v>
      </c>
      <c r="AQ120" s="109">
        <v>1.3333333333333419E-2</v>
      </c>
      <c r="AR120" s="109">
        <v>5.2631578947368363E-2</v>
      </c>
      <c r="AS120" s="109">
        <v>-2.5000000000000022E-2</v>
      </c>
      <c r="AT120" s="109">
        <v>-2.5641025641025661E-2</v>
      </c>
      <c r="AU120" s="109">
        <f>Z120/Y120-1</f>
        <v>0</v>
      </c>
    </row>
    <row r="121" spans="1:47" ht="13.9" customHeight="1" x14ac:dyDescent="0.3">
      <c r="A121" s="136" t="s">
        <v>925</v>
      </c>
      <c r="B121" s="182" t="s">
        <v>1047</v>
      </c>
      <c r="C121" s="145">
        <v>1333</v>
      </c>
      <c r="D121" s="145">
        <v>1292</v>
      </c>
      <c r="E121" s="145">
        <v>1250</v>
      </c>
      <c r="F121" s="145">
        <v>1021</v>
      </c>
      <c r="G121" s="145">
        <v>1333</v>
      </c>
      <c r="H121" s="182" t="s">
        <v>1047</v>
      </c>
      <c r="I121" s="401"/>
      <c r="J121" s="327">
        <f>MEDIAN(C121:G121)</f>
        <v>1292</v>
      </c>
      <c r="K121" s="48">
        <v>1138.8333333333333</v>
      </c>
      <c r="L121" s="393"/>
      <c r="M121" s="321">
        <v>1812.5</v>
      </c>
      <c r="N121" s="321">
        <v>2312.5</v>
      </c>
      <c r="O121" s="321">
        <v>2312.5</v>
      </c>
      <c r="P121" s="321">
        <v>2375</v>
      </c>
      <c r="Q121" s="182" t="s">
        <v>1047</v>
      </c>
      <c r="R121" s="321">
        <v>1875</v>
      </c>
      <c r="S121" s="321">
        <v>2812.5</v>
      </c>
      <c r="T121" s="321">
        <v>1812.5</v>
      </c>
      <c r="U121" s="321">
        <v>1875</v>
      </c>
      <c r="V121" s="321">
        <v>1875</v>
      </c>
      <c r="W121" s="321">
        <v>2156.25</v>
      </c>
      <c r="X121" s="321">
        <v>1875</v>
      </c>
      <c r="Y121" s="321">
        <v>1875</v>
      </c>
      <c r="Z121" s="321">
        <f>'Coût médian du PMAS'!W9</f>
        <v>1875</v>
      </c>
      <c r="AB121" s="107">
        <v>-3.0757689422355572E-2</v>
      </c>
      <c r="AC121" s="107">
        <v>-3.2507739938080538E-2</v>
      </c>
      <c r="AD121" s="107">
        <v>-0.18320000000000003</v>
      </c>
      <c r="AE121" s="107">
        <v>0.30558276199804113</v>
      </c>
      <c r="AF121" s="107" t="s">
        <v>1048</v>
      </c>
      <c r="AG121" s="107" t="s">
        <v>1048</v>
      </c>
      <c r="AH121" s="107">
        <v>2.4440216595931652E-2</v>
      </c>
      <c r="AI121" s="107">
        <v>0.27586206896551735</v>
      </c>
      <c r="AJ121" s="107">
        <v>0</v>
      </c>
      <c r="AK121" s="107">
        <v>2.7027027027026973E-2</v>
      </c>
      <c r="AL121" s="107" t="s">
        <v>1048</v>
      </c>
      <c r="AM121" s="107" t="s">
        <v>1048</v>
      </c>
      <c r="AN121" s="107">
        <v>0.5</v>
      </c>
      <c r="AO121" s="107">
        <v>-0.35555555555555551</v>
      </c>
      <c r="AP121" s="107">
        <v>3.4482758620689724E-2</v>
      </c>
      <c r="AQ121" s="109">
        <v>0</v>
      </c>
      <c r="AR121" s="109">
        <v>0.14999999999999991</v>
      </c>
      <c r="AS121" s="109">
        <v>-0.13043478260869568</v>
      </c>
      <c r="AT121" s="109">
        <v>0</v>
      </c>
      <c r="AU121" s="109">
        <f t="shared" ref="AU121:AU149" si="3">Z121/Y121-1</f>
        <v>0</v>
      </c>
    </row>
    <row r="122" spans="1:47" x14ac:dyDescent="0.3">
      <c r="A122" s="136" t="s">
        <v>926</v>
      </c>
      <c r="B122" s="145">
        <v>1917</v>
      </c>
      <c r="C122" s="145">
        <v>1750</v>
      </c>
      <c r="D122" s="145">
        <v>1875</v>
      </c>
      <c r="E122" s="182" t="s">
        <v>1047</v>
      </c>
      <c r="F122" s="145">
        <v>1583</v>
      </c>
      <c r="G122" s="145">
        <v>1833</v>
      </c>
      <c r="H122" s="145">
        <v>1666.6666666666667</v>
      </c>
      <c r="I122" s="401"/>
      <c r="J122" s="327">
        <f>MEDIAN(C122,D122,F122,G122,H122)</f>
        <v>1750</v>
      </c>
      <c r="K122" s="48">
        <v>1541.6666666666665</v>
      </c>
      <c r="L122" s="393"/>
      <c r="M122" s="321">
        <v>2312.5</v>
      </c>
      <c r="N122" s="321">
        <v>2406.25</v>
      </c>
      <c r="O122" s="321">
        <v>3375</v>
      </c>
      <c r="P122" s="321">
        <v>2625</v>
      </c>
      <c r="Q122" s="321">
        <v>2375</v>
      </c>
      <c r="R122" s="321">
        <v>2812.5</v>
      </c>
      <c r="S122" s="321">
        <v>2812.5</v>
      </c>
      <c r="T122" s="321">
        <v>2312.5</v>
      </c>
      <c r="U122" s="321">
        <v>2875</v>
      </c>
      <c r="V122" s="321">
        <v>2312.5</v>
      </c>
      <c r="W122" s="321">
        <v>2562.5</v>
      </c>
      <c r="X122" s="321">
        <v>2593.75</v>
      </c>
      <c r="Y122" s="321">
        <v>2875</v>
      </c>
      <c r="Z122" s="182" t="s">
        <v>1047</v>
      </c>
      <c r="AB122" s="107">
        <v>7.1428571428571397E-2</v>
      </c>
      <c r="AC122" s="107" t="s">
        <v>1048</v>
      </c>
      <c r="AD122" s="107" t="s">
        <v>1048</v>
      </c>
      <c r="AE122" s="107">
        <v>0.15792798483891346</v>
      </c>
      <c r="AF122" s="107">
        <v>-9.0743771594835376E-2</v>
      </c>
      <c r="AG122" s="107">
        <v>-7.5000000000000178E-2</v>
      </c>
      <c r="AH122" s="107">
        <v>-8.1081081081080919E-2</v>
      </c>
      <c r="AI122" s="107">
        <v>4.0540540540540571E-2</v>
      </c>
      <c r="AJ122" s="107">
        <v>0.40259740259740262</v>
      </c>
      <c r="AK122" s="107">
        <v>-0.22222222222222221</v>
      </c>
      <c r="AL122" s="107">
        <v>-9.5238095238095233E-2</v>
      </c>
      <c r="AM122" s="107">
        <v>0.18421052631578938</v>
      </c>
      <c r="AN122" s="107">
        <v>0</v>
      </c>
      <c r="AO122" s="107">
        <v>-0.17777777777777781</v>
      </c>
      <c r="AP122" s="107">
        <v>0.2432432432432432</v>
      </c>
      <c r="AQ122" s="109">
        <v>-0.19565217391304346</v>
      </c>
      <c r="AR122" s="109">
        <v>0.10810810810810811</v>
      </c>
      <c r="AS122" s="109">
        <v>1.2195121951219523E-2</v>
      </c>
      <c r="AT122" s="109">
        <v>0.10843373493975905</v>
      </c>
      <c r="AU122" s="109"/>
    </row>
    <row r="123" spans="1:47" x14ac:dyDescent="0.3">
      <c r="A123" s="136" t="s">
        <v>1075</v>
      </c>
      <c r="B123" s="182" t="s">
        <v>1047</v>
      </c>
      <c r="C123" s="182" t="s">
        <v>1047</v>
      </c>
      <c r="D123" s="182" t="s">
        <v>1047</v>
      </c>
      <c r="E123" s="182" t="s">
        <v>1047</v>
      </c>
      <c r="F123" s="139" t="s">
        <v>1051</v>
      </c>
      <c r="G123" s="145">
        <v>938</v>
      </c>
      <c r="H123" s="145">
        <v>812.5</v>
      </c>
      <c r="I123" s="401"/>
      <c r="J123" s="327">
        <f>MEDIAN(G123,H123)</f>
        <v>875.25</v>
      </c>
      <c r="K123" s="48">
        <v>875</v>
      </c>
      <c r="L123" s="393"/>
      <c r="M123" s="182" t="s">
        <v>1047</v>
      </c>
      <c r="N123" s="182" t="s">
        <v>1047</v>
      </c>
      <c r="O123" s="321">
        <v>2250</v>
      </c>
      <c r="P123" s="321">
        <v>2263.9375</v>
      </c>
      <c r="Q123" s="321">
        <v>2000</v>
      </c>
      <c r="R123" s="321">
        <v>2312.5</v>
      </c>
      <c r="S123" s="321">
        <v>2312.5</v>
      </c>
      <c r="T123" s="321">
        <v>2312.5</v>
      </c>
      <c r="U123" s="321">
        <v>1812.5</v>
      </c>
      <c r="V123" s="321">
        <v>1687.5</v>
      </c>
      <c r="W123" s="321">
        <v>1296.875</v>
      </c>
      <c r="X123" s="321">
        <v>2312.5</v>
      </c>
      <c r="Y123" s="321">
        <v>2312.5</v>
      </c>
      <c r="Z123" s="321">
        <f>'Coût médian du PMAS'!W10</f>
        <v>1687.5</v>
      </c>
      <c r="AB123" s="107" t="s">
        <v>1048</v>
      </c>
      <c r="AC123" s="107" t="s">
        <v>1048</v>
      </c>
      <c r="AD123" s="107" t="s">
        <v>1048</v>
      </c>
      <c r="AE123" s="107">
        <v>2.2900763358778553E-2</v>
      </c>
      <c r="AF123" s="107">
        <v>-0.13379530916844351</v>
      </c>
      <c r="AG123" s="107">
        <v>7.6923076923076872E-2</v>
      </c>
      <c r="AH123" s="107" t="s">
        <v>1048</v>
      </c>
      <c r="AI123" s="107" t="s">
        <v>1048</v>
      </c>
      <c r="AJ123" s="107" t="s">
        <v>1048</v>
      </c>
      <c r="AK123" s="107">
        <v>6.1944444444443914E-3</v>
      </c>
      <c r="AL123" s="107">
        <v>-0.1165833862463076</v>
      </c>
      <c r="AM123" s="107">
        <v>0.15625</v>
      </c>
      <c r="AN123" s="107">
        <v>0</v>
      </c>
      <c r="AO123" s="107">
        <v>0</v>
      </c>
      <c r="AP123" s="107">
        <v>-0.21621621621621623</v>
      </c>
      <c r="AQ123" s="109">
        <v>-6.8965517241379337E-2</v>
      </c>
      <c r="AR123" s="109">
        <v>-0.23148148148148151</v>
      </c>
      <c r="AS123" s="109">
        <v>0.7831325301204819</v>
      </c>
      <c r="AT123" s="109">
        <v>0</v>
      </c>
      <c r="AU123" s="109">
        <f t="shared" si="3"/>
        <v>-0.27027027027027029</v>
      </c>
    </row>
    <row r="124" spans="1:47" x14ac:dyDescent="0.3">
      <c r="A124" s="136" t="s">
        <v>1052</v>
      </c>
      <c r="B124" s="182" t="s">
        <v>1047</v>
      </c>
      <c r="C124" s="182" t="s">
        <v>1047</v>
      </c>
      <c r="D124" s="182" t="s">
        <v>1047</v>
      </c>
      <c r="E124" s="182" t="s">
        <v>1047</v>
      </c>
      <c r="F124" s="182" t="s">
        <v>1047</v>
      </c>
      <c r="G124" s="182" t="s">
        <v>1047</v>
      </c>
      <c r="H124" s="182" t="s">
        <v>1047</v>
      </c>
      <c r="I124" s="401"/>
      <c r="J124" s="327" t="s">
        <v>941</v>
      </c>
      <c r="K124" s="182" t="s">
        <v>1047</v>
      </c>
      <c r="L124" s="393"/>
      <c r="M124" s="182" t="s">
        <v>1047</v>
      </c>
      <c r="N124" s="182" t="s">
        <v>1047</v>
      </c>
      <c r="O124" s="182" t="s">
        <v>1047</v>
      </c>
      <c r="P124" s="182" t="s">
        <v>1047</v>
      </c>
      <c r="Q124" s="321">
        <v>2187.5</v>
      </c>
      <c r="R124" s="182" t="s">
        <v>1047</v>
      </c>
      <c r="S124" s="182" t="s">
        <v>1047</v>
      </c>
      <c r="T124" s="182" t="s">
        <v>1047</v>
      </c>
      <c r="U124" s="48">
        <v>1687.5</v>
      </c>
      <c r="V124" s="182" t="s">
        <v>1047</v>
      </c>
      <c r="W124" s="182" t="s">
        <v>1047</v>
      </c>
      <c r="X124" s="48">
        <v>2187.5</v>
      </c>
      <c r="Y124" s="182" t="s">
        <v>1047</v>
      </c>
      <c r="Z124" s="182" t="s">
        <v>1047</v>
      </c>
      <c r="AB124" s="107"/>
      <c r="AC124" s="107"/>
      <c r="AD124" s="107"/>
      <c r="AE124" s="107"/>
      <c r="AF124" s="107"/>
      <c r="AG124" s="107"/>
      <c r="AH124" s="107"/>
      <c r="AI124" s="107"/>
      <c r="AJ124" s="107"/>
      <c r="AK124" s="107"/>
      <c r="AL124" s="107" t="s">
        <v>1048</v>
      </c>
      <c r="AM124" s="107" t="s">
        <v>1048</v>
      </c>
      <c r="AN124" s="107" t="s">
        <v>1048</v>
      </c>
      <c r="AO124" s="107" t="s">
        <v>1048</v>
      </c>
      <c r="AP124" s="107" t="s">
        <v>1048</v>
      </c>
      <c r="AQ124" s="109" t="s">
        <v>1048</v>
      </c>
      <c r="AR124" s="109" t="s">
        <v>1048</v>
      </c>
      <c r="AS124" s="109" t="s">
        <v>1048</v>
      </c>
      <c r="AT124" s="109"/>
      <c r="AU124" s="109"/>
    </row>
    <row r="125" spans="1:47" x14ac:dyDescent="0.3">
      <c r="A125" s="136" t="s">
        <v>1053</v>
      </c>
      <c r="B125" s="182" t="s">
        <v>1047</v>
      </c>
      <c r="C125" s="182" t="s">
        <v>1047</v>
      </c>
      <c r="D125" s="182" t="s">
        <v>1047</v>
      </c>
      <c r="E125" s="182" t="s">
        <v>1047</v>
      </c>
      <c r="F125" s="182" t="s">
        <v>1047</v>
      </c>
      <c r="G125" s="182" t="s">
        <v>1047</v>
      </c>
      <c r="H125" s="182" t="s">
        <v>1047</v>
      </c>
      <c r="I125" s="401"/>
      <c r="J125" s="327" t="s">
        <v>941</v>
      </c>
      <c r="K125" s="182" t="s">
        <v>1047</v>
      </c>
      <c r="L125" s="393"/>
      <c r="M125" s="182" t="s">
        <v>1047</v>
      </c>
      <c r="N125" s="182" t="s">
        <v>1047</v>
      </c>
      <c r="O125" s="182" t="s">
        <v>1047</v>
      </c>
      <c r="P125" s="321">
        <v>1812.5</v>
      </c>
      <c r="Q125" s="182" t="s">
        <v>1047</v>
      </c>
      <c r="R125" s="322">
        <v>2250</v>
      </c>
      <c r="S125" s="182" t="s">
        <v>1047</v>
      </c>
      <c r="T125" s="322">
        <v>2250</v>
      </c>
      <c r="U125" s="48">
        <v>2406.25</v>
      </c>
      <c r="V125" s="48">
        <v>2250</v>
      </c>
      <c r="W125" s="182" t="s">
        <v>1047</v>
      </c>
      <c r="X125" s="48">
        <v>2312.5</v>
      </c>
      <c r="Y125" s="182" t="s">
        <v>1047</v>
      </c>
      <c r="Z125" s="321">
        <f>'Coût médian du PMAS'!W11</f>
        <v>2250</v>
      </c>
      <c r="AB125" s="107"/>
      <c r="AC125" s="107"/>
      <c r="AD125" s="107"/>
      <c r="AE125" s="107"/>
      <c r="AF125" s="107"/>
      <c r="AG125" s="107"/>
      <c r="AH125" s="107"/>
      <c r="AI125" s="107"/>
      <c r="AJ125" s="107"/>
      <c r="AK125" s="107" t="s">
        <v>1048</v>
      </c>
      <c r="AL125" s="107" t="s">
        <v>1048</v>
      </c>
      <c r="AM125" s="107" t="s">
        <v>1048</v>
      </c>
      <c r="AN125" s="107" t="s">
        <v>1048</v>
      </c>
      <c r="AO125" s="107" t="s">
        <v>1048</v>
      </c>
      <c r="AP125" s="107">
        <v>6.944444444444442E-2</v>
      </c>
      <c r="AQ125" s="109">
        <v>-6.4935064935064957E-2</v>
      </c>
      <c r="AR125" s="109" t="s">
        <v>1048</v>
      </c>
      <c r="AS125" s="109" t="s">
        <v>1048</v>
      </c>
      <c r="AT125" s="109"/>
      <c r="AU125" s="109"/>
    </row>
    <row r="126" spans="1:47" x14ac:dyDescent="0.3">
      <c r="A126" s="136" t="s">
        <v>1054</v>
      </c>
      <c r="B126" s="182" t="s">
        <v>1047</v>
      </c>
      <c r="C126" s="182" t="s">
        <v>1047</v>
      </c>
      <c r="D126" s="182" t="s">
        <v>1047</v>
      </c>
      <c r="E126" s="182" t="s">
        <v>1047</v>
      </c>
      <c r="F126" s="182" t="s">
        <v>1047</v>
      </c>
      <c r="G126" s="182" t="s">
        <v>1047</v>
      </c>
      <c r="H126" s="182" t="s">
        <v>1047</v>
      </c>
      <c r="I126" s="401"/>
      <c r="J126" s="327" t="s">
        <v>941</v>
      </c>
      <c r="K126" s="182" t="s">
        <v>1047</v>
      </c>
      <c r="L126" s="393"/>
      <c r="M126" s="182" t="s">
        <v>1047</v>
      </c>
      <c r="N126" s="182" t="s">
        <v>1047</v>
      </c>
      <c r="O126" s="321">
        <v>2218.75</v>
      </c>
      <c r="P126" s="321">
        <v>2312.5</v>
      </c>
      <c r="Q126" s="321">
        <v>2187.5</v>
      </c>
      <c r="R126" s="322">
        <v>1687.5</v>
      </c>
      <c r="S126" s="182" t="s">
        <v>1047</v>
      </c>
      <c r="T126" s="182" t="s">
        <v>1047</v>
      </c>
      <c r="U126" s="48">
        <v>1687.5</v>
      </c>
      <c r="V126" s="48">
        <v>1687.5</v>
      </c>
      <c r="W126" s="182" t="s">
        <v>1047</v>
      </c>
      <c r="X126" s="48">
        <v>2343.75</v>
      </c>
      <c r="Y126" s="182" t="s">
        <v>1047</v>
      </c>
      <c r="Z126" s="182" t="s">
        <v>1047</v>
      </c>
      <c r="AB126" s="107"/>
      <c r="AC126" s="107"/>
      <c r="AD126" s="107"/>
      <c r="AE126" s="107"/>
      <c r="AF126" s="107"/>
      <c r="AG126" s="107"/>
      <c r="AH126" s="107"/>
      <c r="AI126" s="107"/>
      <c r="AJ126" s="107" t="s">
        <v>1048</v>
      </c>
      <c r="AK126" s="107">
        <v>4.2253521126760507E-2</v>
      </c>
      <c r="AL126" s="107">
        <v>-5.4054054054054057E-2</v>
      </c>
      <c r="AM126" s="107">
        <v>-0.22857142857142854</v>
      </c>
      <c r="AN126" s="107" t="s">
        <v>1048</v>
      </c>
      <c r="AO126" s="107" t="s">
        <v>1048</v>
      </c>
      <c r="AP126" s="107" t="s">
        <v>1048</v>
      </c>
      <c r="AQ126" s="109">
        <v>0</v>
      </c>
      <c r="AR126" s="109" t="s">
        <v>1048</v>
      </c>
      <c r="AS126" s="109" t="s">
        <v>1048</v>
      </c>
      <c r="AT126" s="109"/>
      <c r="AU126" s="109"/>
    </row>
    <row r="127" spans="1:47" x14ac:dyDescent="0.3">
      <c r="A127" s="136" t="s">
        <v>905</v>
      </c>
      <c r="B127" s="182" t="s">
        <v>1047</v>
      </c>
      <c r="C127" s="182" t="s">
        <v>1047</v>
      </c>
      <c r="D127" s="182" t="s">
        <v>1047</v>
      </c>
      <c r="E127" s="182" t="s">
        <v>1047</v>
      </c>
      <c r="F127" s="182" t="s">
        <v>1047</v>
      </c>
      <c r="G127" s="182" t="s">
        <v>1047</v>
      </c>
      <c r="H127" s="182" t="s">
        <v>1047</v>
      </c>
      <c r="I127" s="401"/>
      <c r="J127" s="327" t="s">
        <v>941</v>
      </c>
      <c r="K127" s="182" t="s">
        <v>1047</v>
      </c>
      <c r="L127" s="393"/>
      <c r="M127" s="182" t="s">
        <v>1047</v>
      </c>
      <c r="N127" s="182" t="s">
        <v>1047</v>
      </c>
      <c r="O127" s="182" t="s">
        <v>1047</v>
      </c>
      <c r="P127" s="182" t="s">
        <v>1047</v>
      </c>
      <c r="Q127" s="182" t="s">
        <v>1047</v>
      </c>
      <c r="R127" s="182" t="s">
        <v>1047</v>
      </c>
      <c r="S127" s="182" t="s">
        <v>1047</v>
      </c>
      <c r="T127" s="182" t="s">
        <v>1047</v>
      </c>
      <c r="U127" s="182" t="s">
        <v>1047</v>
      </c>
      <c r="V127" s="48">
        <v>3000</v>
      </c>
      <c r="W127" s="48">
        <v>2812.5</v>
      </c>
      <c r="X127" s="48">
        <v>2906.25</v>
      </c>
      <c r="Y127" s="48">
        <v>2833.375</v>
      </c>
      <c r="Z127" s="321">
        <f>'Coût médian du PMAS'!W12</f>
        <v>2556.25</v>
      </c>
      <c r="AB127" s="107"/>
      <c r="AC127" s="107"/>
      <c r="AD127" s="107"/>
      <c r="AE127" s="107"/>
      <c r="AF127" s="107"/>
      <c r="AG127" s="107"/>
      <c r="AH127" s="107"/>
      <c r="AI127" s="107"/>
      <c r="AJ127" s="107"/>
      <c r="AK127" s="107"/>
      <c r="AL127" s="107"/>
      <c r="AM127" s="107"/>
      <c r="AN127" s="107"/>
      <c r="AO127" s="107"/>
      <c r="AP127" s="107"/>
      <c r="AQ127" s="109" t="s">
        <v>1048</v>
      </c>
      <c r="AR127" s="109">
        <v>-6.25E-2</v>
      </c>
      <c r="AS127" s="109">
        <v>3.3333333333333437E-2</v>
      </c>
      <c r="AT127" s="109">
        <v>-2.5075268817204344E-2</v>
      </c>
      <c r="AU127" s="109">
        <f t="shared" si="3"/>
        <v>-9.7807385185512019E-2</v>
      </c>
    </row>
    <row r="128" spans="1:47" x14ac:dyDescent="0.3">
      <c r="A128" s="136" t="s">
        <v>902</v>
      </c>
      <c r="B128" s="145">
        <v>1250</v>
      </c>
      <c r="C128" s="145">
        <v>1417</v>
      </c>
      <c r="D128" s="145">
        <v>1333</v>
      </c>
      <c r="E128" s="145">
        <v>1583</v>
      </c>
      <c r="F128" s="145">
        <v>875</v>
      </c>
      <c r="G128" s="145">
        <v>1458</v>
      </c>
      <c r="H128" s="145">
        <v>1583.3333333333335</v>
      </c>
      <c r="I128" s="401"/>
      <c r="J128" s="327">
        <f>MEDIAN(C128:H128)</f>
        <v>1437.5</v>
      </c>
      <c r="K128" s="182" t="s">
        <v>1047</v>
      </c>
      <c r="L128" s="393"/>
      <c r="M128" s="182" t="s">
        <v>1047</v>
      </c>
      <c r="N128" s="323">
        <v>2250</v>
      </c>
      <c r="O128" s="321">
        <v>2812.5</v>
      </c>
      <c r="P128" s="182" t="s">
        <v>1047</v>
      </c>
      <c r="Q128" s="182" t="s">
        <v>1047</v>
      </c>
      <c r="R128" s="321">
        <v>2375</v>
      </c>
      <c r="S128" s="322">
        <v>2375</v>
      </c>
      <c r="T128" s="322">
        <v>2375</v>
      </c>
      <c r="U128" s="48">
        <v>2375</v>
      </c>
      <c r="V128" s="48">
        <v>2375</v>
      </c>
      <c r="W128" s="48">
        <v>2375</v>
      </c>
      <c r="X128" s="48">
        <v>2375</v>
      </c>
      <c r="Y128" s="48">
        <v>2375</v>
      </c>
      <c r="Z128" s="321">
        <f>'Coût médian du PMAS'!W13</f>
        <v>2375</v>
      </c>
      <c r="AB128" s="107">
        <v>-5.9280169371912494E-2</v>
      </c>
      <c r="AC128" s="107">
        <v>0.18754688672168052</v>
      </c>
      <c r="AD128" s="107">
        <v>-0.44725205306380289</v>
      </c>
      <c r="AE128" s="107">
        <v>0.66628571428571437</v>
      </c>
      <c r="AF128" s="107">
        <v>8.5962505715592163E-2</v>
      </c>
      <c r="AG128" s="107" t="s">
        <v>1048</v>
      </c>
      <c r="AH128" s="107" t="s">
        <v>1048</v>
      </c>
      <c r="AI128" s="107" t="s">
        <v>1048</v>
      </c>
      <c r="AJ128" s="107">
        <v>0.25</v>
      </c>
      <c r="AK128" s="107" t="s">
        <v>1048</v>
      </c>
      <c r="AL128" s="107" t="s">
        <v>1048</v>
      </c>
      <c r="AM128" s="107" t="s">
        <v>1048</v>
      </c>
      <c r="AN128" s="107">
        <v>0</v>
      </c>
      <c r="AO128" s="107">
        <v>0</v>
      </c>
      <c r="AP128" s="107">
        <v>0</v>
      </c>
      <c r="AQ128" s="109">
        <v>0</v>
      </c>
      <c r="AR128" s="109">
        <v>0</v>
      </c>
      <c r="AS128" s="109">
        <v>0</v>
      </c>
      <c r="AT128" s="109">
        <v>0</v>
      </c>
      <c r="AU128" s="109">
        <f t="shared" si="3"/>
        <v>0</v>
      </c>
    </row>
    <row r="129" spans="1:47" x14ac:dyDescent="0.3">
      <c r="A129" s="221" t="s">
        <v>1049</v>
      </c>
      <c r="B129" s="145">
        <v>1333</v>
      </c>
      <c r="C129" s="145">
        <v>1333</v>
      </c>
      <c r="D129" s="145">
        <v>1083</v>
      </c>
      <c r="E129" s="145">
        <v>1333</v>
      </c>
      <c r="F129" s="145">
        <v>1083</v>
      </c>
      <c r="G129" s="145">
        <v>1083</v>
      </c>
      <c r="H129" s="182" t="s">
        <v>1047</v>
      </c>
      <c r="I129" s="401"/>
      <c r="J129" s="327">
        <f>MEDIAN(C129:G129)</f>
        <v>1083</v>
      </c>
      <c r="K129" s="48">
        <v>1250</v>
      </c>
      <c r="L129" s="393"/>
      <c r="M129" s="48">
        <v>2250</v>
      </c>
      <c r="N129" s="182" t="s">
        <v>1047</v>
      </c>
      <c r="O129" s="321">
        <v>2750</v>
      </c>
      <c r="P129" s="321">
        <v>2250</v>
      </c>
      <c r="Q129" s="321">
        <v>2312.5</v>
      </c>
      <c r="R129" s="321">
        <v>1250</v>
      </c>
      <c r="S129" s="182" t="s">
        <v>1047</v>
      </c>
      <c r="T129" s="322">
        <v>2312.5</v>
      </c>
      <c r="U129" s="182" t="s">
        <v>1047</v>
      </c>
      <c r="V129" s="48">
        <v>1750</v>
      </c>
      <c r="W129" s="182" t="s">
        <v>1047</v>
      </c>
      <c r="X129" s="182" t="s">
        <v>1047</v>
      </c>
      <c r="Y129" s="182" t="s">
        <v>1047</v>
      </c>
      <c r="Z129" s="182" t="s">
        <v>1047</v>
      </c>
      <c r="AB129" s="107">
        <v>-0.18754688672168041</v>
      </c>
      <c r="AC129" s="107">
        <v>0.23084025854108958</v>
      </c>
      <c r="AD129" s="107">
        <v>-0.18754688672168041</v>
      </c>
      <c r="AE129" s="107">
        <v>0</v>
      </c>
      <c r="AF129" s="107" t="s">
        <v>1048</v>
      </c>
      <c r="AG129" s="107" t="s">
        <v>1048</v>
      </c>
      <c r="AH129" s="107">
        <v>6.6666666666666652E-2</v>
      </c>
      <c r="AI129" s="107" t="s">
        <v>1048</v>
      </c>
      <c r="AJ129" s="107" t="s">
        <v>1048</v>
      </c>
      <c r="AK129" s="107">
        <v>-0.18181818181818177</v>
      </c>
      <c r="AL129" s="107">
        <v>2.7777777777777679E-2</v>
      </c>
      <c r="AM129" s="107">
        <v>-0.45945945945945943</v>
      </c>
      <c r="AN129" s="107" t="s">
        <v>1048</v>
      </c>
      <c r="AO129" s="107" t="s">
        <v>1048</v>
      </c>
      <c r="AP129" s="107" t="s">
        <v>1048</v>
      </c>
      <c r="AQ129" s="109" t="s">
        <v>1048</v>
      </c>
      <c r="AR129" s="109" t="s">
        <v>1048</v>
      </c>
      <c r="AS129" s="109" t="s">
        <v>1048</v>
      </c>
      <c r="AT129" s="109"/>
      <c r="AU129" s="109"/>
    </row>
    <row r="130" spans="1:47" x14ac:dyDescent="0.3">
      <c r="A130" s="136" t="s">
        <v>927</v>
      </c>
      <c r="B130" s="145">
        <v>1292</v>
      </c>
      <c r="C130" s="182" t="s">
        <v>1047</v>
      </c>
      <c r="D130" s="139" t="s">
        <v>1047</v>
      </c>
      <c r="E130" s="182" t="s">
        <v>1047</v>
      </c>
      <c r="F130" s="145">
        <v>1033</v>
      </c>
      <c r="G130" s="182" t="s">
        <v>1047</v>
      </c>
      <c r="H130" s="182" t="s">
        <v>1047</v>
      </c>
      <c r="I130" s="401"/>
      <c r="J130" s="327" t="s">
        <v>941</v>
      </c>
      <c r="K130" s="182" t="s">
        <v>1047</v>
      </c>
      <c r="L130" s="393"/>
      <c r="M130" s="324">
        <v>2000</v>
      </c>
      <c r="N130" s="324">
        <v>2281.25</v>
      </c>
      <c r="O130" s="321">
        <v>2312.5</v>
      </c>
      <c r="P130" s="323">
        <v>2312.5</v>
      </c>
      <c r="Q130" s="323">
        <v>2750</v>
      </c>
      <c r="R130" s="321">
        <v>2812.5</v>
      </c>
      <c r="S130" s="322">
        <v>2812.5</v>
      </c>
      <c r="T130" s="182" t="s">
        <v>1047</v>
      </c>
      <c r="U130" s="48">
        <v>2812.5</v>
      </c>
      <c r="V130" s="48">
        <v>2812.5</v>
      </c>
      <c r="W130" s="182" t="s">
        <v>1047</v>
      </c>
      <c r="X130" s="182" t="s">
        <v>1047</v>
      </c>
      <c r="Y130" s="48">
        <v>2812.5</v>
      </c>
      <c r="Z130" s="321">
        <f>'Coût médian du PMAS'!W14</f>
        <v>2812.5</v>
      </c>
      <c r="AB130" s="107" t="s">
        <v>1048</v>
      </c>
      <c r="AC130" s="107" t="s">
        <v>1048</v>
      </c>
      <c r="AD130" s="107" t="s">
        <v>1048</v>
      </c>
      <c r="AE130" s="107" t="s">
        <v>1048</v>
      </c>
      <c r="AF130" s="107" t="s">
        <v>1048</v>
      </c>
      <c r="AG130" s="107" t="s">
        <v>1048</v>
      </c>
      <c r="AH130" s="107" t="s">
        <v>1048</v>
      </c>
      <c r="AI130" s="107">
        <v>0.140625</v>
      </c>
      <c r="AJ130" s="107">
        <v>1.3698630136986356E-2</v>
      </c>
      <c r="AK130" s="107">
        <v>0</v>
      </c>
      <c r="AL130" s="107">
        <v>0.18918918918918926</v>
      </c>
      <c r="AM130" s="107">
        <v>2.2727272727272707E-2</v>
      </c>
      <c r="AN130" s="107">
        <v>0</v>
      </c>
      <c r="AO130" s="107" t="s">
        <v>1048</v>
      </c>
      <c r="AP130" s="107" t="s">
        <v>1048</v>
      </c>
      <c r="AQ130" s="109">
        <v>0</v>
      </c>
      <c r="AR130" s="109" t="s">
        <v>1048</v>
      </c>
      <c r="AS130" s="109" t="s">
        <v>1048</v>
      </c>
      <c r="AT130" s="109"/>
      <c r="AU130" s="109">
        <f t="shared" si="3"/>
        <v>0</v>
      </c>
    </row>
    <row r="131" spans="1:47" x14ac:dyDescent="0.3">
      <c r="A131" s="136" t="s">
        <v>928</v>
      </c>
      <c r="B131" s="145">
        <v>1417</v>
      </c>
      <c r="C131" s="145">
        <v>1417</v>
      </c>
      <c r="D131" s="145">
        <v>1383</v>
      </c>
      <c r="E131" s="182" t="s">
        <v>1047</v>
      </c>
      <c r="F131" s="48" t="s">
        <v>1047</v>
      </c>
      <c r="G131" s="48" t="s">
        <v>1047</v>
      </c>
      <c r="H131" s="182" t="s">
        <v>1047</v>
      </c>
      <c r="I131" s="401"/>
      <c r="J131" s="327">
        <f>MEDIAN(C131:D131)</f>
        <v>1400</v>
      </c>
      <c r="K131" s="48">
        <v>1500</v>
      </c>
      <c r="L131" s="393"/>
      <c r="M131" s="182" t="s">
        <v>1047</v>
      </c>
      <c r="N131" s="323">
        <v>1750</v>
      </c>
      <c r="O131" s="182" t="s">
        <v>1047</v>
      </c>
      <c r="P131" s="145">
        <v>2250</v>
      </c>
      <c r="Q131" s="145">
        <v>2312.5</v>
      </c>
      <c r="R131" s="321">
        <v>1645.8331250000001</v>
      </c>
      <c r="S131" s="322">
        <v>1650</v>
      </c>
      <c r="T131" s="322">
        <v>2370</v>
      </c>
      <c r="U131" s="48">
        <v>2312.5</v>
      </c>
      <c r="V131" s="182" t="s">
        <v>1047</v>
      </c>
      <c r="W131" s="48">
        <v>2250</v>
      </c>
      <c r="X131" s="48">
        <v>2250</v>
      </c>
      <c r="Y131" s="48">
        <v>2125</v>
      </c>
      <c r="Z131" s="321">
        <f>'Coût médian du PMAS'!W15</f>
        <v>2312.5</v>
      </c>
      <c r="AB131" s="107">
        <v>-2.3994354269583629E-2</v>
      </c>
      <c r="AC131" s="107" t="s">
        <v>1048</v>
      </c>
      <c r="AD131" s="107" t="s">
        <v>1048</v>
      </c>
      <c r="AE131" s="107" t="s">
        <v>1048</v>
      </c>
      <c r="AF131" s="107" t="s">
        <v>1048</v>
      </c>
      <c r="AG131" s="107" t="s">
        <v>1048</v>
      </c>
      <c r="AH131" s="107" t="s">
        <v>1048</v>
      </c>
      <c r="AI131" s="107" t="s">
        <v>1048</v>
      </c>
      <c r="AJ131" s="107" t="s">
        <v>1048</v>
      </c>
      <c r="AK131" s="107" t="s">
        <v>1048</v>
      </c>
      <c r="AL131" s="107">
        <v>2.7777777777777679E-2</v>
      </c>
      <c r="AM131" s="107">
        <v>-0.28828837837837828</v>
      </c>
      <c r="AN131" s="107">
        <v>2.5317724723761259E-3</v>
      </c>
      <c r="AO131" s="107">
        <v>0.43636363636363629</v>
      </c>
      <c r="AP131" s="107">
        <v>-2.4261603375527407E-2</v>
      </c>
      <c r="AQ131" s="109" t="s">
        <v>1048</v>
      </c>
      <c r="AR131" s="109" t="s">
        <v>1048</v>
      </c>
      <c r="AS131" s="109">
        <v>0</v>
      </c>
      <c r="AT131" s="109">
        <v>-5.555555555555558E-2</v>
      </c>
      <c r="AU131" s="109">
        <f t="shared" si="3"/>
        <v>8.8235294117646967E-2</v>
      </c>
    </row>
    <row r="132" spans="1:47" x14ac:dyDescent="0.3">
      <c r="A132" s="136" t="s">
        <v>1055</v>
      </c>
      <c r="B132" s="182" t="s">
        <v>1047</v>
      </c>
      <c r="C132" s="182" t="s">
        <v>1047</v>
      </c>
      <c r="D132" s="182" t="s">
        <v>1047</v>
      </c>
      <c r="E132" s="182" t="s">
        <v>1047</v>
      </c>
      <c r="F132" s="182" t="s">
        <v>1047</v>
      </c>
      <c r="G132" s="182" t="s">
        <v>1047</v>
      </c>
      <c r="H132" s="182" t="s">
        <v>1047</v>
      </c>
      <c r="I132" s="401"/>
      <c r="J132" s="327" t="s">
        <v>941</v>
      </c>
      <c r="K132" s="182" t="s">
        <v>1047</v>
      </c>
      <c r="L132" s="393"/>
      <c r="M132" s="182" t="s">
        <v>1047</v>
      </c>
      <c r="N132" s="182" t="s">
        <v>1047</v>
      </c>
      <c r="O132" s="182" t="s">
        <v>1047</v>
      </c>
      <c r="P132" s="182" t="s">
        <v>1047</v>
      </c>
      <c r="Q132" s="323">
        <v>2437.5</v>
      </c>
      <c r="R132" s="322">
        <v>2437.5</v>
      </c>
      <c r="S132" s="322">
        <v>2437.5</v>
      </c>
      <c r="T132" s="182" t="s">
        <v>1047</v>
      </c>
      <c r="U132" s="182" t="s">
        <v>1047</v>
      </c>
      <c r="V132" s="182" t="s">
        <v>1047</v>
      </c>
      <c r="W132" s="182" t="s">
        <v>1047</v>
      </c>
      <c r="X132" s="182" t="s">
        <v>1047</v>
      </c>
      <c r="Y132" s="182" t="s">
        <v>1047</v>
      </c>
      <c r="Z132" s="182" t="s">
        <v>1047</v>
      </c>
      <c r="AB132" s="107"/>
      <c r="AC132" s="107"/>
      <c r="AD132" s="107"/>
      <c r="AE132" s="107"/>
      <c r="AF132" s="107"/>
      <c r="AG132" s="107"/>
      <c r="AH132" s="107"/>
      <c r="AI132" s="107"/>
      <c r="AJ132" s="107"/>
      <c r="AK132" s="107"/>
      <c r="AL132" s="107" t="s">
        <v>1048</v>
      </c>
      <c r="AM132" s="107">
        <v>0</v>
      </c>
      <c r="AN132" s="107">
        <v>0</v>
      </c>
      <c r="AO132" s="107" t="s">
        <v>1048</v>
      </c>
      <c r="AP132" s="107" t="s">
        <v>1048</v>
      </c>
      <c r="AQ132" s="109" t="s">
        <v>1048</v>
      </c>
      <c r="AR132" s="109" t="s">
        <v>1048</v>
      </c>
      <c r="AS132" s="109" t="s">
        <v>1048</v>
      </c>
      <c r="AT132" s="109"/>
      <c r="AU132" s="109"/>
    </row>
    <row r="133" spans="1:47" x14ac:dyDescent="0.3">
      <c r="A133" s="136" t="s">
        <v>929</v>
      </c>
      <c r="B133" s="182" t="s">
        <v>1047</v>
      </c>
      <c r="C133" s="182" t="s">
        <v>1047</v>
      </c>
      <c r="D133" s="182" t="s">
        <v>1047</v>
      </c>
      <c r="E133" s="145">
        <v>1333</v>
      </c>
      <c r="F133" s="145">
        <v>1333</v>
      </c>
      <c r="G133" s="182" t="s">
        <v>1047</v>
      </c>
      <c r="H133" s="145">
        <v>1333.3333333333333</v>
      </c>
      <c r="I133" s="401"/>
      <c r="J133" s="327">
        <f>MEDIAN(E133,F133,H133)</f>
        <v>1333</v>
      </c>
      <c r="K133" s="48">
        <v>1750</v>
      </c>
      <c r="L133" s="393"/>
      <c r="M133" s="321">
        <v>2375</v>
      </c>
      <c r="N133" s="321">
        <v>2375</v>
      </c>
      <c r="O133" s="321">
        <v>2812.5</v>
      </c>
      <c r="P133" s="321">
        <v>2812.5</v>
      </c>
      <c r="Q133" s="323">
        <v>2812.5</v>
      </c>
      <c r="R133" s="322">
        <v>2812.5</v>
      </c>
      <c r="S133" s="322">
        <v>2812.5</v>
      </c>
      <c r="T133" s="322">
        <v>2812.5</v>
      </c>
      <c r="U133" s="48">
        <v>2812.5</v>
      </c>
      <c r="V133" s="48">
        <v>2812.5</v>
      </c>
      <c r="W133" s="48">
        <v>2812.5</v>
      </c>
      <c r="X133" s="48">
        <v>2812.5</v>
      </c>
      <c r="Y133" s="48">
        <v>2875</v>
      </c>
      <c r="Z133" s="321">
        <f>'Coût médian du PMAS'!W16</f>
        <v>2812.5</v>
      </c>
      <c r="AB133" s="107" t="s">
        <v>1048</v>
      </c>
      <c r="AC133" s="107" t="s">
        <v>1048</v>
      </c>
      <c r="AD133" s="107">
        <v>0</v>
      </c>
      <c r="AE133" s="107" t="s">
        <v>1048</v>
      </c>
      <c r="AF133" s="107" t="s">
        <v>1048</v>
      </c>
      <c r="AG133" s="107">
        <v>0.3125</v>
      </c>
      <c r="AH133" s="107">
        <v>-0.1428571428571429</v>
      </c>
      <c r="AI133" s="107">
        <v>0</v>
      </c>
      <c r="AJ133" s="107">
        <v>0.18421052631578938</v>
      </c>
      <c r="AK133" s="107">
        <v>0</v>
      </c>
      <c r="AL133" s="107">
        <v>0</v>
      </c>
      <c r="AM133" s="107">
        <v>0</v>
      </c>
      <c r="AN133" s="107">
        <v>0</v>
      </c>
      <c r="AO133" s="107">
        <v>0</v>
      </c>
      <c r="AP133" s="107">
        <v>0</v>
      </c>
      <c r="AQ133" s="109">
        <v>0</v>
      </c>
      <c r="AR133" s="109">
        <v>0</v>
      </c>
      <c r="AS133" s="109">
        <v>0</v>
      </c>
      <c r="AT133" s="109">
        <v>2.2222222222222143E-2</v>
      </c>
      <c r="AU133" s="109">
        <f t="shared" si="3"/>
        <v>-2.1739130434782594E-2</v>
      </c>
    </row>
    <row r="134" spans="1:47" x14ac:dyDescent="0.3">
      <c r="A134" s="130" t="s">
        <v>1750</v>
      </c>
      <c r="B134" s="182" t="s">
        <v>1047</v>
      </c>
      <c r="C134" s="182" t="s">
        <v>1047</v>
      </c>
      <c r="D134" s="182" t="s">
        <v>1047</v>
      </c>
      <c r="E134" s="182" t="s">
        <v>1047</v>
      </c>
      <c r="F134" s="182" t="s">
        <v>1047</v>
      </c>
      <c r="G134" s="182" t="s">
        <v>1047</v>
      </c>
      <c r="H134" s="182" t="s">
        <v>1047</v>
      </c>
      <c r="I134" s="401"/>
      <c r="J134" s="327" t="s">
        <v>941</v>
      </c>
      <c r="K134" s="182" t="s">
        <v>1047</v>
      </c>
      <c r="L134" s="393"/>
      <c r="M134" s="182" t="s">
        <v>1047</v>
      </c>
      <c r="N134" s="182" t="s">
        <v>1047</v>
      </c>
      <c r="O134" s="182" t="s">
        <v>1047</v>
      </c>
      <c r="P134" s="182" t="s">
        <v>1047</v>
      </c>
      <c r="Q134" s="182" t="s">
        <v>1047</v>
      </c>
      <c r="R134" s="182" t="s">
        <v>1047</v>
      </c>
      <c r="S134" s="182" t="s">
        <v>1047</v>
      </c>
      <c r="T134" s="182" t="s">
        <v>1047</v>
      </c>
      <c r="U134" s="182" t="s">
        <v>1047</v>
      </c>
      <c r="V134" s="182" t="s">
        <v>1047</v>
      </c>
      <c r="W134" s="182" t="s">
        <v>1047</v>
      </c>
      <c r="X134" s="182" t="s">
        <v>1047</v>
      </c>
      <c r="Y134" s="145">
        <v>2312.5</v>
      </c>
      <c r="Z134" s="321">
        <f>'Coût médian du PMAS'!W17</f>
        <v>1750</v>
      </c>
      <c r="AB134" s="107"/>
      <c r="AC134" s="107"/>
      <c r="AD134" s="107"/>
      <c r="AE134" s="107"/>
      <c r="AF134" s="107"/>
      <c r="AG134" s="107"/>
      <c r="AH134" s="107"/>
      <c r="AI134" s="107"/>
      <c r="AJ134" s="107"/>
      <c r="AK134" s="107"/>
      <c r="AL134" s="107"/>
      <c r="AM134" s="107"/>
      <c r="AN134" s="107"/>
      <c r="AO134" s="107"/>
      <c r="AP134" s="107"/>
      <c r="AQ134" s="107"/>
      <c r="AR134" s="107"/>
      <c r="AS134" s="107"/>
      <c r="AT134" s="107"/>
      <c r="AU134" s="109">
        <f t="shared" si="3"/>
        <v>-0.2432432432432432</v>
      </c>
    </row>
    <row r="135" spans="1:47" x14ac:dyDescent="0.3">
      <c r="A135" s="136" t="s">
        <v>874</v>
      </c>
      <c r="B135" s="182" t="s">
        <v>1047</v>
      </c>
      <c r="C135" s="182" t="s">
        <v>1047</v>
      </c>
      <c r="D135" s="182" t="s">
        <v>1047</v>
      </c>
      <c r="E135" s="182" t="s">
        <v>1047</v>
      </c>
      <c r="F135" s="182" t="s">
        <v>1047</v>
      </c>
      <c r="G135" s="182" t="s">
        <v>1047</v>
      </c>
      <c r="H135" s="48" t="s">
        <v>1047</v>
      </c>
      <c r="I135" s="401"/>
      <c r="J135" s="327" t="s">
        <v>941</v>
      </c>
      <c r="K135" s="182" t="s">
        <v>1047</v>
      </c>
      <c r="L135" s="393"/>
      <c r="M135" s="182" t="s">
        <v>1047</v>
      </c>
      <c r="N135" s="182" t="s">
        <v>1047</v>
      </c>
      <c r="O135" s="182" t="s">
        <v>1047</v>
      </c>
      <c r="P135" s="182" t="s">
        <v>1047</v>
      </c>
      <c r="Q135" s="323">
        <v>2812.5</v>
      </c>
      <c r="R135" s="322">
        <v>2812.5</v>
      </c>
      <c r="S135" s="322">
        <v>2812.5</v>
      </c>
      <c r="T135" s="322">
        <v>3125</v>
      </c>
      <c r="U135" s="48">
        <v>2250</v>
      </c>
      <c r="V135" s="48">
        <v>2812.5</v>
      </c>
      <c r="W135" s="48">
        <v>2875</v>
      </c>
      <c r="X135" s="48">
        <v>2875</v>
      </c>
      <c r="Y135" s="48">
        <v>2875</v>
      </c>
      <c r="Z135" s="321">
        <f>'Coût médian du PMAS'!W18</f>
        <v>2875</v>
      </c>
      <c r="AB135" s="107"/>
      <c r="AC135" s="107"/>
      <c r="AD135" s="107"/>
      <c r="AE135" s="107"/>
      <c r="AF135" s="107"/>
      <c r="AG135" s="107"/>
      <c r="AH135" s="107"/>
      <c r="AI135" s="107"/>
      <c r="AJ135" s="107"/>
      <c r="AK135" s="107"/>
      <c r="AL135" s="107" t="s">
        <v>1048</v>
      </c>
      <c r="AM135" s="107">
        <v>0</v>
      </c>
      <c r="AN135" s="107">
        <v>0</v>
      </c>
      <c r="AO135" s="107">
        <v>0.11111111111111116</v>
      </c>
      <c r="AP135" s="107">
        <v>-0.28000000000000003</v>
      </c>
      <c r="AQ135" s="109">
        <v>0.25</v>
      </c>
      <c r="AR135" s="109">
        <v>2.2222222222222143E-2</v>
      </c>
      <c r="AS135" s="109">
        <v>0</v>
      </c>
      <c r="AT135" s="109">
        <v>0</v>
      </c>
      <c r="AU135" s="109">
        <f t="shared" si="3"/>
        <v>0</v>
      </c>
    </row>
    <row r="136" spans="1:47" x14ac:dyDescent="0.3">
      <c r="A136" s="136" t="s">
        <v>1057</v>
      </c>
      <c r="B136" s="182" t="s">
        <v>1047</v>
      </c>
      <c r="C136" s="182" t="s">
        <v>1047</v>
      </c>
      <c r="D136" s="182" t="s">
        <v>1047</v>
      </c>
      <c r="E136" s="182" t="s">
        <v>1047</v>
      </c>
      <c r="F136" s="182" t="s">
        <v>1047</v>
      </c>
      <c r="G136" s="182" t="s">
        <v>1047</v>
      </c>
      <c r="H136" s="182" t="s">
        <v>1047</v>
      </c>
      <c r="I136" s="401"/>
      <c r="J136" s="327" t="s">
        <v>941</v>
      </c>
      <c r="K136" s="182" t="s">
        <v>1047</v>
      </c>
      <c r="L136" s="393"/>
      <c r="M136" s="182" t="s">
        <v>1047</v>
      </c>
      <c r="N136" s="182" t="s">
        <v>1047</v>
      </c>
      <c r="O136" s="321">
        <v>2812.5</v>
      </c>
      <c r="P136" s="323">
        <v>2812.5</v>
      </c>
      <c r="Q136" s="182" t="s">
        <v>1047</v>
      </c>
      <c r="R136" s="322">
        <v>2812.5</v>
      </c>
      <c r="S136" s="322">
        <v>2875</v>
      </c>
      <c r="T136" s="182" t="s">
        <v>1047</v>
      </c>
      <c r="U136" s="48">
        <v>2812.5</v>
      </c>
      <c r="V136" s="182" t="s">
        <v>1047</v>
      </c>
      <c r="W136" s="182" t="s">
        <v>1047</v>
      </c>
      <c r="X136" s="182" t="s">
        <v>1047</v>
      </c>
      <c r="Y136" s="182" t="s">
        <v>1047</v>
      </c>
      <c r="Z136" s="182" t="s">
        <v>1047</v>
      </c>
      <c r="AB136" s="107"/>
      <c r="AC136" s="107"/>
      <c r="AD136" s="107"/>
      <c r="AE136" s="107"/>
      <c r="AF136" s="107"/>
      <c r="AG136" s="107"/>
      <c r="AH136" s="107"/>
      <c r="AI136" s="107"/>
      <c r="AJ136" s="107" t="s">
        <v>1048</v>
      </c>
      <c r="AK136" s="107">
        <v>0</v>
      </c>
      <c r="AL136" s="107" t="s">
        <v>1048</v>
      </c>
      <c r="AM136" s="107" t="s">
        <v>1048</v>
      </c>
      <c r="AN136" s="107">
        <v>2.2222222222222143E-2</v>
      </c>
      <c r="AO136" s="107" t="s">
        <v>1048</v>
      </c>
      <c r="AP136" s="107" t="s">
        <v>1048</v>
      </c>
      <c r="AQ136" s="109" t="s">
        <v>1048</v>
      </c>
      <c r="AR136" s="109" t="s">
        <v>1048</v>
      </c>
      <c r="AS136" s="109" t="s">
        <v>1048</v>
      </c>
      <c r="AT136" s="109"/>
      <c r="AU136" s="109"/>
    </row>
    <row r="137" spans="1:47" x14ac:dyDescent="0.3">
      <c r="A137" s="136" t="s">
        <v>930</v>
      </c>
      <c r="B137" s="145">
        <v>1500</v>
      </c>
      <c r="C137" s="145">
        <v>1854</v>
      </c>
      <c r="D137" s="182" t="s">
        <v>1047</v>
      </c>
      <c r="E137" s="145">
        <v>1292</v>
      </c>
      <c r="F137" s="182" t="s">
        <v>1047</v>
      </c>
      <c r="G137" s="145">
        <v>1667</v>
      </c>
      <c r="H137" s="145">
        <v>1416.6666666666667</v>
      </c>
      <c r="I137" s="401"/>
      <c r="J137" s="327">
        <f>MEDIAN(C137,E137,G137,H137)</f>
        <v>1541.8333333333335</v>
      </c>
      <c r="K137" s="182" t="s">
        <v>1047</v>
      </c>
      <c r="L137" s="393"/>
      <c r="M137" s="182" t="s">
        <v>1047</v>
      </c>
      <c r="N137" s="323">
        <v>3000</v>
      </c>
      <c r="O137" s="323">
        <v>2812.5</v>
      </c>
      <c r="P137" s="145">
        <v>2812.5</v>
      </c>
      <c r="Q137" s="145">
        <v>2937.5</v>
      </c>
      <c r="R137" s="182" t="s">
        <v>1047</v>
      </c>
      <c r="S137" s="322">
        <v>2812.5</v>
      </c>
      <c r="T137" s="322">
        <v>2250</v>
      </c>
      <c r="U137" s="48">
        <v>2312.5</v>
      </c>
      <c r="V137" s="48">
        <v>2687.5</v>
      </c>
      <c r="W137" s="48">
        <v>2312.5</v>
      </c>
      <c r="X137" s="48">
        <v>2312.5</v>
      </c>
      <c r="Y137" s="48">
        <v>2312.5</v>
      </c>
      <c r="Z137" s="321">
        <f>'Coût médian du PMAS'!W19</f>
        <v>2250</v>
      </c>
      <c r="AB137" s="107" t="s">
        <v>1048</v>
      </c>
      <c r="AC137" s="107" t="s">
        <v>1048</v>
      </c>
      <c r="AD137" s="107" t="s">
        <v>1048</v>
      </c>
      <c r="AE137" s="107" t="s">
        <v>1048</v>
      </c>
      <c r="AF137" s="107">
        <v>-0.15016996600679855</v>
      </c>
      <c r="AG137" s="107" t="s">
        <v>1048</v>
      </c>
      <c r="AH137" s="107" t="s">
        <v>1048</v>
      </c>
      <c r="AI137" s="107" t="s">
        <v>1048</v>
      </c>
      <c r="AJ137" s="107">
        <v>-6.25E-2</v>
      </c>
      <c r="AK137" s="107">
        <v>0</v>
      </c>
      <c r="AL137" s="107">
        <v>4.4444444444444509E-2</v>
      </c>
      <c r="AM137" s="107" t="s">
        <v>1048</v>
      </c>
      <c r="AN137" s="107" t="s">
        <v>1048</v>
      </c>
      <c r="AO137" s="107">
        <v>-0.19999999999999996</v>
      </c>
      <c r="AP137" s="107">
        <v>2.7777777777777679E-2</v>
      </c>
      <c r="AQ137" s="109">
        <v>0.16216216216216206</v>
      </c>
      <c r="AR137" s="109">
        <v>-0.13953488372093026</v>
      </c>
      <c r="AS137" s="109">
        <v>0</v>
      </c>
      <c r="AT137" s="109">
        <v>0</v>
      </c>
      <c r="AU137" s="109">
        <f t="shared" si="3"/>
        <v>-2.7027027027026973E-2</v>
      </c>
    </row>
    <row r="138" spans="1:47" x14ac:dyDescent="0.3">
      <c r="A138" s="136" t="s">
        <v>931</v>
      </c>
      <c r="B138" s="145">
        <v>1333</v>
      </c>
      <c r="C138" s="145">
        <v>1500</v>
      </c>
      <c r="D138" s="145">
        <v>1417</v>
      </c>
      <c r="E138" s="182" t="s">
        <v>1047</v>
      </c>
      <c r="F138" s="145">
        <v>1417</v>
      </c>
      <c r="G138" s="145">
        <v>1417</v>
      </c>
      <c r="H138" s="145">
        <v>1333.3333333333333</v>
      </c>
      <c r="I138" s="401"/>
      <c r="J138" s="327">
        <f>MEDIAN(C138,D138,F138,G138,H138)</f>
        <v>1417</v>
      </c>
      <c r="K138" s="182" t="s">
        <v>1047</v>
      </c>
      <c r="L138" s="393"/>
      <c r="M138" s="48">
        <v>2375</v>
      </c>
      <c r="N138" s="182" t="s">
        <v>1047</v>
      </c>
      <c r="O138" s="323">
        <v>2937.5</v>
      </c>
      <c r="P138" s="321">
        <v>2875</v>
      </c>
      <c r="Q138" s="321">
        <v>2375</v>
      </c>
      <c r="R138" s="182" t="s">
        <v>1047</v>
      </c>
      <c r="S138" s="322">
        <v>2437.5</v>
      </c>
      <c r="T138" s="322">
        <v>2437.5</v>
      </c>
      <c r="U138" s="182" t="s">
        <v>1047</v>
      </c>
      <c r="V138" s="48">
        <v>2375</v>
      </c>
      <c r="W138" s="48">
        <v>2437.5</v>
      </c>
      <c r="X138" s="48">
        <v>2437.5</v>
      </c>
      <c r="Y138" s="48">
        <v>2875</v>
      </c>
      <c r="Z138" s="321">
        <f>'Coût médian du PMAS'!W20</f>
        <v>2375</v>
      </c>
      <c r="AB138" s="107">
        <v>-5.5333333333333345E-2</v>
      </c>
      <c r="AC138" s="107" t="s">
        <v>1048</v>
      </c>
      <c r="AD138" s="107" t="s">
        <v>1048</v>
      </c>
      <c r="AE138" s="107">
        <v>0</v>
      </c>
      <c r="AF138" s="107">
        <v>-5.9044930604563728E-2</v>
      </c>
      <c r="AG138" s="107" t="s">
        <v>1048</v>
      </c>
      <c r="AH138" s="107" t="s">
        <v>1048</v>
      </c>
      <c r="AI138" s="107" t="s">
        <v>1048</v>
      </c>
      <c r="AJ138" s="107" t="s">
        <v>1048</v>
      </c>
      <c r="AK138" s="107">
        <v>-2.1276595744680882E-2</v>
      </c>
      <c r="AL138" s="107">
        <v>-0.17391304347826086</v>
      </c>
      <c r="AM138" s="107" t="s">
        <v>1048</v>
      </c>
      <c r="AN138" s="107" t="s">
        <v>1048</v>
      </c>
      <c r="AO138" s="107">
        <v>0</v>
      </c>
      <c r="AP138" s="107" t="s">
        <v>1048</v>
      </c>
      <c r="AQ138" s="109" t="s">
        <v>1048</v>
      </c>
      <c r="AR138" s="109">
        <v>2.6315789473684292E-2</v>
      </c>
      <c r="AS138" s="109">
        <v>0</v>
      </c>
      <c r="AT138" s="109">
        <v>0.17948717948717952</v>
      </c>
      <c r="AU138" s="109">
        <f t="shared" si="3"/>
        <v>-0.17391304347826086</v>
      </c>
    </row>
    <row r="139" spans="1:47" x14ac:dyDescent="0.3">
      <c r="A139" s="136" t="s">
        <v>1058</v>
      </c>
      <c r="B139" s="182" t="s">
        <v>1047</v>
      </c>
      <c r="C139" s="182" t="s">
        <v>1047</v>
      </c>
      <c r="D139" s="182" t="s">
        <v>1047</v>
      </c>
      <c r="E139" s="182" t="s">
        <v>1047</v>
      </c>
      <c r="F139" s="182" t="s">
        <v>1047</v>
      </c>
      <c r="G139" s="182" t="s">
        <v>1047</v>
      </c>
      <c r="H139" s="182" t="s">
        <v>1047</v>
      </c>
      <c r="I139" s="401"/>
      <c r="J139" s="327" t="s">
        <v>941</v>
      </c>
      <c r="K139" s="182" t="s">
        <v>1047</v>
      </c>
      <c r="L139" s="393"/>
      <c r="M139" s="182" t="s">
        <v>1047</v>
      </c>
      <c r="N139" s="182" t="s">
        <v>1047</v>
      </c>
      <c r="O139" s="182" t="s">
        <v>1047</v>
      </c>
      <c r="P139" s="182" t="s">
        <v>1047</v>
      </c>
      <c r="Q139" s="182" t="s">
        <v>1047</v>
      </c>
      <c r="R139" s="182" t="s">
        <v>1047</v>
      </c>
      <c r="S139" s="182" t="s">
        <v>1047</v>
      </c>
      <c r="T139" s="182" t="s">
        <v>1047</v>
      </c>
      <c r="U139" s="48">
        <v>2250</v>
      </c>
      <c r="V139" s="48">
        <v>2312.5</v>
      </c>
      <c r="W139" s="182" t="s">
        <v>1047</v>
      </c>
      <c r="X139" s="182" t="s">
        <v>1047</v>
      </c>
      <c r="Y139" s="182" t="s">
        <v>1047</v>
      </c>
      <c r="Z139" s="182" t="s">
        <v>1047</v>
      </c>
      <c r="AB139" s="107"/>
      <c r="AC139" s="107"/>
      <c r="AD139" s="107"/>
      <c r="AE139" s="107"/>
      <c r="AF139" s="107"/>
      <c r="AG139" s="107"/>
      <c r="AH139" s="107"/>
      <c r="AI139" s="107"/>
      <c r="AJ139" s="107"/>
      <c r="AK139" s="107"/>
      <c r="AL139" s="107"/>
      <c r="AM139" s="107"/>
      <c r="AN139" s="107"/>
      <c r="AO139" s="107" t="s">
        <v>1048</v>
      </c>
      <c r="AP139" s="107" t="s">
        <v>1048</v>
      </c>
      <c r="AQ139" s="109">
        <v>2.7777777777777679E-2</v>
      </c>
      <c r="AR139" s="109" t="s">
        <v>1048</v>
      </c>
      <c r="AS139" s="109" t="s">
        <v>1048</v>
      </c>
      <c r="AT139" s="109"/>
      <c r="AU139" s="109"/>
    </row>
    <row r="140" spans="1:47" x14ac:dyDescent="0.3">
      <c r="A140" s="136" t="s">
        <v>1059</v>
      </c>
      <c r="B140" s="182" t="s">
        <v>1047</v>
      </c>
      <c r="C140" s="182" t="s">
        <v>1047</v>
      </c>
      <c r="D140" s="182" t="s">
        <v>1047</v>
      </c>
      <c r="E140" s="182" t="s">
        <v>1047</v>
      </c>
      <c r="F140" s="182" t="s">
        <v>1047</v>
      </c>
      <c r="G140" s="182" t="s">
        <v>1047</v>
      </c>
      <c r="H140" s="182" t="s">
        <v>1047</v>
      </c>
      <c r="I140" s="401"/>
      <c r="J140" s="327" t="s">
        <v>941</v>
      </c>
      <c r="K140" s="182" t="s">
        <v>1047</v>
      </c>
      <c r="L140" s="393"/>
      <c r="M140" s="182" t="s">
        <v>1047</v>
      </c>
      <c r="N140" s="323">
        <v>2312.5</v>
      </c>
      <c r="O140" s="325" t="s">
        <v>1047</v>
      </c>
      <c r="P140" s="182" t="s">
        <v>1047</v>
      </c>
      <c r="Q140" s="182" t="s">
        <v>1047</v>
      </c>
      <c r="R140" s="182" t="s">
        <v>1047</v>
      </c>
      <c r="S140" s="322">
        <v>2312.5</v>
      </c>
      <c r="T140" s="182" t="s">
        <v>1047</v>
      </c>
      <c r="U140" s="48">
        <v>2812.5</v>
      </c>
      <c r="V140" s="182" t="s">
        <v>1047</v>
      </c>
      <c r="W140" s="182" t="s">
        <v>1047</v>
      </c>
      <c r="X140" s="182" t="s">
        <v>1047</v>
      </c>
      <c r="Y140" s="182" t="s">
        <v>1047</v>
      </c>
      <c r="Z140" s="182" t="s">
        <v>1047</v>
      </c>
      <c r="AB140" s="107"/>
      <c r="AC140" s="107"/>
      <c r="AD140" s="107"/>
      <c r="AE140" s="107"/>
      <c r="AF140" s="107"/>
      <c r="AG140" s="107"/>
      <c r="AH140" s="107"/>
      <c r="AI140" s="107" t="s">
        <v>1048</v>
      </c>
      <c r="AJ140" s="107" t="s">
        <v>1048</v>
      </c>
      <c r="AK140" s="107" t="s">
        <v>1048</v>
      </c>
      <c r="AL140" s="107" t="s">
        <v>1048</v>
      </c>
      <c r="AM140" s="107" t="s">
        <v>1048</v>
      </c>
      <c r="AN140" s="107" t="s">
        <v>1048</v>
      </c>
      <c r="AO140" s="107"/>
      <c r="AP140" s="107" t="s">
        <v>1048</v>
      </c>
      <c r="AQ140" s="109" t="s">
        <v>1048</v>
      </c>
      <c r="AR140" s="109" t="s">
        <v>1048</v>
      </c>
      <c r="AS140" s="109" t="s">
        <v>1048</v>
      </c>
      <c r="AT140" s="109"/>
      <c r="AU140" s="109"/>
    </row>
    <row r="141" spans="1:47" x14ac:dyDescent="0.3">
      <c r="A141" s="136" t="s">
        <v>1060</v>
      </c>
      <c r="B141" s="182" t="s">
        <v>1047</v>
      </c>
      <c r="C141" s="182" t="s">
        <v>1047</v>
      </c>
      <c r="D141" s="182" t="s">
        <v>1047</v>
      </c>
      <c r="E141" s="182" t="s">
        <v>1047</v>
      </c>
      <c r="F141" s="182" t="s">
        <v>1047</v>
      </c>
      <c r="G141" s="182" t="s">
        <v>1047</v>
      </c>
      <c r="H141" s="182" t="s">
        <v>1047</v>
      </c>
      <c r="I141" s="401"/>
      <c r="J141" s="327" t="s">
        <v>941</v>
      </c>
      <c r="K141" s="182" t="s">
        <v>1047</v>
      </c>
      <c r="L141" s="393"/>
      <c r="M141" s="182" t="s">
        <v>1047</v>
      </c>
      <c r="N141" s="182" t="s">
        <v>1047</v>
      </c>
      <c r="O141" s="182" t="s">
        <v>1047</v>
      </c>
      <c r="P141" s="321">
        <v>2281.25</v>
      </c>
      <c r="Q141" s="182" t="s">
        <v>1047</v>
      </c>
      <c r="R141" s="321">
        <v>2250</v>
      </c>
      <c r="S141" s="321">
        <v>2812.5</v>
      </c>
      <c r="T141" s="321">
        <v>2843.75</v>
      </c>
      <c r="U141" s="321">
        <v>2750</v>
      </c>
      <c r="V141" s="321">
        <v>2781.25</v>
      </c>
      <c r="W141" s="321">
        <v>3312.5</v>
      </c>
      <c r="X141" s="182" t="s">
        <v>1047</v>
      </c>
      <c r="Y141" s="182" t="s">
        <v>1047</v>
      </c>
      <c r="Z141" s="182" t="s">
        <v>1047</v>
      </c>
      <c r="AB141" s="107"/>
      <c r="AC141" s="107"/>
      <c r="AD141" s="107"/>
      <c r="AE141" s="107"/>
      <c r="AF141" s="107"/>
      <c r="AG141" s="107"/>
      <c r="AH141" s="107"/>
      <c r="AI141" s="107"/>
      <c r="AJ141" s="107"/>
      <c r="AK141" s="107" t="s">
        <v>1048</v>
      </c>
      <c r="AL141" s="107" t="s">
        <v>1048</v>
      </c>
      <c r="AM141" s="107" t="s">
        <v>1048</v>
      </c>
      <c r="AN141" s="107">
        <v>0.25</v>
      </c>
      <c r="AO141" s="107">
        <v>1.1111111111111072E-2</v>
      </c>
      <c r="AP141" s="107">
        <v>-3.2967032967032961E-2</v>
      </c>
      <c r="AQ141" s="109">
        <v>1.1363636363636465E-2</v>
      </c>
      <c r="AR141" s="109">
        <v>0.1910112359550562</v>
      </c>
      <c r="AS141" s="109" t="s">
        <v>1048</v>
      </c>
      <c r="AT141" s="109"/>
      <c r="AU141" s="109"/>
    </row>
    <row r="142" spans="1:47" x14ac:dyDescent="0.3">
      <c r="A142" s="221" t="s">
        <v>1729</v>
      </c>
      <c r="B142" s="182" t="s">
        <v>1047</v>
      </c>
      <c r="C142" s="182" t="s">
        <v>1047</v>
      </c>
      <c r="D142" s="182" t="s">
        <v>1047</v>
      </c>
      <c r="E142" s="182" t="s">
        <v>1047</v>
      </c>
      <c r="F142" s="182" t="s">
        <v>1047</v>
      </c>
      <c r="G142" s="182" t="s">
        <v>1047</v>
      </c>
      <c r="H142" s="182" t="s">
        <v>1047</v>
      </c>
      <c r="I142" s="401"/>
      <c r="J142" s="327" t="s">
        <v>941</v>
      </c>
      <c r="K142" s="182" t="s">
        <v>1047</v>
      </c>
      <c r="L142" s="393"/>
      <c r="M142" s="182" t="s">
        <v>1047</v>
      </c>
      <c r="N142" s="182" t="s">
        <v>1047</v>
      </c>
      <c r="O142" s="182" t="s">
        <v>1047</v>
      </c>
      <c r="P142" s="182" t="s">
        <v>1047</v>
      </c>
      <c r="Q142" s="182" t="s">
        <v>1047</v>
      </c>
      <c r="R142" s="182" t="s">
        <v>1047</v>
      </c>
      <c r="S142" s="182" t="s">
        <v>1047</v>
      </c>
      <c r="T142" s="182" t="s">
        <v>1047</v>
      </c>
      <c r="U142" s="182" t="s">
        <v>1047</v>
      </c>
      <c r="V142" s="182" t="s">
        <v>1047</v>
      </c>
      <c r="W142" s="182" t="s">
        <v>1047</v>
      </c>
      <c r="X142" s="182" t="s">
        <v>1047</v>
      </c>
      <c r="Y142" s="145">
        <v>2312.5</v>
      </c>
      <c r="Z142" s="321">
        <f>'Coût médian du PMAS'!W21</f>
        <v>2375</v>
      </c>
      <c r="AB142" s="107"/>
      <c r="AC142" s="107"/>
      <c r="AD142" s="107"/>
      <c r="AE142" s="107"/>
      <c r="AF142" s="107"/>
      <c r="AG142" s="107"/>
      <c r="AH142" s="107"/>
      <c r="AI142" s="107"/>
      <c r="AJ142" s="107"/>
      <c r="AK142" s="107"/>
      <c r="AL142" s="107"/>
      <c r="AM142" s="107"/>
      <c r="AN142" s="107"/>
      <c r="AO142" s="107"/>
      <c r="AP142" s="107"/>
      <c r="AQ142" s="107"/>
      <c r="AR142" s="107"/>
      <c r="AS142" s="107"/>
      <c r="AT142" s="107"/>
      <c r="AU142" s="109">
        <f t="shared" si="3"/>
        <v>2.7027027027026973E-2</v>
      </c>
    </row>
    <row r="143" spans="1:47" x14ac:dyDescent="0.3">
      <c r="A143" s="136" t="s">
        <v>1061</v>
      </c>
      <c r="B143" s="182" t="s">
        <v>1047</v>
      </c>
      <c r="C143" s="182" t="s">
        <v>1047</v>
      </c>
      <c r="D143" s="182" t="s">
        <v>1047</v>
      </c>
      <c r="E143" s="182" t="s">
        <v>1047</v>
      </c>
      <c r="F143" s="182" t="s">
        <v>1047</v>
      </c>
      <c r="G143" s="182" t="s">
        <v>1047</v>
      </c>
      <c r="H143" s="182" t="s">
        <v>1047</v>
      </c>
      <c r="I143" s="401"/>
      <c r="J143" s="327" t="s">
        <v>941</v>
      </c>
      <c r="K143" s="182" t="s">
        <v>1047</v>
      </c>
      <c r="L143" s="393"/>
      <c r="M143" s="48">
        <v>5312.5</v>
      </c>
      <c r="N143" s="182" t="s">
        <v>1047</v>
      </c>
      <c r="O143" s="325" t="s">
        <v>1047</v>
      </c>
      <c r="P143" s="182" t="s">
        <v>1047</v>
      </c>
      <c r="Q143" s="182" t="s">
        <v>1047</v>
      </c>
      <c r="R143" s="182" t="s">
        <v>1047</v>
      </c>
      <c r="S143" s="182" t="s">
        <v>1047</v>
      </c>
      <c r="T143" s="182" t="s">
        <v>1047</v>
      </c>
      <c r="U143" s="182" t="s">
        <v>1047</v>
      </c>
      <c r="V143" s="182" t="s">
        <v>1047</v>
      </c>
      <c r="W143" s="182" t="s">
        <v>1047</v>
      </c>
      <c r="X143" s="182" t="s">
        <v>1047</v>
      </c>
      <c r="Y143" s="182" t="s">
        <v>1047</v>
      </c>
      <c r="Z143" s="182" t="s">
        <v>1047</v>
      </c>
      <c r="AB143"/>
      <c r="AC143"/>
      <c r="AD143"/>
      <c r="AE143"/>
      <c r="AF143"/>
      <c r="AG143"/>
      <c r="AH143"/>
      <c r="AI143"/>
      <c r="AJ143"/>
      <c r="AK143"/>
      <c r="AL143"/>
      <c r="AM143"/>
      <c r="AN143"/>
      <c r="AO143"/>
      <c r="AP143"/>
      <c r="AQ143"/>
      <c r="AR143"/>
      <c r="AS143"/>
      <c r="AT143"/>
      <c r="AU143" s="109"/>
    </row>
    <row r="144" spans="1:47" x14ac:dyDescent="0.3">
      <c r="A144" s="136" t="s">
        <v>1063</v>
      </c>
      <c r="B144" s="145">
        <v>2067</v>
      </c>
      <c r="C144" s="145">
        <v>1667</v>
      </c>
      <c r="D144" s="145">
        <v>2083</v>
      </c>
      <c r="E144" s="145">
        <v>2108</v>
      </c>
      <c r="F144" s="182" t="s">
        <v>1047</v>
      </c>
      <c r="G144" s="182" t="s">
        <v>1047</v>
      </c>
      <c r="H144" s="182" t="s">
        <v>1047</v>
      </c>
      <c r="I144" s="401"/>
      <c r="J144" s="327">
        <f>MEDIAN(C144:E144)</f>
        <v>2083</v>
      </c>
      <c r="K144" s="48">
        <v>3333.3333333333335</v>
      </c>
      <c r="L144" s="393"/>
      <c r="M144" s="182" t="s">
        <v>1047</v>
      </c>
      <c r="N144" s="323">
        <v>5843.75</v>
      </c>
      <c r="O144" s="325" t="s">
        <v>1047</v>
      </c>
      <c r="P144" s="182" t="s">
        <v>1047</v>
      </c>
      <c r="Q144" s="182" t="s">
        <v>1047</v>
      </c>
      <c r="R144" s="182" t="s">
        <v>1047</v>
      </c>
      <c r="S144" s="322">
        <v>5312.5</v>
      </c>
      <c r="T144" s="322">
        <v>5312.5</v>
      </c>
      <c r="U144" s="182" t="s">
        <v>1047</v>
      </c>
      <c r="V144" s="182" t="s">
        <v>1047</v>
      </c>
      <c r="W144" s="48">
        <v>5312.5</v>
      </c>
      <c r="X144" s="48">
        <v>5343.75</v>
      </c>
      <c r="Y144" s="48">
        <v>5375</v>
      </c>
      <c r="Z144" s="321">
        <f>'Coût médian du PMAS'!W22</f>
        <v>5312.5</v>
      </c>
      <c r="AB144" s="107">
        <v>0.24955008998200356</v>
      </c>
      <c r="AC144" s="107">
        <v>1.2001920307249225E-2</v>
      </c>
      <c r="AD144" s="107" t="s">
        <v>1048</v>
      </c>
      <c r="AE144" s="107" t="s">
        <v>1048</v>
      </c>
      <c r="AF144" s="107" t="s">
        <v>1048</v>
      </c>
      <c r="AG144" s="107" t="s">
        <v>1048</v>
      </c>
      <c r="AH144" s="107" t="s">
        <v>1048</v>
      </c>
      <c r="AI144" s="107" t="s">
        <v>1048</v>
      </c>
      <c r="AJ144" s="107" t="s">
        <v>1048</v>
      </c>
      <c r="AK144" s="107" t="s">
        <v>1048</v>
      </c>
      <c r="AL144" s="107" t="s">
        <v>1048</v>
      </c>
      <c r="AM144" s="107" t="s">
        <v>1048</v>
      </c>
      <c r="AN144" s="107" t="s">
        <v>1048</v>
      </c>
      <c r="AO144" s="107">
        <v>0</v>
      </c>
      <c r="AP144" s="107" t="s">
        <v>1048</v>
      </c>
      <c r="AQ144" s="109" t="s">
        <v>1048</v>
      </c>
      <c r="AR144" s="109" t="s">
        <v>1048</v>
      </c>
      <c r="AS144" s="109">
        <v>5.8823529411764497E-3</v>
      </c>
      <c r="AT144" s="109">
        <v>5.8479532163742132E-3</v>
      </c>
      <c r="AU144" s="109">
        <f t="shared" si="3"/>
        <v>-1.1627906976744207E-2</v>
      </c>
    </row>
    <row r="145" spans="1:47" x14ac:dyDescent="0.3">
      <c r="A145" s="136" t="s">
        <v>933</v>
      </c>
      <c r="B145" s="145">
        <v>1333</v>
      </c>
      <c r="C145" s="145">
        <v>1333</v>
      </c>
      <c r="D145" s="145">
        <v>1333</v>
      </c>
      <c r="E145" s="145">
        <v>1333</v>
      </c>
      <c r="F145" s="145">
        <v>1333</v>
      </c>
      <c r="G145" s="182" t="s">
        <v>1047</v>
      </c>
      <c r="H145" s="182" t="s">
        <v>1047</v>
      </c>
      <c r="I145" s="401"/>
      <c r="J145" s="327">
        <f>MEDIAN(C145:F145)</f>
        <v>1333</v>
      </c>
      <c r="K145" s="182" t="s">
        <v>1047</v>
      </c>
      <c r="L145" s="393"/>
      <c r="M145" s="182" t="s">
        <v>1047</v>
      </c>
      <c r="N145" s="182" t="s">
        <v>1047</v>
      </c>
      <c r="O145" s="325" t="s">
        <v>1047</v>
      </c>
      <c r="P145" s="182" t="s">
        <v>1047</v>
      </c>
      <c r="Q145" s="182" t="s">
        <v>1047</v>
      </c>
      <c r="R145" s="182" t="s">
        <v>1047</v>
      </c>
      <c r="S145" s="322">
        <v>2312.5</v>
      </c>
      <c r="T145" s="322">
        <v>2312.5</v>
      </c>
      <c r="U145" s="182" t="s">
        <v>1047</v>
      </c>
      <c r="V145" s="48">
        <v>2312.5</v>
      </c>
      <c r="W145" s="48">
        <v>2312.5</v>
      </c>
      <c r="X145" s="48">
        <v>2312.5</v>
      </c>
      <c r="Y145" s="48">
        <v>2312.5</v>
      </c>
      <c r="Z145" s="182" t="s">
        <v>1047</v>
      </c>
      <c r="AB145" s="107">
        <v>0</v>
      </c>
      <c r="AC145" s="107">
        <v>0</v>
      </c>
      <c r="AD145" s="107">
        <v>0</v>
      </c>
      <c r="AE145" s="107" t="s">
        <v>1048</v>
      </c>
      <c r="AF145" s="107" t="s">
        <v>1048</v>
      </c>
      <c r="AG145" s="107" t="s">
        <v>1048</v>
      </c>
      <c r="AH145" s="107" t="s">
        <v>1048</v>
      </c>
      <c r="AI145" s="107" t="s">
        <v>1048</v>
      </c>
      <c r="AJ145" s="107" t="s">
        <v>1048</v>
      </c>
      <c r="AK145" s="107" t="s">
        <v>1048</v>
      </c>
      <c r="AL145" s="107" t="s">
        <v>1048</v>
      </c>
      <c r="AM145" s="107" t="s">
        <v>1048</v>
      </c>
      <c r="AN145" s="107" t="s">
        <v>1048</v>
      </c>
      <c r="AO145" s="107">
        <v>0</v>
      </c>
      <c r="AP145" s="107" t="s">
        <v>1048</v>
      </c>
      <c r="AQ145" s="109" t="s">
        <v>1048</v>
      </c>
      <c r="AR145" s="109">
        <v>0</v>
      </c>
      <c r="AS145" s="109">
        <v>0</v>
      </c>
      <c r="AT145" s="109">
        <v>0</v>
      </c>
      <c r="AU145" s="109"/>
    </row>
    <row r="146" spans="1:47" x14ac:dyDescent="0.3">
      <c r="A146" s="136" t="s">
        <v>1062</v>
      </c>
      <c r="B146" s="182" t="s">
        <v>1047</v>
      </c>
      <c r="C146" s="182" t="s">
        <v>1047</v>
      </c>
      <c r="D146" s="182" t="s">
        <v>1047</v>
      </c>
      <c r="E146" s="182" t="s">
        <v>1047</v>
      </c>
      <c r="F146" s="182" t="s">
        <v>1047</v>
      </c>
      <c r="G146" s="182" t="s">
        <v>1047</v>
      </c>
      <c r="H146" s="182" t="s">
        <v>1047</v>
      </c>
      <c r="I146" s="401"/>
      <c r="J146" s="327" t="s">
        <v>941</v>
      </c>
      <c r="K146" s="182" t="s">
        <v>1047</v>
      </c>
      <c r="L146" s="393"/>
      <c r="M146" s="182" t="s">
        <v>1047</v>
      </c>
      <c r="N146" s="182" t="s">
        <v>1047</v>
      </c>
      <c r="O146" s="182" t="s">
        <v>1047</v>
      </c>
      <c r="P146" s="182" t="s">
        <v>1047</v>
      </c>
      <c r="Q146" s="182" t="s">
        <v>1047</v>
      </c>
      <c r="R146" s="182" t="s">
        <v>1047</v>
      </c>
      <c r="S146" s="182" t="s">
        <v>1047</v>
      </c>
      <c r="T146" s="182" t="s">
        <v>1047</v>
      </c>
      <c r="U146" s="48">
        <v>2812.5</v>
      </c>
      <c r="V146" s="182" t="s">
        <v>1047</v>
      </c>
      <c r="W146" s="182" t="s">
        <v>1047</v>
      </c>
      <c r="X146" s="182" t="s">
        <v>1047</v>
      </c>
      <c r="Y146" s="182" t="s">
        <v>1047</v>
      </c>
      <c r="Z146" s="182" t="s">
        <v>1047</v>
      </c>
      <c r="AB146" s="107"/>
      <c r="AC146" s="107"/>
      <c r="AD146" s="107"/>
      <c r="AE146" s="107"/>
      <c r="AF146" s="107"/>
      <c r="AG146" s="107"/>
      <c r="AH146" s="107"/>
      <c r="AI146" s="107"/>
      <c r="AJ146" s="107"/>
      <c r="AK146" s="107"/>
      <c r="AL146" s="107"/>
      <c r="AM146" s="107"/>
      <c r="AN146" s="107"/>
      <c r="AO146" s="107"/>
      <c r="AP146" s="107" t="s">
        <v>1048</v>
      </c>
      <c r="AQ146" s="109" t="s">
        <v>1048</v>
      </c>
      <c r="AR146" s="109" t="s">
        <v>1048</v>
      </c>
      <c r="AS146" s="109" t="s">
        <v>1048</v>
      </c>
      <c r="AT146" s="109"/>
      <c r="AU146" s="109"/>
    </row>
    <row r="147" spans="1:47" x14ac:dyDescent="0.3">
      <c r="A147" s="136" t="s">
        <v>1064</v>
      </c>
      <c r="B147" s="145">
        <v>1583</v>
      </c>
      <c r="C147" s="145">
        <v>1417</v>
      </c>
      <c r="D147" s="145">
        <v>1417</v>
      </c>
      <c r="E147" s="182" t="s">
        <v>1047</v>
      </c>
      <c r="F147" s="145">
        <v>1417</v>
      </c>
      <c r="G147" s="182" t="s">
        <v>1047</v>
      </c>
      <c r="H147" s="145">
        <v>1416.6666666666667</v>
      </c>
      <c r="I147" s="401"/>
      <c r="J147" s="327">
        <f>MEDIAN(C147,D147,F147,H147)</f>
        <v>1417</v>
      </c>
      <c r="K147" s="48">
        <v>1333.3333333333333</v>
      </c>
      <c r="L147" s="393"/>
      <c r="M147" s="323">
        <v>2187.5</v>
      </c>
      <c r="N147" s="182" t="s">
        <v>1047</v>
      </c>
      <c r="O147" s="321">
        <v>2187.5</v>
      </c>
      <c r="P147" s="182" t="s">
        <v>1047</v>
      </c>
      <c r="Q147" s="182" t="s">
        <v>1047</v>
      </c>
      <c r="R147" s="321">
        <v>2437.5</v>
      </c>
      <c r="S147" s="322">
        <v>2343.75</v>
      </c>
      <c r="T147" s="182" t="s">
        <v>1047</v>
      </c>
      <c r="U147" s="182" t="s">
        <v>1047</v>
      </c>
      <c r="V147" s="182" t="s">
        <v>1047</v>
      </c>
      <c r="W147" s="182" t="s">
        <v>1047</v>
      </c>
      <c r="X147" s="182" t="s">
        <v>1047</v>
      </c>
      <c r="Y147" s="182" t="s">
        <v>1047</v>
      </c>
      <c r="Z147" s="182" t="s">
        <v>1047</v>
      </c>
      <c r="AB147" s="107">
        <v>0</v>
      </c>
      <c r="AC147" s="107" t="s">
        <v>1048</v>
      </c>
      <c r="AD147" s="107" t="s">
        <v>1048</v>
      </c>
      <c r="AE147" s="107" t="s">
        <v>1048</v>
      </c>
      <c r="AF147" s="107" t="s">
        <v>1048</v>
      </c>
      <c r="AG147" s="107">
        <v>-5.882352941176483E-2</v>
      </c>
      <c r="AH147" s="107">
        <v>-6.25E-2</v>
      </c>
      <c r="AI147" s="107" t="s">
        <v>1048</v>
      </c>
      <c r="AJ147" s="107" t="s">
        <v>1048</v>
      </c>
      <c r="AK147" s="107" t="s">
        <v>1048</v>
      </c>
      <c r="AL147" s="107" t="s">
        <v>1048</v>
      </c>
      <c r="AM147" s="107" t="s">
        <v>1048</v>
      </c>
      <c r="AN147" s="107">
        <v>-3.8461538461538436E-2</v>
      </c>
      <c r="AO147" s="107"/>
      <c r="AP147" s="107" t="s">
        <v>1048</v>
      </c>
      <c r="AQ147" s="109" t="s">
        <v>1048</v>
      </c>
      <c r="AR147" s="109" t="s">
        <v>1048</v>
      </c>
      <c r="AS147" s="109" t="s">
        <v>1048</v>
      </c>
      <c r="AT147" s="109"/>
      <c r="AU147" s="109"/>
    </row>
    <row r="148" spans="1:47" x14ac:dyDescent="0.3">
      <c r="A148" s="136" t="s">
        <v>1065</v>
      </c>
      <c r="B148" s="182" t="s">
        <v>1047</v>
      </c>
      <c r="C148" s="182" t="s">
        <v>1047</v>
      </c>
      <c r="D148" s="182" t="s">
        <v>1047</v>
      </c>
      <c r="E148" s="182" t="s">
        <v>1047</v>
      </c>
      <c r="F148" s="182" t="s">
        <v>1047</v>
      </c>
      <c r="G148" s="48" t="s">
        <v>1051</v>
      </c>
      <c r="H148" s="145">
        <v>2291.6666666666665</v>
      </c>
      <c r="I148" s="401"/>
      <c r="J148" s="327" t="s">
        <v>941</v>
      </c>
      <c r="K148" s="48">
        <v>2166.6666666666665</v>
      </c>
      <c r="L148" s="393"/>
      <c r="M148" s="48">
        <v>3562.5</v>
      </c>
      <c r="N148" s="323">
        <v>4062.5</v>
      </c>
      <c r="O148" s="321">
        <v>3000</v>
      </c>
      <c r="P148" s="321">
        <v>3062.5</v>
      </c>
      <c r="Q148" s="321">
        <v>3500</v>
      </c>
      <c r="R148" s="321">
        <v>3625</v>
      </c>
      <c r="S148" s="321">
        <v>3625</v>
      </c>
      <c r="T148" s="321">
        <v>3625</v>
      </c>
      <c r="U148" s="321">
        <v>3625</v>
      </c>
      <c r="V148" s="321">
        <v>3312.5</v>
      </c>
      <c r="W148" s="321">
        <v>3312.5</v>
      </c>
      <c r="X148" s="321">
        <v>3125</v>
      </c>
      <c r="Y148" s="321">
        <v>3125</v>
      </c>
      <c r="Z148" s="321">
        <f>'Coût médian du PMAS'!W23</f>
        <v>3125</v>
      </c>
      <c r="AB148" s="107" t="s">
        <v>1048</v>
      </c>
      <c r="AC148" s="107" t="s">
        <v>1048</v>
      </c>
      <c r="AD148" s="107" t="s">
        <v>1048</v>
      </c>
      <c r="AE148" s="107" t="s">
        <v>1048</v>
      </c>
      <c r="AF148" s="107" t="s">
        <v>1048</v>
      </c>
      <c r="AG148" s="107">
        <v>-5.4545454545454564E-2</v>
      </c>
      <c r="AH148" s="107">
        <v>3.8461538461538547E-2</v>
      </c>
      <c r="AI148" s="107">
        <v>0.14035087719298245</v>
      </c>
      <c r="AJ148" s="107">
        <v>-0.2615384615384615</v>
      </c>
      <c r="AK148" s="107">
        <v>2.0833333333333259E-2</v>
      </c>
      <c r="AL148" s="107">
        <v>0.14285714285714279</v>
      </c>
      <c r="AM148" s="107">
        <v>3.5714285714285809E-2</v>
      </c>
      <c r="AN148" s="107">
        <v>0</v>
      </c>
      <c r="AO148" s="107">
        <v>0</v>
      </c>
      <c r="AP148" s="107">
        <v>0</v>
      </c>
      <c r="AQ148" s="109">
        <v>-8.6206896551724088E-2</v>
      </c>
      <c r="AR148" s="109">
        <v>0</v>
      </c>
      <c r="AS148" s="109">
        <v>-5.6603773584905648E-2</v>
      </c>
      <c r="AT148" s="109">
        <v>0</v>
      </c>
      <c r="AU148" s="109">
        <f t="shared" si="3"/>
        <v>0</v>
      </c>
    </row>
    <row r="149" spans="1:47" x14ac:dyDescent="0.3">
      <c r="A149" s="136" t="s">
        <v>1066</v>
      </c>
      <c r="B149" s="145">
        <v>1375</v>
      </c>
      <c r="C149" s="145">
        <v>1417</v>
      </c>
      <c r="D149" s="145">
        <v>1417</v>
      </c>
      <c r="E149" s="145">
        <v>1458.3333333333333</v>
      </c>
      <c r="F149" s="145">
        <v>1333</v>
      </c>
      <c r="G149" s="145">
        <v>1417</v>
      </c>
      <c r="H149" s="145">
        <v>1416.6666666666667</v>
      </c>
      <c r="I149" s="326"/>
      <c r="J149" s="327">
        <f>MEDIAN(C149:H149)</f>
        <v>1417</v>
      </c>
      <c r="K149" s="48">
        <v>1500</v>
      </c>
      <c r="L149" s="393"/>
      <c r="M149" s="48">
        <v>2312.5</v>
      </c>
      <c r="N149" s="323">
        <v>2375</v>
      </c>
      <c r="O149" s="321">
        <v>2812.5</v>
      </c>
      <c r="P149" s="321">
        <v>2312.5</v>
      </c>
      <c r="Q149" s="321">
        <v>2312.5</v>
      </c>
      <c r="R149" s="321">
        <v>2312.5</v>
      </c>
      <c r="S149" s="321">
        <v>2812.5</v>
      </c>
      <c r="T149" s="321">
        <v>2312.5</v>
      </c>
      <c r="U149" s="321">
        <v>2312.5</v>
      </c>
      <c r="V149" s="321">
        <v>2312.5</v>
      </c>
      <c r="W149" s="321">
        <v>2312.5</v>
      </c>
      <c r="X149" s="321">
        <v>2343.75</v>
      </c>
      <c r="Y149" s="321">
        <v>2375</v>
      </c>
      <c r="Z149" s="321">
        <f>'Coût médian du PMAS'!W24</f>
        <v>2312.5</v>
      </c>
      <c r="AB149" s="107">
        <v>0</v>
      </c>
      <c r="AC149" s="107">
        <v>2.8934368383909614E-2</v>
      </c>
      <c r="AD149" s="107">
        <v>-8.5733882030178288E-2</v>
      </c>
      <c r="AE149" s="107">
        <v>6.3015753938484576E-2</v>
      </c>
      <c r="AF149" s="107">
        <v>-2.3523876734876659E-4</v>
      </c>
      <c r="AG149" s="107">
        <v>5.8823529411764719E-2</v>
      </c>
      <c r="AH149" s="107">
        <v>-5.5555555555555469E-2</v>
      </c>
      <c r="AI149" s="107">
        <v>2.7027027027026973E-2</v>
      </c>
      <c r="AJ149" s="107">
        <v>0.18421052631578938</v>
      </c>
      <c r="AK149" s="107">
        <v>-0.17777777777777781</v>
      </c>
      <c r="AL149" s="107">
        <v>0</v>
      </c>
      <c r="AM149" s="107">
        <v>0</v>
      </c>
      <c r="AN149" s="107">
        <v>0.21621621621621623</v>
      </c>
      <c r="AO149" s="107">
        <v>-0.17777777777777781</v>
      </c>
      <c r="AP149" s="107">
        <v>0</v>
      </c>
      <c r="AQ149" s="109">
        <v>0</v>
      </c>
      <c r="AR149" s="109">
        <v>0</v>
      </c>
      <c r="AS149" s="109">
        <v>1.3513513513513598E-2</v>
      </c>
      <c r="AT149" s="109">
        <v>1.3333333333333419E-2</v>
      </c>
      <c r="AU149" s="109">
        <f t="shared" si="3"/>
        <v>-2.6315789473684181E-2</v>
      </c>
    </row>
    <row r="150" spans="1:47" x14ac:dyDescent="0.3">
      <c r="M150" s="221"/>
      <c r="N150" s="188"/>
      <c r="O150" s="188"/>
      <c r="P150" s="188"/>
      <c r="Q150" s="188"/>
      <c r="R150" s="188"/>
      <c r="S150" s="188"/>
      <c r="T150" s="188"/>
      <c r="U150" s="188"/>
      <c r="V150" s="188"/>
      <c r="W150" s="188"/>
      <c r="X150" s="188"/>
      <c r="Y150" s="221"/>
    </row>
    <row r="187" spans="26:47" s="218" customFormat="1" x14ac:dyDescent="0.3">
      <c r="Z187" s="221"/>
      <c r="AU187" s="221"/>
    </row>
    <row r="188" spans="26:47" s="218" customFormat="1" x14ac:dyDescent="0.3">
      <c r="Z188" s="221"/>
      <c r="AU188" s="221"/>
    </row>
  </sheetData>
  <sortState ref="A40:A66">
    <sortCondition ref="A40"/>
  </sortState>
  <mergeCells count="19">
    <mergeCell ref="AB117:AU117"/>
    <mergeCell ref="A80:Z80"/>
    <mergeCell ref="L46:L76"/>
    <mergeCell ref="I47:I76"/>
    <mergeCell ref="AB80:AU80"/>
    <mergeCell ref="L119:L149"/>
    <mergeCell ref="I120:I148"/>
    <mergeCell ref="L83:L113"/>
    <mergeCell ref="I84:I113"/>
    <mergeCell ref="A117:Z117"/>
    <mergeCell ref="A44:Z44"/>
    <mergeCell ref="AB44:AU44"/>
    <mergeCell ref="L10:L40"/>
    <mergeCell ref="A2:AO2"/>
    <mergeCell ref="A4:X4"/>
    <mergeCell ref="AB4:AH4"/>
    <mergeCell ref="A7:Z7"/>
    <mergeCell ref="AB7:AU7"/>
    <mergeCell ref="I11:I40"/>
  </mergeCells>
  <pageMargins left="0.7" right="0.7" top="0.75" bottom="0.75" header="0.3" footer="0.3"/>
  <pageSetup paperSize="9" orientation="portrait" r:id="rId1"/>
  <ignoredErrors>
    <ignoredError sqref="J19:J20 J21 J40 J128:J149 J55:J76 J92:J1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428"/>
  <sheetViews>
    <sheetView topLeftCell="A326" zoomScale="70" zoomScaleNormal="70" workbookViewId="0">
      <pane xSplit="1" topLeftCell="B1" activePane="topRight" state="frozen"/>
      <selection pane="topRight" activeCell="R411" sqref="R411"/>
    </sheetView>
  </sheetViews>
  <sheetFormatPr defaultColWidth="11.5703125" defaultRowHeight="16.5" x14ac:dyDescent="0.3"/>
  <cols>
    <col min="1" max="1" width="15.140625" style="221" customWidth="1"/>
    <col min="2" max="4" width="11.5703125" style="221"/>
    <col min="5" max="5" width="12.28515625" style="221" customWidth="1"/>
    <col min="6" max="6" width="11.5703125" style="221"/>
    <col min="7" max="7" width="14.28515625" style="221" customWidth="1"/>
    <col min="8" max="11" width="11.5703125" style="221"/>
    <col min="12" max="12" width="12.7109375" style="221" customWidth="1"/>
    <col min="13" max="16" width="11.5703125" style="221"/>
    <col min="17" max="17" width="13.140625" style="221" customWidth="1"/>
    <col min="18" max="18" width="11.5703125" style="221"/>
    <col min="19" max="19" width="14" style="221" customWidth="1"/>
    <col min="20" max="20" width="11.5703125" style="221"/>
    <col min="21" max="21" width="12.7109375" style="221" customWidth="1"/>
    <col min="22" max="22" width="12.140625" style="221" customWidth="1"/>
    <col min="23" max="23" width="12.42578125" style="221" customWidth="1"/>
    <col min="24" max="24" width="13.28515625" style="221" customWidth="1"/>
    <col min="25" max="26" width="12.7109375" style="221" customWidth="1"/>
    <col min="27" max="27" width="11.5703125" style="221"/>
    <col min="28" max="28" width="14.7109375" style="221" customWidth="1"/>
    <col min="29" max="45" width="11.5703125" style="221"/>
    <col min="46" max="46" width="13.42578125" style="221" customWidth="1"/>
    <col min="47" max="47" width="13" style="221" customWidth="1"/>
    <col min="48" max="48" width="13.7109375" style="221" customWidth="1"/>
    <col min="49" max="49" width="11.5703125" style="221"/>
    <col min="50" max="50" width="12.7109375" style="221" customWidth="1"/>
    <col min="51" max="52" width="13.140625" style="221" customWidth="1"/>
    <col min="53" max="53" width="13.7109375" style="221" customWidth="1"/>
    <col min="54" max="65" width="11.5703125" style="221"/>
    <col min="66" max="66" width="12.28515625" style="221" customWidth="1"/>
    <col min="67" max="69" width="11.5703125" style="221"/>
    <col min="70" max="70" width="13.140625" style="221" customWidth="1"/>
    <col min="71" max="72" width="11.5703125" style="221"/>
    <col min="73" max="73" width="12.7109375" style="221" customWidth="1"/>
    <col min="74" max="75" width="12.85546875" style="221" customWidth="1"/>
    <col min="76" max="76" width="11.5703125" style="221"/>
    <col min="77" max="77" width="12.85546875" style="221" customWidth="1"/>
    <col min="78" max="78" width="11.7109375" style="221" customWidth="1"/>
    <col min="79" max="79" width="11.5703125" style="221"/>
    <col min="80" max="80" width="12.85546875" style="221" customWidth="1"/>
    <col min="81" max="96" width="11.5703125" style="221"/>
    <col min="97" max="97" width="12.5703125" style="221" customWidth="1"/>
    <col min="98" max="99" width="12.7109375" style="221" customWidth="1"/>
    <col min="100" max="100" width="14.28515625" style="221" customWidth="1"/>
    <col min="101" max="101" width="13.140625" style="221" customWidth="1"/>
    <col min="102" max="102" width="14" style="221" customWidth="1"/>
    <col min="103" max="103" width="11.5703125" style="221"/>
    <col min="104" max="105" width="12.28515625" style="221" customWidth="1"/>
    <col min="106" max="106" width="13.28515625" style="221" customWidth="1"/>
    <col min="107" max="107" width="12.28515625" style="221" customWidth="1"/>
    <col min="108" max="126" width="11.5703125" style="221"/>
    <col min="127" max="127" width="13.42578125" style="221" customWidth="1"/>
    <col min="128" max="131" width="11.5703125" style="221"/>
    <col min="132" max="132" width="11.7109375" style="221" customWidth="1"/>
    <col min="133" max="133" width="11.5703125" style="221"/>
    <col min="134" max="134" width="12.5703125" style="221" customWidth="1"/>
    <col min="135" max="153" width="11.5703125" style="221"/>
    <col min="154" max="154" width="13.28515625" style="221" customWidth="1"/>
    <col min="155" max="155" width="11.5703125" style="221"/>
    <col min="156" max="156" width="13.42578125" style="221" customWidth="1"/>
    <col min="157" max="16384" width="11.5703125" style="221"/>
  </cols>
  <sheetData>
    <row r="1" spans="1:135" x14ac:dyDescent="0.3">
      <c r="A1" s="221" t="s">
        <v>1076</v>
      </c>
    </row>
    <row r="2" spans="1:135" x14ac:dyDescent="0.3">
      <c r="A2" s="121"/>
      <c r="B2" s="221" t="s">
        <v>1000</v>
      </c>
    </row>
    <row r="3" spans="1:135" x14ac:dyDescent="0.3">
      <c r="A3" s="137">
        <v>5500</v>
      </c>
      <c r="B3" s="221" t="s">
        <v>1077</v>
      </c>
    </row>
    <row r="4" spans="1:135" x14ac:dyDescent="0.3">
      <c r="A4" s="417" t="s">
        <v>1078</v>
      </c>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417"/>
      <c r="BB4" s="417"/>
    </row>
    <row r="5" spans="1:135" s="130" customFormat="1" x14ac:dyDescent="0.3">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row>
    <row r="6" spans="1:135" ht="23.25" x14ac:dyDescent="0.35">
      <c r="A6" s="415" t="s">
        <v>1079</v>
      </c>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c r="CM6" s="415"/>
      <c r="CN6" s="415"/>
      <c r="CO6" s="415"/>
      <c r="CP6" s="415"/>
      <c r="CQ6" s="415"/>
      <c r="CR6" s="415"/>
      <c r="CS6" s="415"/>
      <c r="CT6" s="415"/>
      <c r="CU6" s="415"/>
      <c r="CV6" s="415"/>
      <c r="CW6" s="415"/>
      <c r="CX6" s="415"/>
      <c r="CY6" s="415"/>
      <c r="CZ6" s="415"/>
      <c r="DA6" s="415"/>
      <c r="DB6" s="415"/>
      <c r="DC6" s="415"/>
      <c r="DD6" s="415"/>
      <c r="DE6" s="415"/>
      <c r="DF6" s="415"/>
      <c r="DG6" s="415"/>
      <c r="DH6" s="415"/>
      <c r="DI6" s="415"/>
      <c r="DJ6" s="415"/>
      <c r="DK6" s="415"/>
      <c r="DL6" s="415"/>
      <c r="DM6" s="415"/>
      <c r="DN6" s="415"/>
      <c r="DO6" s="415"/>
      <c r="DP6" s="415"/>
      <c r="DQ6" s="415"/>
      <c r="DR6" s="415"/>
      <c r="DS6" s="415"/>
      <c r="DT6" s="415"/>
      <c r="DU6" s="415"/>
      <c r="DV6" s="415"/>
      <c r="DW6" s="415"/>
      <c r="DX6" s="415"/>
      <c r="DY6" s="415"/>
      <c r="DZ6" s="415"/>
      <c r="EA6" s="415"/>
      <c r="EB6" s="415"/>
      <c r="EC6" s="415"/>
      <c r="ED6" s="415"/>
      <c r="EE6" s="415"/>
    </row>
    <row r="8" spans="1:135" x14ac:dyDescent="0.3">
      <c r="A8" s="404" t="s">
        <v>1080</v>
      </c>
      <c r="B8" s="404"/>
      <c r="C8" s="404"/>
      <c r="D8" s="404"/>
      <c r="E8" s="404"/>
      <c r="F8" s="404"/>
      <c r="G8" s="404"/>
      <c r="H8" s="404"/>
      <c r="I8" s="404"/>
      <c r="J8" s="404"/>
      <c r="K8" s="404"/>
      <c r="L8" s="404"/>
      <c r="M8" s="404"/>
      <c r="N8" s="404"/>
      <c r="O8" s="404"/>
      <c r="P8" s="404"/>
      <c r="Q8" s="404"/>
      <c r="R8" s="404"/>
      <c r="S8" s="404"/>
      <c r="T8" s="404"/>
      <c r="U8" s="404"/>
      <c r="V8" s="404"/>
      <c r="W8" s="404"/>
      <c r="X8" s="404"/>
      <c r="Y8" s="404"/>
      <c r="Z8" s="404"/>
      <c r="AB8" s="404" t="s">
        <v>50</v>
      </c>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C8" s="404" t="s">
        <v>53</v>
      </c>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D8" s="404" t="s">
        <v>51</v>
      </c>
      <c r="CE8" s="404"/>
      <c r="CF8" s="404"/>
      <c r="CG8" s="404"/>
      <c r="CH8" s="404"/>
      <c r="CI8" s="404"/>
      <c r="CJ8" s="404"/>
      <c r="CK8" s="404"/>
      <c r="CL8" s="404"/>
      <c r="CM8" s="404"/>
      <c r="CN8" s="404"/>
      <c r="CO8" s="404"/>
      <c r="CP8" s="404"/>
      <c r="CQ8" s="404"/>
      <c r="CR8" s="404"/>
      <c r="CS8" s="404"/>
      <c r="CT8" s="404"/>
      <c r="CU8" s="404"/>
      <c r="CV8" s="404"/>
      <c r="CW8" s="404"/>
      <c r="CX8" s="404"/>
      <c r="CY8" s="404"/>
      <c r="CZ8" s="404"/>
      <c r="DA8" s="404"/>
      <c r="DB8" s="404"/>
      <c r="DC8" s="404"/>
      <c r="DE8" s="404" t="s">
        <v>54</v>
      </c>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row>
    <row r="9" spans="1:135" x14ac:dyDescent="0.3">
      <c r="BC9"/>
      <c r="BD9"/>
      <c r="BE9"/>
      <c r="BF9"/>
      <c r="BG9"/>
      <c r="BH9"/>
      <c r="BI9"/>
      <c r="BJ9"/>
      <c r="BK9"/>
      <c r="BL9"/>
      <c r="BM9"/>
      <c r="BN9"/>
      <c r="BO9"/>
      <c r="BP9"/>
      <c r="BQ9"/>
      <c r="BR9"/>
      <c r="BS9"/>
      <c r="BT9"/>
      <c r="BU9"/>
      <c r="BV9"/>
      <c r="BW9"/>
      <c r="BX9"/>
      <c r="BY9"/>
      <c r="BZ9"/>
      <c r="CA9"/>
      <c r="CB9"/>
      <c r="CD9"/>
      <c r="CE9"/>
      <c r="CF9"/>
      <c r="CG9"/>
      <c r="CH9"/>
      <c r="CI9"/>
      <c r="CJ9"/>
      <c r="CK9"/>
      <c r="CL9"/>
      <c r="CM9"/>
      <c r="CN9"/>
      <c r="CO9"/>
      <c r="CP9"/>
      <c r="CQ9"/>
      <c r="CR9"/>
      <c r="CS9"/>
      <c r="CT9"/>
      <c r="CU9"/>
      <c r="CV9"/>
      <c r="CW9"/>
      <c r="CX9"/>
      <c r="CY9"/>
      <c r="CZ9"/>
      <c r="DA9"/>
      <c r="DB9"/>
      <c r="DC9"/>
      <c r="DE9"/>
      <c r="DF9"/>
      <c r="DG9"/>
      <c r="DH9"/>
      <c r="DI9"/>
      <c r="DJ9"/>
      <c r="DK9"/>
      <c r="DL9"/>
      <c r="DM9"/>
      <c r="DN9"/>
      <c r="DO9"/>
      <c r="DP9"/>
      <c r="DQ9"/>
      <c r="DR9"/>
      <c r="DS9"/>
      <c r="DT9"/>
      <c r="DU9"/>
      <c r="DV9"/>
      <c r="DW9"/>
      <c r="DX9"/>
      <c r="DY9"/>
      <c r="DZ9"/>
      <c r="EA9"/>
      <c r="EB9"/>
      <c r="EC9"/>
      <c r="ED9"/>
    </row>
    <row r="10" spans="1:135" ht="49.5" x14ac:dyDescent="0.3">
      <c r="A10" s="222" t="s">
        <v>1005</v>
      </c>
      <c r="B10" s="225" t="s">
        <v>1081</v>
      </c>
      <c r="C10" s="225" t="s">
        <v>1082</v>
      </c>
      <c r="D10" s="225" t="s">
        <v>1083</v>
      </c>
      <c r="E10" s="225" t="s">
        <v>1084</v>
      </c>
      <c r="F10" s="225" t="s">
        <v>1085</v>
      </c>
      <c r="G10" s="225" t="s">
        <v>1012</v>
      </c>
      <c r="H10" s="225" t="s">
        <v>1015</v>
      </c>
      <c r="I10" s="225" t="s">
        <v>1017</v>
      </c>
      <c r="J10" s="229" t="s">
        <v>1018</v>
      </c>
      <c r="K10" s="230" t="s">
        <v>1086</v>
      </c>
      <c r="L10" s="225" t="s">
        <v>1087</v>
      </c>
      <c r="M10" s="230" t="s">
        <v>1088</v>
      </c>
      <c r="N10" s="225" t="s">
        <v>1089</v>
      </c>
      <c r="O10" s="230" t="s">
        <v>1090</v>
      </c>
      <c r="P10" s="225" t="s">
        <v>1091</v>
      </c>
      <c r="Q10" s="225" t="s">
        <v>1092</v>
      </c>
      <c r="R10" s="225" t="s">
        <v>1093</v>
      </c>
      <c r="S10" s="225" t="s">
        <v>1094</v>
      </c>
      <c r="T10" s="225" t="s">
        <v>1095</v>
      </c>
      <c r="U10" s="225" t="s">
        <v>1096</v>
      </c>
      <c r="V10" s="230" t="s">
        <v>1097</v>
      </c>
      <c r="W10" s="225" t="s">
        <v>1098</v>
      </c>
      <c r="X10" s="225" t="s">
        <v>1099</v>
      </c>
      <c r="Y10" s="225" t="s">
        <v>1100</v>
      </c>
      <c r="Z10" s="225" t="s">
        <v>2158</v>
      </c>
      <c r="AB10" s="222" t="s">
        <v>1005</v>
      </c>
      <c r="AC10" s="225" t="s">
        <v>1081</v>
      </c>
      <c r="AD10" s="225" t="s">
        <v>1082</v>
      </c>
      <c r="AE10" s="225" t="s">
        <v>1083</v>
      </c>
      <c r="AF10" s="225" t="s">
        <v>1084</v>
      </c>
      <c r="AG10" s="225" t="s">
        <v>1085</v>
      </c>
      <c r="AH10" s="225" t="s">
        <v>1012</v>
      </c>
      <c r="AI10" s="225" t="s">
        <v>1015</v>
      </c>
      <c r="AJ10" s="225" t="s">
        <v>1017</v>
      </c>
      <c r="AK10" s="229" t="s">
        <v>1018</v>
      </c>
      <c r="AL10" s="230" t="s">
        <v>1086</v>
      </c>
      <c r="AM10" s="225" t="s">
        <v>1087</v>
      </c>
      <c r="AN10" s="230" t="s">
        <v>1088</v>
      </c>
      <c r="AO10" s="225" t="s">
        <v>1089</v>
      </c>
      <c r="AP10" s="230" t="s">
        <v>1090</v>
      </c>
      <c r="AQ10" s="225" t="s">
        <v>1091</v>
      </c>
      <c r="AR10" s="225" t="s">
        <v>1092</v>
      </c>
      <c r="AS10" s="225" t="s">
        <v>1093</v>
      </c>
      <c r="AT10" s="225" t="s">
        <v>1094</v>
      </c>
      <c r="AU10" s="225" t="s">
        <v>1095</v>
      </c>
      <c r="AV10" s="225" t="s">
        <v>1096</v>
      </c>
      <c r="AW10" s="230" t="s">
        <v>1101</v>
      </c>
      <c r="AX10" s="225" t="s">
        <v>1098</v>
      </c>
      <c r="AY10" s="225" t="s">
        <v>1099</v>
      </c>
      <c r="AZ10" s="225" t="s">
        <v>1100</v>
      </c>
      <c r="BA10" s="225" t="s">
        <v>2158</v>
      </c>
      <c r="BC10" s="222" t="s">
        <v>1005</v>
      </c>
      <c r="BD10" s="225" t="s">
        <v>1081</v>
      </c>
      <c r="BE10" s="225" t="s">
        <v>1082</v>
      </c>
      <c r="BF10" s="225" t="s">
        <v>1083</v>
      </c>
      <c r="BG10" s="225" t="s">
        <v>1084</v>
      </c>
      <c r="BH10" s="225" t="s">
        <v>1085</v>
      </c>
      <c r="BI10" s="225" t="s">
        <v>1012</v>
      </c>
      <c r="BJ10" s="225" t="s">
        <v>1015</v>
      </c>
      <c r="BK10" s="225" t="s">
        <v>1017</v>
      </c>
      <c r="BL10" s="229" t="s">
        <v>1018</v>
      </c>
      <c r="BM10" s="230" t="s">
        <v>1086</v>
      </c>
      <c r="BN10" s="225" t="s">
        <v>1087</v>
      </c>
      <c r="BO10" s="230" t="s">
        <v>1088</v>
      </c>
      <c r="BP10" s="225" t="s">
        <v>1089</v>
      </c>
      <c r="BQ10" s="230" t="s">
        <v>1090</v>
      </c>
      <c r="BR10" s="225" t="s">
        <v>1091</v>
      </c>
      <c r="BS10" s="225" t="s">
        <v>1092</v>
      </c>
      <c r="BT10" s="225" t="s">
        <v>1093</v>
      </c>
      <c r="BU10" s="225" t="s">
        <v>1094</v>
      </c>
      <c r="BV10" s="225" t="s">
        <v>1095</v>
      </c>
      <c r="BW10" s="225" t="s">
        <v>1096</v>
      </c>
      <c r="BX10" s="230" t="s">
        <v>1101</v>
      </c>
      <c r="BY10" s="225" t="s">
        <v>1098</v>
      </c>
      <c r="BZ10" s="225" t="s">
        <v>1099</v>
      </c>
      <c r="CA10" s="225" t="s">
        <v>1100</v>
      </c>
      <c r="CB10" s="225" t="s">
        <v>2158</v>
      </c>
      <c r="CD10" s="222" t="s">
        <v>1005</v>
      </c>
      <c r="CE10" s="225" t="s">
        <v>1081</v>
      </c>
      <c r="CF10" s="225" t="s">
        <v>1082</v>
      </c>
      <c r="CG10" s="225" t="s">
        <v>1083</v>
      </c>
      <c r="CH10" s="225" t="s">
        <v>1084</v>
      </c>
      <c r="CI10" s="225" t="s">
        <v>1085</v>
      </c>
      <c r="CJ10" s="225" t="s">
        <v>1012</v>
      </c>
      <c r="CK10" s="225" t="s">
        <v>1015</v>
      </c>
      <c r="CL10" s="225" t="s">
        <v>1017</v>
      </c>
      <c r="CM10" s="229" t="s">
        <v>1018</v>
      </c>
      <c r="CN10" s="230" t="s">
        <v>1086</v>
      </c>
      <c r="CO10" s="225" t="s">
        <v>1087</v>
      </c>
      <c r="CP10" s="230" t="s">
        <v>1088</v>
      </c>
      <c r="CQ10" s="225" t="s">
        <v>1089</v>
      </c>
      <c r="CR10" s="230" t="s">
        <v>1090</v>
      </c>
      <c r="CS10" s="225" t="s">
        <v>1091</v>
      </c>
      <c r="CT10" s="225" t="s">
        <v>1092</v>
      </c>
      <c r="CU10" s="225" t="s">
        <v>1093</v>
      </c>
      <c r="CV10" s="225" t="s">
        <v>1094</v>
      </c>
      <c r="CW10" s="225" t="s">
        <v>1095</v>
      </c>
      <c r="CX10" s="225" t="s">
        <v>1096</v>
      </c>
      <c r="CY10" s="230" t="s">
        <v>1101</v>
      </c>
      <c r="CZ10" s="225" t="s">
        <v>1098</v>
      </c>
      <c r="DA10" s="225" t="s">
        <v>1099</v>
      </c>
      <c r="DB10" s="225" t="s">
        <v>1100</v>
      </c>
      <c r="DC10" s="225" t="s">
        <v>2158</v>
      </c>
      <c r="DE10" s="222" t="s">
        <v>1005</v>
      </c>
      <c r="DF10" s="225" t="s">
        <v>1081</v>
      </c>
      <c r="DG10" s="225" t="s">
        <v>1082</v>
      </c>
      <c r="DH10" s="225" t="s">
        <v>1083</v>
      </c>
      <c r="DI10" s="225" t="s">
        <v>1084</v>
      </c>
      <c r="DJ10" s="225" t="s">
        <v>1085</v>
      </c>
      <c r="DK10" s="225" t="s">
        <v>1012</v>
      </c>
      <c r="DL10" s="225" t="s">
        <v>1015</v>
      </c>
      <c r="DM10" s="225" t="s">
        <v>1017</v>
      </c>
      <c r="DN10" s="229" t="s">
        <v>1018</v>
      </c>
      <c r="DO10" s="230" t="s">
        <v>1086</v>
      </c>
      <c r="DP10" s="225" t="s">
        <v>1087</v>
      </c>
      <c r="DQ10" s="230" t="s">
        <v>1088</v>
      </c>
      <c r="DR10" s="225" t="s">
        <v>1089</v>
      </c>
      <c r="DS10" s="230" t="s">
        <v>1090</v>
      </c>
      <c r="DT10" s="225" t="s">
        <v>1091</v>
      </c>
      <c r="DU10" s="225" t="s">
        <v>1092</v>
      </c>
      <c r="DV10" s="225" t="s">
        <v>1093</v>
      </c>
      <c r="DW10" s="225" t="s">
        <v>1094</v>
      </c>
      <c r="DX10" s="225" t="s">
        <v>1095</v>
      </c>
      <c r="DY10" s="225" t="s">
        <v>1096</v>
      </c>
      <c r="DZ10" s="230" t="s">
        <v>1101</v>
      </c>
      <c r="EA10" s="225" t="s">
        <v>1098</v>
      </c>
      <c r="EB10" s="225" t="s">
        <v>1099</v>
      </c>
      <c r="EC10" s="225" t="s">
        <v>1100</v>
      </c>
      <c r="ED10" s="225" t="s">
        <v>2158</v>
      </c>
    </row>
    <row r="11" spans="1:135" x14ac:dyDescent="0.3">
      <c r="A11" s="221" t="s">
        <v>904</v>
      </c>
      <c r="B11" s="183" t="s">
        <v>1047</v>
      </c>
      <c r="C11" s="183" t="s">
        <v>1047</v>
      </c>
      <c r="D11" s="183" t="s">
        <v>1047</v>
      </c>
      <c r="E11" s="183" t="s">
        <v>1047</v>
      </c>
      <c r="F11" s="183" t="s">
        <v>1047</v>
      </c>
      <c r="G11" s="183" t="s">
        <v>1047</v>
      </c>
      <c r="H11" s="183" t="s">
        <v>1047</v>
      </c>
      <c r="I11" s="232">
        <v>5280</v>
      </c>
      <c r="J11" s="232">
        <v>7714.2857142857147</v>
      </c>
      <c r="K11" s="233" t="s">
        <v>1102</v>
      </c>
      <c r="L11" s="232">
        <v>7988.5714285714284</v>
      </c>
      <c r="M11" s="233" t="s">
        <v>1102</v>
      </c>
      <c r="N11" s="233">
        <v>7817</v>
      </c>
      <c r="O11" s="234" t="s">
        <v>1102</v>
      </c>
      <c r="P11" s="234">
        <v>8022.8571428571431</v>
      </c>
      <c r="Q11" s="234">
        <v>6857.1428571428569</v>
      </c>
      <c r="R11" s="234">
        <v>6000</v>
      </c>
      <c r="S11" s="234">
        <v>6857.1428571428596</v>
      </c>
      <c r="T11" s="234">
        <v>5142.8571428571431</v>
      </c>
      <c r="U11" s="234">
        <v>5142.8571428571431</v>
      </c>
      <c r="V11" s="234">
        <v>6000</v>
      </c>
      <c r="W11" s="234">
        <v>4011.4285714285716</v>
      </c>
      <c r="X11" s="234">
        <v>5142.8571428571431</v>
      </c>
      <c r="Y11" s="234">
        <v>5417.1428571428569</v>
      </c>
      <c r="Z11" s="234">
        <f>IFERROR(VLOOKUP(A11,cout_median,8,FALSE),"Non évalué")</f>
        <v>6857.1428571428569</v>
      </c>
      <c r="AB11" s="221" t="s">
        <v>904</v>
      </c>
      <c r="AC11" s="268" t="s">
        <v>1047</v>
      </c>
      <c r="AD11" s="268" t="s">
        <v>1047</v>
      </c>
      <c r="AE11" s="268" t="s">
        <v>1047</v>
      </c>
      <c r="AF11" s="268" t="s">
        <v>1047</v>
      </c>
      <c r="AG11" s="268" t="s">
        <v>1047</v>
      </c>
      <c r="AH11" s="268" t="s">
        <v>1047</v>
      </c>
      <c r="AI11" s="268" t="s">
        <v>1047</v>
      </c>
      <c r="AJ11" s="236">
        <v>12000</v>
      </c>
      <c r="AK11" s="236">
        <v>4000.2</v>
      </c>
      <c r="AL11" s="249">
        <v>5280</v>
      </c>
      <c r="AM11" s="236">
        <v>4020</v>
      </c>
      <c r="AN11" s="180">
        <v>5040</v>
      </c>
      <c r="AO11" s="180">
        <v>7020</v>
      </c>
      <c r="AP11" s="246">
        <v>7020</v>
      </c>
      <c r="AQ11" s="237">
        <v>5040</v>
      </c>
      <c r="AR11" s="237">
        <v>7999.8000000000011</v>
      </c>
      <c r="AS11" s="235">
        <v>7020</v>
      </c>
      <c r="AT11" s="235">
        <v>4980</v>
      </c>
      <c r="AU11" s="235">
        <v>4020</v>
      </c>
      <c r="AV11" s="235">
        <v>4020</v>
      </c>
      <c r="AW11" s="235">
        <v>4500</v>
      </c>
      <c r="AX11" s="235">
        <v>4020</v>
      </c>
      <c r="AY11" s="235">
        <v>4020</v>
      </c>
      <c r="AZ11" s="235">
        <v>4020</v>
      </c>
      <c r="BA11" s="235">
        <f>'Coût médian du PMAS'!I8</f>
        <v>4020</v>
      </c>
      <c r="BC11" s="221" t="s">
        <v>904</v>
      </c>
      <c r="BD11" s="183" t="s">
        <v>1047</v>
      </c>
      <c r="BE11" s="183" t="s">
        <v>1047</v>
      </c>
      <c r="BF11" s="183" t="s">
        <v>1047</v>
      </c>
      <c r="BG11" s="183" t="s">
        <v>1047</v>
      </c>
      <c r="BH11" s="183" t="s">
        <v>1047</v>
      </c>
      <c r="BI11" s="183" t="s">
        <v>1047</v>
      </c>
      <c r="BJ11" s="183" t="s">
        <v>1047</v>
      </c>
      <c r="BK11" s="236">
        <v>12600</v>
      </c>
      <c r="BL11" s="236">
        <v>5400</v>
      </c>
      <c r="BM11" s="249">
        <v>5400</v>
      </c>
      <c r="BN11" s="236">
        <v>5040</v>
      </c>
      <c r="BO11" s="180">
        <v>5400</v>
      </c>
      <c r="BP11" s="180">
        <v>2880</v>
      </c>
      <c r="BQ11" s="246">
        <v>5400</v>
      </c>
      <c r="BR11" s="237">
        <v>3600</v>
      </c>
      <c r="BS11" s="237">
        <v>5400</v>
      </c>
      <c r="BT11" s="235">
        <v>5400</v>
      </c>
      <c r="BU11" s="235">
        <v>5400</v>
      </c>
      <c r="BV11" s="235">
        <v>5400</v>
      </c>
      <c r="BW11" s="235">
        <v>5400</v>
      </c>
      <c r="BX11" s="235">
        <v>10800</v>
      </c>
      <c r="BY11" s="235">
        <v>5400</v>
      </c>
      <c r="BZ11" s="235">
        <v>3600</v>
      </c>
      <c r="CA11" s="235">
        <v>4320</v>
      </c>
      <c r="CB11" s="235">
        <f>'Coût médian du PMAS'!K8</f>
        <v>5400</v>
      </c>
      <c r="CD11" s="221" t="s">
        <v>904</v>
      </c>
      <c r="CE11" s="183" t="s">
        <v>1047</v>
      </c>
      <c r="CF11" s="183" t="s">
        <v>1047</v>
      </c>
      <c r="CG11" s="183" t="s">
        <v>1047</v>
      </c>
      <c r="CH11" s="183" t="s">
        <v>1047</v>
      </c>
      <c r="CI11" s="183" t="s">
        <v>1047</v>
      </c>
      <c r="CJ11" s="183" t="s">
        <v>1047</v>
      </c>
      <c r="CK11" s="183" t="s">
        <v>1047</v>
      </c>
      <c r="CL11" s="236">
        <v>15000</v>
      </c>
      <c r="CM11" s="236">
        <v>13500</v>
      </c>
      <c r="CN11" s="180">
        <v>15000</v>
      </c>
      <c r="CO11" s="236">
        <v>12000</v>
      </c>
      <c r="CP11" s="180">
        <v>15000</v>
      </c>
      <c r="CQ11" s="180">
        <v>15000</v>
      </c>
      <c r="CR11" s="246">
        <v>15000</v>
      </c>
      <c r="CS11" s="237">
        <v>15000</v>
      </c>
      <c r="CT11" s="237">
        <v>12000</v>
      </c>
      <c r="CU11" s="237">
        <v>15000</v>
      </c>
      <c r="CV11" s="235">
        <v>15000</v>
      </c>
      <c r="CW11" s="235">
        <v>7500</v>
      </c>
      <c r="CX11" s="235">
        <v>5640</v>
      </c>
      <c r="CY11" s="235">
        <v>3000</v>
      </c>
      <c r="CZ11" s="235">
        <v>5640</v>
      </c>
      <c r="DA11" s="235">
        <v>4500</v>
      </c>
      <c r="DB11" s="235">
        <v>5640</v>
      </c>
      <c r="DC11" s="235">
        <f>'Coût médian du PMAS'!J8</f>
        <v>5640</v>
      </c>
      <c r="DE11" s="221" t="s">
        <v>904</v>
      </c>
      <c r="DF11" s="183" t="s">
        <v>1047</v>
      </c>
      <c r="DG11" s="183" t="s">
        <v>1047</v>
      </c>
      <c r="DH11" s="183" t="s">
        <v>1047</v>
      </c>
      <c r="DI11" s="183" t="s">
        <v>1047</v>
      </c>
      <c r="DJ11" s="183" t="s">
        <v>1047</v>
      </c>
      <c r="DK11" s="183" t="s">
        <v>1047</v>
      </c>
      <c r="DL11" s="183" t="s">
        <v>1047</v>
      </c>
      <c r="DM11" s="236">
        <v>6000</v>
      </c>
      <c r="DN11" s="236">
        <v>5250</v>
      </c>
      <c r="DO11" s="180">
        <v>6000</v>
      </c>
      <c r="DP11" s="236">
        <v>5280</v>
      </c>
      <c r="DQ11" s="180">
        <v>6000</v>
      </c>
      <c r="DR11" s="180">
        <v>6000</v>
      </c>
      <c r="DS11" s="246">
        <v>6000</v>
      </c>
      <c r="DT11" s="237">
        <v>4520</v>
      </c>
      <c r="DU11" s="237">
        <v>3750</v>
      </c>
      <c r="DV11" s="235">
        <v>3000</v>
      </c>
      <c r="DW11" s="235">
        <v>3000</v>
      </c>
      <c r="DX11" s="235">
        <v>3760</v>
      </c>
      <c r="DY11" s="235">
        <v>3000</v>
      </c>
      <c r="DZ11" s="235">
        <v>5000</v>
      </c>
      <c r="EA11" s="235">
        <v>3760</v>
      </c>
      <c r="EB11" s="282">
        <v>3760</v>
      </c>
      <c r="EC11" s="235">
        <v>3000</v>
      </c>
      <c r="ED11" s="235">
        <f>'Coût médian du PMAS'!L8</f>
        <v>4520</v>
      </c>
    </row>
    <row r="12" spans="1:135" x14ac:dyDescent="0.3">
      <c r="A12" s="221" t="s">
        <v>925</v>
      </c>
      <c r="B12" s="180">
        <v>20900</v>
      </c>
      <c r="C12" s="232">
        <v>21714.285714285714</v>
      </c>
      <c r="D12" s="232">
        <v>15634.285714285714</v>
      </c>
      <c r="E12" s="248">
        <v>15200</v>
      </c>
      <c r="F12" s="248">
        <v>3528.5714285714284</v>
      </c>
      <c r="G12" s="183" t="s">
        <v>1047</v>
      </c>
      <c r="H12" s="236">
        <v>19000</v>
      </c>
      <c r="I12" s="236">
        <v>5382.8571428571431</v>
      </c>
      <c r="J12" s="236">
        <v>6000</v>
      </c>
      <c r="K12" s="236">
        <v>3000</v>
      </c>
      <c r="L12" s="236">
        <v>3600</v>
      </c>
      <c r="M12" s="183" t="s">
        <v>1047</v>
      </c>
      <c r="N12" s="235">
        <v>3017.1428571428573</v>
      </c>
      <c r="O12" s="235">
        <v>3600</v>
      </c>
      <c r="P12" s="183" t="s">
        <v>1047</v>
      </c>
      <c r="Q12" s="235">
        <v>8571.4285714285706</v>
      </c>
      <c r="R12" s="237">
        <v>2125.7142857142858</v>
      </c>
      <c r="S12" s="235">
        <v>5142.8571428571404</v>
      </c>
      <c r="T12" s="235">
        <v>1062.8571428571429</v>
      </c>
      <c r="U12" s="235">
        <v>3428.5714285714284</v>
      </c>
      <c r="V12" s="235">
        <v>6857.1428571428569</v>
      </c>
      <c r="W12" s="235">
        <v>3428.5714285714284</v>
      </c>
      <c r="X12" s="235">
        <v>5142.8571428571431</v>
      </c>
      <c r="Y12" s="235">
        <v>6857.1428571428569</v>
      </c>
      <c r="Z12" s="235">
        <f>IFERROR(VLOOKUP(A12,cout_median,8,FALSE),"Non évalué")</f>
        <v>8571.4285714285706</v>
      </c>
      <c r="AB12" s="221" t="s">
        <v>925</v>
      </c>
      <c r="AC12" s="180">
        <v>12000</v>
      </c>
      <c r="AD12" s="248">
        <v>4500</v>
      </c>
      <c r="AE12" s="248">
        <v>12000</v>
      </c>
      <c r="AF12" s="269">
        <v>6408</v>
      </c>
      <c r="AG12" s="270">
        <v>9000</v>
      </c>
      <c r="AH12" s="183" t="s">
        <v>1047</v>
      </c>
      <c r="AI12" s="236">
        <v>9000</v>
      </c>
      <c r="AJ12" s="236">
        <v>9000</v>
      </c>
      <c r="AK12" s="236">
        <v>10500</v>
      </c>
      <c r="AL12" s="236">
        <v>12000</v>
      </c>
      <c r="AM12" s="236">
        <v>15000</v>
      </c>
      <c r="AN12" s="183" t="s">
        <v>1047</v>
      </c>
      <c r="AO12" s="235">
        <v>15000</v>
      </c>
      <c r="AP12" s="246">
        <v>15000</v>
      </c>
      <c r="AQ12" s="183" t="s">
        <v>1047</v>
      </c>
      <c r="AR12" s="235">
        <v>16500</v>
      </c>
      <c r="AS12" s="237">
        <v>8760</v>
      </c>
      <c r="AT12" s="235">
        <v>24000</v>
      </c>
      <c r="AU12" s="235">
        <v>10500</v>
      </c>
      <c r="AV12" s="235">
        <v>9000</v>
      </c>
      <c r="AW12" s="235">
        <v>9000</v>
      </c>
      <c r="AX12" s="235">
        <v>9000</v>
      </c>
      <c r="AY12" s="235">
        <v>9000</v>
      </c>
      <c r="AZ12" s="235">
        <v>10500</v>
      </c>
      <c r="BA12" s="235">
        <f>'Coût médian du PMAS'!I9</f>
        <v>10500</v>
      </c>
      <c r="BC12" s="221" t="s">
        <v>925</v>
      </c>
      <c r="BD12" s="179">
        <v>8000</v>
      </c>
      <c r="BE12" s="241">
        <v>5600</v>
      </c>
      <c r="BF12" s="248">
        <v>4000</v>
      </c>
      <c r="BG12" s="248">
        <v>3504</v>
      </c>
      <c r="BH12" s="248">
        <v>2612</v>
      </c>
      <c r="BI12" s="183" t="s">
        <v>1047</v>
      </c>
      <c r="BJ12" s="236">
        <v>2504</v>
      </c>
      <c r="BK12" s="236">
        <v>10800</v>
      </c>
      <c r="BL12" s="236">
        <v>14400</v>
      </c>
      <c r="BM12" s="183" t="s">
        <v>1047</v>
      </c>
      <c r="BN12" s="236">
        <v>13500</v>
      </c>
      <c r="BO12" s="183" t="s">
        <v>1047</v>
      </c>
      <c r="BP12" s="235">
        <v>12600</v>
      </c>
      <c r="BQ12" s="246">
        <v>11700</v>
      </c>
      <c r="BR12" s="183" t="s">
        <v>1047</v>
      </c>
      <c r="BS12" s="235">
        <v>9000</v>
      </c>
      <c r="BT12" s="237">
        <v>8712</v>
      </c>
      <c r="BU12" s="235">
        <v>18000</v>
      </c>
      <c r="BV12" s="235">
        <v>18000</v>
      </c>
      <c r="BW12" s="235">
        <v>14400</v>
      </c>
      <c r="BX12" s="235">
        <v>7200</v>
      </c>
      <c r="BY12" s="235">
        <v>9000</v>
      </c>
      <c r="BZ12" s="235">
        <v>7200</v>
      </c>
      <c r="CA12" s="235">
        <v>9000</v>
      </c>
      <c r="CB12" s="235">
        <f>'Coût médian du PMAS'!K9</f>
        <v>9000</v>
      </c>
      <c r="CD12" s="221" t="s">
        <v>925</v>
      </c>
      <c r="CE12" s="180">
        <v>8775</v>
      </c>
      <c r="CF12" s="248">
        <v>7800</v>
      </c>
      <c r="CG12" s="248">
        <v>6500</v>
      </c>
      <c r="CH12" s="248">
        <v>6500</v>
      </c>
      <c r="CI12" s="248">
        <v>6760</v>
      </c>
      <c r="CJ12" s="183" t="s">
        <v>1047</v>
      </c>
      <c r="CK12" s="281">
        <v>4641</v>
      </c>
      <c r="CL12" s="236">
        <v>6000</v>
      </c>
      <c r="CM12" s="236">
        <v>11250</v>
      </c>
      <c r="CN12" s="236">
        <v>10500</v>
      </c>
      <c r="CO12" s="236">
        <v>10500</v>
      </c>
      <c r="CP12" s="183" t="s">
        <v>1047</v>
      </c>
      <c r="CQ12" s="235">
        <v>12000</v>
      </c>
      <c r="CR12" s="246">
        <v>11250</v>
      </c>
      <c r="CS12" s="183" t="s">
        <v>1047</v>
      </c>
      <c r="CT12" s="235">
        <v>18000</v>
      </c>
      <c r="CU12" s="237">
        <v>12000</v>
      </c>
      <c r="CV12" s="235">
        <v>13125</v>
      </c>
      <c r="CW12" s="235">
        <v>7500</v>
      </c>
      <c r="CX12" s="235">
        <v>11250</v>
      </c>
      <c r="CY12" s="235">
        <v>9000</v>
      </c>
      <c r="CZ12" s="235">
        <v>9000</v>
      </c>
      <c r="DA12" s="235">
        <v>6000</v>
      </c>
      <c r="DB12" s="235">
        <v>7500</v>
      </c>
      <c r="DC12" s="235">
        <f>'Coût médian du PMAS'!J9</f>
        <v>9000</v>
      </c>
      <c r="DE12" s="221" t="s">
        <v>925</v>
      </c>
      <c r="DF12" s="180">
        <v>6000</v>
      </c>
      <c r="DG12" s="248">
        <v>6000</v>
      </c>
      <c r="DH12" s="248">
        <v>4500</v>
      </c>
      <c r="DI12" s="248">
        <v>4504</v>
      </c>
      <c r="DJ12" s="248">
        <v>4500</v>
      </c>
      <c r="DK12" s="183" t="s">
        <v>1047</v>
      </c>
      <c r="DL12" s="236">
        <v>3160</v>
      </c>
      <c r="DM12" s="236">
        <v>5080</v>
      </c>
      <c r="DN12" s="236">
        <v>4800</v>
      </c>
      <c r="DO12" s="236">
        <v>6000</v>
      </c>
      <c r="DP12" s="236">
        <v>6000</v>
      </c>
      <c r="DQ12" s="183" t="s">
        <v>1047</v>
      </c>
      <c r="DR12" s="237">
        <v>6000</v>
      </c>
      <c r="DS12" s="246">
        <v>7200</v>
      </c>
      <c r="DT12" s="183" t="s">
        <v>1047</v>
      </c>
      <c r="DU12" s="234">
        <v>5000</v>
      </c>
      <c r="DV12" s="237">
        <v>4000</v>
      </c>
      <c r="DW12" s="235">
        <v>9000</v>
      </c>
      <c r="DX12" s="235">
        <v>3860</v>
      </c>
      <c r="DY12" s="235">
        <v>4000</v>
      </c>
      <c r="DZ12" s="235">
        <v>4000</v>
      </c>
      <c r="EA12" s="235">
        <v>4000</v>
      </c>
      <c r="EB12" s="282">
        <v>4000</v>
      </c>
      <c r="EC12" s="235">
        <v>2000</v>
      </c>
      <c r="ED12" s="235">
        <f>'Coût médian du PMAS'!L9</f>
        <v>8000</v>
      </c>
    </row>
    <row r="13" spans="1:135" x14ac:dyDescent="0.3">
      <c r="A13" s="221" t="s">
        <v>926</v>
      </c>
      <c r="B13" s="233">
        <v>18592.857142857141</v>
      </c>
      <c r="C13" s="245">
        <v>21714.285714285714</v>
      </c>
      <c r="D13" s="183" t="s">
        <v>1047</v>
      </c>
      <c r="E13" s="245">
        <v>15200</v>
      </c>
      <c r="F13" s="248">
        <v>5102.8571428571431</v>
      </c>
      <c r="G13" s="233">
        <v>21714.285714285714</v>
      </c>
      <c r="H13" s="236">
        <v>10857.142857142857</v>
      </c>
      <c r="I13" s="232">
        <v>5280</v>
      </c>
      <c r="J13" s="232">
        <v>7714.2857142857147</v>
      </c>
      <c r="K13" s="233" t="s">
        <v>1102</v>
      </c>
      <c r="L13" s="232">
        <v>7988.5714285714284</v>
      </c>
      <c r="M13" s="236">
        <v>2571.4285714285716</v>
      </c>
      <c r="N13" s="233">
        <v>7817</v>
      </c>
      <c r="O13" s="234" t="s">
        <v>1102</v>
      </c>
      <c r="P13" s="237">
        <v>6000</v>
      </c>
      <c r="Q13" s="234">
        <v>6857.1428571428569</v>
      </c>
      <c r="R13" s="237">
        <v>857.14285714285711</v>
      </c>
      <c r="S13" s="234">
        <v>6857.1428571428596</v>
      </c>
      <c r="T13" s="234">
        <v>5142.8571428571431</v>
      </c>
      <c r="U13" s="234">
        <v>5142.8571428571431</v>
      </c>
      <c r="V13" s="183" t="s">
        <v>1047</v>
      </c>
      <c r="W13" s="234">
        <v>4011.4285714285716</v>
      </c>
      <c r="X13" s="234">
        <v>5142.8571428571431</v>
      </c>
      <c r="Y13" s="234">
        <v>5417.1428571428569</v>
      </c>
      <c r="Z13" s="183" t="s">
        <v>1047</v>
      </c>
      <c r="AB13" s="221" t="s">
        <v>926</v>
      </c>
      <c r="AC13" s="180">
        <v>2700</v>
      </c>
      <c r="AD13" s="248">
        <v>3900</v>
      </c>
      <c r="AE13" s="183" t="s">
        <v>1047</v>
      </c>
      <c r="AF13" s="269">
        <v>15000</v>
      </c>
      <c r="AG13" s="270">
        <v>5460</v>
      </c>
      <c r="AH13" s="246">
        <v>15000</v>
      </c>
      <c r="AI13" s="236">
        <v>9000</v>
      </c>
      <c r="AJ13" s="236">
        <v>6750</v>
      </c>
      <c r="AK13" s="236">
        <v>4999.8</v>
      </c>
      <c r="AL13" s="236">
        <v>6000</v>
      </c>
      <c r="AM13" s="236">
        <v>5675.4</v>
      </c>
      <c r="AN13" s="236">
        <v>9000</v>
      </c>
      <c r="AO13" s="243">
        <v>13800</v>
      </c>
      <c r="AP13" s="246">
        <v>24000</v>
      </c>
      <c r="AQ13" s="237">
        <v>7020</v>
      </c>
      <c r="AR13" s="237">
        <v>9000</v>
      </c>
      <c r="AS13" s="237">
        <v>9000</v>
      </c>
      <c r="AT13" s="235">
        <v>10680</v>
      </c>
      <c r="AU13" s="235">
        <v>9000</v>
      </c>
      <c r="AV13" s="235">
        <v>14250</v>
      </c>
      <c r="AW13" s="183" t="s">
        <v>1047</v>
      </c>
      <c r="AX13" s="235">
        <v>9000</v>
      </c>
      <c r="AY13" s="235">
        <v>9000</v>
      </c>
      <c r="AZ13" s="235">
        <v>9000</v>
      </c>
      <c r="BA13" s="183" t="s">
        <v>1047</v>
      </c>
      <c r="BC13" s="221" t="s">
        <v>926</v>
      </c>
      <c r="BD13" s="239">
        <v>4800</v>
      </c>
      <c r="BE13" s="279">
        <v>4400</v>
      </c>
      <c r="BF13" s="183" t="s">
        <v>1047</v>
      </c>
      <c r="BG13" s="248">
        <v>4400</v>
      </c>
      <c r="BH13" s="279">
        <v>3600</v>
      </c>
      <c r="BI13" s="246">
        <v>2800</v>
      </c>
      <c r="BJ13" s="236">
        <v>4000</v>
      </c>
      <c r="BK13" s="232">
        <v>11268</v>
      </c>
      <c r="BL13" s="236">
        <v>10800</v>
      </c>
      <c r="BM13" s="183" t="s">
        <v>1047</v>
      </c>
      <c r="BN13" s="232">
        <v>9000</v>
      </c>
      <c r="BO13" s="236">
        <v>3600</v>
      </c>
      <c r="BP13" s="243">
        <v>10800</v>
      </c>
      <c r="BQ13" s="246">
        <v>5400</v>
      </c>
      <c r="BR13" s="237">
        <v>3600</v>
      </c>
      <c r="BS13" s="234">
        <v>9000</v>
      </c>
      <c r="BT13" s="237">
        <v>5400</v>
      </c>
      <c r="BU13" s="234">
        <v>9900</v>
      </c>
      <c r="BV13" s="235">
        <v>8100</v>
      </c>
      <c r="BW13" s="235">
        <v>7200</v>
      </c>
      <c r="BX13" s="183" t="s">
        <v>1047</v>
      </c>
      <c r="BY13" s="235">
        <v>9000</v>
      </c>
      <c r="BZ13" s="235">
        <v>10800</v>
      </c>
      <c r="CA13" s="239">
        <v>9000</v>
      </c>
      <c r="CB13" s="183" t="s">
        <v>1047</v>
      </c>
      <c r="CD13" s="221" t="s">
        <v>926</v>
      </c>
      <c r="CE13" s="180">
        <v>4641</v>
      </c>
      <c r="CF13" s="248">
        <v>6500</v>
      </c>
      <c r="CG13" s="183" t="s">
        <v>1047</v>
      </c>
      <c r="CH13" s="248">
        <v>5200</v>
      </c>
      <c r="CI13" s="248">
        <v>3900</v>
      </c>
      <c r="CJ13" s="246">
        <v>3575</v>
      </c>
      <c r="CK13" s="236">
        <v>5850</v>
      </c>
      <c r="CL13" s="236">
        <v>5250</v>
      </c>
      <c r="CM13" s="236">
        <v>7500</v>
      </c>
      <c r="CN13" s="236">
        <v>5769</v>
      </c>
      <c r="CO13" s="236">
        <v>7500</v>
      </c>
      <c r="CP13" s="236">
        <v>4500</v>
      </c>
      <c r="CQ13" s="232">
        <v>12000</v>
      </c>
      <c r="CR13" s="246">
        <v>6000</v>
      </c>
      <c r="CS13" s="237">
        <v>4875</v>
      </c>
      <c r="CT13" s="237">
        <v>7500</v>
      </c>
      <c r="CU13" s="237">
        <v>4500</v>
      </c>
      <c r="CV13" s="234">
        <v>9750</v>
      </c>
      <c r="CW13" s="235">
        <v>6750</v>
      </c>
      <c r="CX13" s="235">
        <v>5625</v>
      </c>
      <c r="CY13" s="183" t="s">
        <v>1047</v>
      </c>
      <c r="CZ13" s="234">
        <v>9000</v>
      </c>
      <c r="DA13" s="235">
        <v>6000</v>
      </c>
      <c r="DB13" s="235">
        <v>6000</v>
      </c>
      <c r="DC13" s="183" t="s">
        <v>1047</v>
      </c>
      <c r="DE13" s="221" t="s">
        <v>926</v>
      </c>
      <c r="DF13" s="180">
        <v>2400</v>
      </c>
      <c r="DG13" s="248">
        <v>3800</v>
      </c>
      <c r="DH13" s="183" t="s">
        <v>1047</v>
      </c>
      <c r="DI13" s="248">
        <v>4000</v>
      </c>
      <c r="DJ13" s="248">
        <v>6000</v>
      </c>
      <c r="DK13" s="246">
        <v>6000</v>
      </c>
      <c r="DL13" s="236">
        <v>6000</v>
      </c>
      <c r="DM13" s="236">
        <v>6000</v>
      </c>
      <c r="DN13" s="236">
        <v>6000</v>
      </c>
      <c r="DO13" s="236">
        <v>14000</v>
      </c>
      <c r="DP13" s="236">
        <v>6000</v>
      </c>
      <c r="DQ13" s="236">
        <v>6000</v>
      </c>
      <c r="DR13" s="236">
        <v>6000</v>
      </c>
      <c r="DS13" s="246">
        <v>4000</v>
      </c>
      <c r="DT13" s="237">
        <v>8500</v>
      </c>
      <c r="DU13" s="237">
        <v>3000</v>
      </c>
      <c r="DV13" s="237">
        <v>1000</v>
      </c>
      <c r="DW13" s="234">
        <v>4000</v>
      </c>
      <c r="DX13" s="235">
        <v>3000</v>
      </c>
      <c r="DY13" s="235">
        <v>4000</v>
      </c>
      <c r="DZ13" s="183" t="s">
        <v>1047</v>
      </c>
      <c r="EA13" s="235">
        <v>4000</v>
      </c>
      <c r="EB13" s="282">
        <v>3500</v>
      </c>
      <c r="EC13" s="234">
        <v>3000</v>
      </c>
      <c r="ED13" s="183" t="s">
        <v>1047</v>
      </c>
    </row>
    <row r="14" spans="1:135" x14ac:dyDescent="0.3">
      <c r="A14" s="221" t="s">
        <v>901</v>
      </c>
      <c r="B14" s="183" t="s">
        <v>1047</v>
      </c>
      <c r="C14" s="183" t="s">
        <v>1047</v>
      </c>
      <c r="D14" s="183" t="s">
        <v>1047</v>
      </c>
      <c r="E14" s="183" t="s">
        <v>1047</v>
      </c>
      <c r="F14" s="245">
        <v>13707.142857142857</v>
      </c>
      <c r="G14" s="246">
        <v>21714.285714285714</v>
      </c>
      <c r="H14" s="236">
        <v>24428.571428571428</v>
      </c>
      <c r="I14" s="183" t="s">
        <v>1047</v>
      </c>
      <c r="J14" s="183" t="s">
        <v>1047</v>
      </c>
      <c r="K14" s="183" t="s">
        <v>1047</v>
      </c>
      <c r="L14" s="235">
        <v>11142.857142857143</v>
      </c>
      <c r="M14" s="235">
        <v>8142.8571428571431</v>
      </c>
      <c r="N14" s="235">
        <v>10285.714285714286</v>
      </c>
      <c r="O14" s="235">
        <v>13714.285714285714</v>
      </c>
      <c r="P14" s="235">
        <v>13714.285714285714</v>
      </c>
      <c r="Q14" s="235">
        <v>6000</v>
      </c>
      <c r="R14" s="237">
        <v>13714.285714285714</v>
      </c>
      <c r="S14" s="235">
        <v>13714.285714285699</v>
      </c>
      <c r="T14" s="235">
        <v>12000</v>
      </c>
      <c r="U14" s="235">
        <v>12000</v>
      </c>
      <c r="V14" s="183" t="s">
        <v>1047</v>
      </c>
      <c r="W14" s="234">
        <v>4011.4285714285716</v>
      </c>
      <c r="X14" s="235">
        <v>4285.7142857142853</v>
      </c>
      <c r="Y14" s="235">
        <v>4285.7142857142853</v>
      </c>
      <c r="Z14" s="235">
        <f>IFERROR(VLOOKUP(A14,cout_median,8,FALSE),"Non évalué")</f>
        <v>6857.1428571428569</v>
      </c>
      <c r="AB14" s="221" t="s">
        <v>901</v>
      </c>
      <c r="AC14" s="183" t="s">
        <v>1047</v>
      </c>
      <c r="AD14" s="183" t="s">
        <v>1047</v>
      </c>
      <c r="AE14" s="183" t="s">
        <v>1047</v>
      </c>
      <c r="AF14" s="240" t="s">
        <v>1047</v>
      </c>
      <c r="AG14" s="271">
        <v>7500</v>
      </c>
      <c r="AH14" s="246">
        <v>15000</v>
      </c>
      <c r="AI14" s="236">
        <v>18000</v>
      </c>
      <c r="AJ14" s="183" t="s">
        <v>1047</v>
      </c>
      <c r="AK14" s="183" t="s">
        <v>1047</v>
      </c>
      <c r="AL14" s="183" t="s">
        <v>1047</v>
      </c>
      <c r="AM14" s="237">
        <v>22500</v>
      </c>
      <c r="AN14" s="235">
        <v>21000</v>
      </c>
      <c r="AO14" s="235">
        <v>27000</v>
      </c>
      <c r="AP14" s="246">
        <v>30000</v>
      </c>
      <c r="AQ14" s="235">
        <v>13500</v>
      </c>
      <c r="AR14" s="235">
        <v>30000</v>
      </c>
      <c r="AS14" s="237">
        <v>30000</v>
      </c>
      <c r="AT14" s="235">
        <v>30000</v>
      </c>
      <c r="AU14" s="235">
        <v>24000</v>
      </c>
      <c r="AV14" s="235">
        <v>15000</v>
      </c>
      <c r="AW14" s="183" t="s">
        <v>1047</v>
      </c>
      <c r="AX14" s="235">
        <v>7500</v>
      </c>
      <c r="AY14" s="235">
        <v>9000</v>
      </c>
      <c r="AZ14" s="235">
        <v>9000</v>
      </c>
      <c r="BA14" s="235">
        <f>'Coût médian du PMAS'!I10</f>
        <v>12000</v>
      </c>
      <c r="BC14" s="221" t="s">
        <v>901</v>
      </c>
      <c r="BD14" s="183" t="s">
        <v>1047</v>
      </c>
      <c r="BE14" s="183" t="s">
        <v>1047</v>
      </c>
      <c r="BF14" s="183" t="s">
        <v>1047</v>
      </c>
      <c r="BG14" s="183" t="s">
        <v>1047</v>
      </c>
      <c r="BH14" s="248">
        <v>4000</v>
      </c>
      <c r="BI14" s="246">
        <v>4800</v>
      </c>
      <c r="BJ14" s="236">
        <v>4000</v>
      </c>
      <c r="BK14" s="183" t="s">
        <v>1047</v>
      </c>
      <c r="BL14" s="183" t="s">
        <v>1047</v>
      </c>
      <c r="BM14" s="183" t="s">
        <v>1047</v>
      </c>
      <c r="BN14" s="237">
        <v>10800</v>
      </c>
      <c r="BO14" s="235">
        <v>9000</v>
      </c>
      <c r="BP14" s="235">
        <v>12600</v>
      </c>
      <c r="BQ14" s="246">
        <v>9000</v>
      </c>
      <c r="BR14" s="235">
        <v>9000</v>
      </c>
      <c r="BS14" s="235">
        <v>9000</v>
      </c>
      <c r="BT14" s="237">
        <v>9000</v>
      </c>
      <c r="BU14" s="235">
        <v>9000</v>
      </c>
      <c r="BV14" s="235">
        <v>9000</v>
      </c>
      <c r="BW14" s="235">
        <v>12600</v>
      </c>
      <c r="BX14" s="183" t="s">
        <v>1047</v>
      </c>
      <c r="BY14" s="235">
        <v>13500</v>
      </c>
      <c r="BZ14" s="235">
        <v>14400</v>
      </c>
      <c r="CA14" s="235">
        <v>14400</v>
      </c>
      <c r="CB14" s="235">
        <f>'Coût médian du PMAS'!K10</f>
        <v>10800</v>
      </c>
      <c r="CD14" s="221" t="s">
        <v>901</v>
      </c>
      <c r="CE14" s="183" t="s">
        <v>1047</v>
      </c>
      <c r="CF14" s="183" t="s">
        <v>1047</v>
      </c>
      <c r="CG14" s="183" t="s">
        <v>1047</v>
      </c>
      <c r="CH14" s="183" t="s">
        <v>1047</v>
      </c>
      <c r="CI14" s="248">
        <v>7800</v>
      </c>
      <c r="CJ14" s="246">
        <v>7800</v>
      </c>
      <c r="CK14" s="236">
        <v>7800</v>
      </c>
      <c r="CL14" s="183" t="s">
        <v>1047</v>
      </c>
      <c r="CM14" s="183" t="s">
        <v>1047</v>
      </c>
      <c r="CN14" s="183" t="s">
        <v>1047</v>
      </c>
      <c r="CO14" s="237">
        <v>8250</v>
      </c>
      <c r="CP14" s="235">
        <v>9000</v>
      </c>
      <c r="CQ14" s="235">
        <v>7500</v>
      </c>
      <c r="CR14" s="246">
        <v>7500</v>
      </c>
      <c r="CS14" s="235">
        <v>7500</v>
      </c>
      <c r="CT14" s="235">
        <v>7500</v>
      </c>
      <c r="CU14" s="237">
        <v>7500</v>
      </c>
      <c r="CV14" s="235">
        <v>7500</v>
      </c>
      <c r="CW14" s="235">
        <v>9390</v>
      </c>
      <c r="CX14" s="235">
        <v>10500</v>
      </c>
      <c r="CY14" s="183" t="s">
        <v>1047</v>
      </c>
      <c r="CZ14" s="235">
        <v>15000</v>
      </c>
      <c r="DA14" s="235">
        <v>15000</v>
      </c>
      <c r="DB14" s="235">
        <v>11250</v>
      </c>
      <c r="DC14" s="235">
        <f>'Coût médian du PMAS'!J10</f>
        <v>10500</v>
      </c>
      <c r="DE14" s="221" t="s">
        <v>901</v>
      </c>
      <c r="DF14" s="183" t="s">
        <v>1047</v>
      </c>
      <c r="DG14" s="183" t="s">
        <v>1047</v>
      </c>
      <c r="DH14" s="183" t="s">
        <v>1047</v>
      </c>
      <c r="DI14" s="183" t="s">
        <v>1047</v>
      </c>
      <c r="DJ14" s="245">
        <v>6000</v>
      </c>
      <c r="DK14" s="246">
        <v>4000</v>
      </c>
      <c r="DL14" s="236">
        <v>14000</v>
      </c>
      <c r="DM14" s="183" t="s">
        <v>1047</v>
      </c>
      <c r="DN14" s="183" t="s">
        <v>1047</v>
      </c>
      <c r="DO14" s="183" t="s">
        <v>1047</v>
      </c>
      <c r="DP14" s="237">
        <v>16000</v>
      </c>
      <c r="DQ14" s="235">
        <v>12000</v>
      </c>
      <c r="DR14" s="237">
        <v>3000</v>
      </c>
      <c r="DS14" s="246">
        <v>3000</v>
      </c>
      <c r="DT14" s="235">
        <v>6000</v>
      </c>
      <c r="DU14" s="235">
        <v>20000</v>
      </c>
      <c r="DV14" s="237">
        <v>6000</v>
      </c>
      <c r="DW14" s="235">
        <v>3000</v>
      </c>
      <c r="DX14" s="235">
        <v>4000</v>
      </c>
      <c r="DY14" s="235">
        <v>6000</v>
      </c>
      <c r="DZ14" s="183" t="s">
        <v>1047</v>
      </c>
      <c r="EA14" s="235">
        <v>4200</v>
      </c>
      <c r="EB14" s="282">
        <v>6000</v>
      </c>
      <c r="EC14" s="235">
        <v>6000</v>
      </c>
      <c r="ED14" s="235">
        <f>'Coût médian du PMAS'!L10</f>
        <v>6000</v>
      </c>
    </row>
    <row r="15" spans="1:135" x14ac:dyDescent="0.3">
      <c r="A15" s="136" t="s">
        <v>1052</v>
      </c>
      <c r="B15" s="183" t="s">
        <v>1047</v>
      </c>
      <c r="C15" s="183" t="s">
        <v>1047</v>
      </c>
      <c r="D15" s="183" t="s">
        <v>1047</v>
      </c>
      <c r="E15" s="183" t="s">
        <v>1047</v>
      </c>
      <c r="F15" s="183" t="s">
        <v>1047</v>
      </c>
      <c r="G15" s="183" t="s">
        <v>1047</v>
      </c>
      <c r="H15" s="183" t="s">
        <v>1047</v>
      </c>
      <c r="I15" s="183" t="s">
        <v>1047</v>
      </c>
      <c r="J15" s="183" t="s">
        <v>1047</v>
      </c>
      <c r="K15" s="183" t="s">
        <v>1047</v>
      </c>
      <c r="L15" s="183" t="s">
        <v>1047</v>
      </c>
      <c r="M15" s="183" t="s">
        <v>1047</v>
      </c>
      <c r="N15" s="183" t="s">
        <v>1047</v>
      </c>
      <c r="O15" s="183" t="s">
        <v>1047</v>
      </c>
      <c r="P15" s="235">
        <v>3188.5714285714284</v>
      </c>
      <c r="Q15" s="183" t="s">
        <v>1047</v>
      </c>
      <c r="R15" s="247" t="s">
        <v>1047</v>
      </c>
      <c r="S15" s="183" t="s">
        <v>1047</v>
      </c>
      <c r="T15" s="235">
        <v>8571.4285714285706</v>
      </c>
      <c r="U15" s="183" t="s">
        <v>1047</v>
      </c>
      <c r="V15" s="183" t="s">
        <v>1047</v>
      </c>
      <c r="W15" s="183" t="s">
        <v>1047</v>
      </c>
      <c r="X15" s="235">
        <v>8571.4285714285706</v>
      </c>
      <c r="Y15" s="183" t="s">
        <v>1047</v>
      </c>
      <c r="Z15" s="183" t="s">
        <v>1047</v>
      </c>
      <c r="AB15" s="136" t="s">
        <v>1052</v>
      </c>
      <c r="AC15" s="268" t="s">
        <v>1047</v>
      </c>
      <c r="AD15" s="268" t="s">
        <v>1047</v>
      </c>
      <c r="AE15" s="268" t="s">
        <v>1047</v>
      </c>
      <c r="AF15" s="268" t="s">
        <v>1047</v>
      </c>
      <c r="AG15" s="268" t="s">
        <v>1047</v>
      </c>
      <c r="AH15" s="268" t="s">
        <v>1047</v>
      </c>
      <c r="AI15" s="268" t="s">
        <v>1047</v>
      </c>
      <c r="AJ15" s="268" t="s">
        <v>1047</v>
      </c>
      <c r="AK15" s="268" t="s">
        <v>1047</v>
      </c>
      <c r="AL15" s="268" t="s">
        <v>1047</v>
      </c>
      <c r="AM15" s="268" t="s">
        <v>1047</v>
      </c>
      <c r="AN15" s="268" t="s">
        <v>1047</v>
      </c>
      <c r="AO15" s="268" t="s">
        <v>1047</v>
      </c>
      <c r="AP15" s="268" t="s">
        <v>1047</v>
      </c>
      <c r="AQ15" s="235">
        <v>9600</v>
      </c>
      <c r="AR15" s="183" t="s">
        <v>1047</v>
      </c>
      <c r="AS15" s="247" t="s">
        <v>1047</v>
      </c>
      <c r="AT15" s="183" t="s">
        <v>1047</v>
      </c>
      <c r="AU15" s="235">
        <v>8250</v>
      </c>
      <c r="AV15" s="183" t="s">
        <v>1047</v>
      </c>
      <c r="AW15" s="183" t="s">
        <v>1047</v>
      </c>
      <c r="AX15" s="183" t="s">
        <v>1047</v>
      </c>
      <c r="AY15" s="235">
        <v>12000</v>
      </c>
      <c r="AZ15" s="183" t="s">
        <v>1047</v>
      </c>
      <c r="BA15" s="183" t="s">
        <v>1047</v>
      </c>
      <c r="BC15" s="136" t="s">
        <v>1052</v>
      </c>
      <c r="BD15" s="183" t="s">
        <v>1047</v>
      </c>
      <c r="BE15" s="183" t="s">
        <v>1047</v>
      </c>
      <c r="BF15" s="183" t="s">
        <v>1047</v>
      </c>
      <c r="BG15" s="183" t="s">
        <v>1047</v>
      </c>
      <c r="BH15" s="183" t="s">
        <v>1047</v>
      </c>
      <c r="BI15" s="183" t="s">
        <v>1047</v>
      </c>
      <c r="BJ15" s="183" t="s">
        <v>1047</v>
      </c>
      <c r="BK15" s="183" t="s">
        <v>1047</v>
      </c>
      <c r="BL15" s="183" t="s">
        <v>1047</v>
      </c>
      <c r="BM15" s="183" t="s">
        <v>1047</v>
      </c>
      <c r="BN15" s="183" t="s">
        <v>1047</v>
      </c>
      <c r="BO15" s="183" t="s">
        <v>1047</v>
      </c>
      <c r="BP15" s="183" t="s">
        <v>1047</v>
      </c>
      <c r="BQ15" s="183" t="s">
        <v>1047</v>
      </c>
      <c r="BR15" s="235">
        <v>14706</v>
      </c>
      <c r="BS15" s="183" t="s">
        <v>1047</v>
      </c>
      <c r="BT15" s="247" t="s">
        <v>1047</v>
      </c>
      <c r="BU15" s="183" t="s">
        <v>1047</v>
      </c>
      <c r="BV15" s="235">
        <v>9000</v>
      </c>
      <c r="BW15" s="183" t="s">
        <v>1047</v>
      </c>
      <c r="BX15" s="183" t="s">
        <v>1047</v>
      </c>
      <c r="BY15" s="183" t="s">
        <v>1047</v>
      </c>
      <c r="BZ15" s="235">
        <v>10800</v>
      </c>
      <c r="CA15" s="183" t="s">
        <v>1047</v>
      </c>
      <c r="CB15" s="183" t="s">
        <v>1047</v>
      </c>
      <c r="CD15" s="136" t="s">
        <v>1052</v>
      </c>
      <c r="CE15" s="183" t="s">
        <v>1047</v>
      </c>
      <c r="CF15" s="183" t="s">
        <v>1047</v>
      </c>
      <c r="CG15" s="183" t="s">
        <v>1047</v>
      </c>
      <c r="CH15" s="183" t="s">
        <v>1047</v>
      </c>
      <c r="CI15" s="183" t="s">
        <v>1047</v>
      </c>
      <c r="CJ15" s="183" t="s">
        <v>1047</v>
      </c>
      <c r="CK15" s="183" t="s">
        <v>1047</v>
      </c>
      <c r="CL15" s="183" t="s">
        <v>1047</v>
      </c>
      <c r="CM15" s="183" t="s">
        <v>1047</v>
      </c>
      <c r="CN15" s="183" t="s">
        <v>1047</v>
      </c>
      <c r="CO15" s="183" t="s">
        <v>1047</v>
      </c>
      <c r="CP15" s="183" t="s">
        <v>1047</v>
      </c>
      <c r="CQ15" s="183" t="s">
        <v>1047</v>
      </c>
      <c r="CR15" s="183" t="s">
        <v>1047</v>
      </c>
      <c r="CS15" s="235">
        <v>15000</v>
      </c>
      <c r="CT15" s="183" t="s">
        <v>1047</v>
      </c>
      <c r="CU15" s="247" t="s">
        <v>1047</v>
      </c>
      <c r="CV15" s="183" t="s">
        <v>1047</v>
      </c>
      <c r="CW15" s="235">
        <v>7500</v>
      </c>
      <c r="CX15" s="183" t="s">
        <v>1047</v>
      </c>
      <c r="CY15" s="183" t="s">
        <v>1047</v>
      </c>
      <c r="CZ15" s="183" t="s">
        <v>1047</v>
      </c>
      <c r="DA15" s="235">
        <v>9000</v>
      </c>
      <c r="DB15" s="183" t="s">
        <v>1047</v>
      </c>
      <c r="DC15" s="183" t="s">
        <v>1047</v>
      </c>
      <c r="DE15" s="136" t="s">
        <v>1052</v>
      </c>
      <c r="DF15" s="183" t="s">
        <v>1047</v>
      </c>
      <c r="DG15" s="183" t="s">
        <v>1047</v>
      </c>
      <c r="DH15" s="183" t="s">
        <v>1047</v>
      </c>
      <c r="DI15" s="183" t="s">
        <v>1047</v>
      </c>
      <c r="DJ15" s="183" t="s">
        <v>1047</v>
      </c>
      <c r="DK15" s="183" t="s">
        <v>1047</v>
      </c>
      <c r="DL15" s="183" t="s">
        <v>1047</v>
      </c>
      <c r="DM15" s="183" t="s">
        <v>1047</v>
      </c>
      <c r="DN15" s="183" t="s">
        <v>1047</v>
      </c>
      <c r="DO15" s="183" t="s">
        <v>1047</v>
      </c>
      <c r="DP15" s="183" t="s">
        <v>1047</v>
      </c>
      <c r="DQ15" s="183" t="s">
        <v>1047</v>
      </c>
      <c r="DR15" s="183" t="s">
        <v>1047</v>
      </c>
      <c r="DS15" s="183" t="s">
        <v>1047</v>
      </c>
      <c r="DT15" s="235">
        <v>3960</v>
      </c>
      <c r="DU15" s="183" t="s">
        <v>1047</v>
      </c>
      <c r="DV15" s="247" t="s">
        <v>1047</v>
      </c>
      <c r="DW15" s="183" t="s">
        <v>1047</v>
      </c>
      <c r="DX15" s="235">
        <v>8000</v>
      </c>
      <c r="DY15" s="183" t="s">
        <v>1047</v>
      </c>
      <c r="DZ15" s="183" t="s">
        <v>1047</v>
      </c>
      <c r="EA15" s="183" t="s">
        <v>1047</v>
      </c>
      <c r="EB15" s="282">
        <v>4000</v>
      </c>
      <c r="EC15" s="183" t="s">
        <v>1047</v>
      </c>
      <c r="ED15" s="183" t="s">
        <v>1047</v>
      </c>
    </row>
    <row r="16" spans="1:135" x14ac:dyDescent="0.3">
      <c r="A16" s="136" t="s">
        <v>1053</v>
      </c>
      <c r="B16" s="183" t="s">
        <v>1047</v>
      </c>
      <c r="C16" s="183" t="s">
        <v>1047</v>
      </c>
      <c r="D16" s="183" t="s">
        <v>1047</v>
      </c>
      <c r="E16" s="183" t="s">
        <v>1047</v>
      </c>
      <c r="F16" s="183" t="s">
        <v>1047</v>
      </c>
      <c r="G16" s="183" t="s">
        <v>1047</v>
      </c>
      <c r="H16" s="183" t="s">
        <v>1047</v>
      </c>
      <c r="I16" s="183" t="s">
        <v>1047</v>
      </c>
      <c r="J16" s="183" t="s">
        <v>1047</v>
      </c>
      <c r="K16" s="183" t="s">
        <v>1047</v>
      </c>
      <c r="L16" s="183" t="s">
        <v>1047</v>
      </c>
      <c r="M16" s="183" t="s">
        <v>1047</v>
      </c>
      <c r="N16" s="235">
        <v>10285.714285714286</v>
      </c>
      <c r="O16" s="183" t="s">
        <v>1047</v>
      </c>
      <c r="P16" s="183" t="s">
        <v>1047</v>
      </c>
      <c r="Q16" s="235">
        <v>6857.1428571428569</v>
      </c>
      <c r="R16" s="247" t="s">
        <v>1047</v>
      </c>
      <c r="S16" s="235">
        <v>6857.1428571428596</v>
      </c>
      <c r="T16" s="235">
        <v>6857.1428571428569</v>
      </c>
      <c r="U16" s="234">
        <v>5142.8571428571431</v>
      </c>
      <c r="V16" s="183" t="s">
        <v>1047</v>
      </c>
      <c r="W16" s="183" t="s">
        <v>1047</v>
      </c>
      <c r="X16" s="235">
        <v>12000</v>
      </c>
      <c r="Y16" s="183" t="s">
        <v>1047</v>
      </c>
      <c r="Z16" s="235">
        <f>IFERROR(VLOOKUP(A16,cout_median,8,FALSE),"Non évalué")</f>
        <v>10285.714285714286</v>
      </c>
      <c r="AB16" s="136" t="s">
        <v>1053</v>
      </c>
      <c r="AC16" s="183" t="s">
        <v>1047</v>
      </c>
      <c r="AD16" s="183" t="s">
        <v>1047</v>
      </c>
      <c r="AE16" s="183" t="s">
        <v>1047</v>
      </c>
      <c r="AF16" s="183" t="s">
        <v>1047</v>
      </c>
      <c r="AG16" s="183" t="s">
        <v>1047</v>
      </c>
      <c r="AH16" s="183" t="s">
        <v>1047</v>
      </c>
      <c r="AI16" s="183" t="s">
        <v>1047</v>
      </c>
      <c r="AJ16" s="183" t="s">
        <v>1047</v>
      </c>
      <c r="AK16" s="183" t="s">
        <v>1047</v>
      </c>
      <c r="AL16" s="183" t="s">
        <v>1047</v>
      </c>
      <c r="AM16" s="183" t="s">
        <v>1047</v>
      </c>
      <c r="AN16" s="183" t="s">
        <v>1047</v>
      </c>
      <c r="AO16" s="235">
        <v>9000</v>
      </c>
      <c r="AP16" s="268" t="s">
        <v>1047</v>
      </c>
      <c r="AQ16" s="268" t="s">
        <v>1047</v>
      </c>
      <c r="AR16" s="235">
        <v>10410</v>
      </c>
      <c r="AS16" s="247" t="s">
        <v>1047</v>
      </c>
      <c r="AT16" s="235">
        <v>9000</v>
      </c>
      <c r="AU16" s="235">
        <v>9000</v>
      </c>
      <c r="AV16" s="235">
        <v>6000</v>
      </c>
      <c r="AW16" s="183" t="s">
        <v>1047</v>
      </c>
      <c r="AX16" s="183" t="s">
        <v>1047</v>
      </c>
      <c r="AY16" s="239">
        <v>9000</v>
      </c>
      <c r="AZ16" s="183" t="s">
        <v>1047</v>
      </c>
      <c r="BA16" s="235">
        <f>'Coût médian du PMAS'!I11</f>
        <v>6000</v>
      </c>
      <c r="BC16" s="136" t="s">
        <v>1053</v>
      </c>
      <c r="BD16" s="139" t="s">
        <v>1047</v>
      </c>
      <c r="BE16" s="139" t="s">
        <v>1047</v>
      </c>
      <c r="BF16" s="139" t="s">
        <v>1047</v>
      </c>
      <c r="BG16" s="139" t="s">
        <v>1047</v>
      </c>
      <c r="BH16" s="139" t="s">
        <v>1047</v>
      </c>
      <c r="BI16" s="139" t="s">
        <v>1047</v>
      </c>
      <c r="BJ16" s="139" t="s">
        <v>1047</v>
      </c>
      <c r="BK16" s="139" t="s">
        <v>1047</v>
      </c>
      <c r="BL16" s="139" t="s">
        <v>1047</v>
      </c>
      <c r="BM16" s="139" t="s">
        <v>1047</v>
      </c>
      <c r="BN16" s="139" t="s">
        <v>1047</v>
      </c>
      <c r="BO16" s="139" t="s">
        <v>1047</v>
      </c>
      <c r="BP16" s="235">
        <v>9000</v>
      </c>
      <c r="BQ16" s="139" t="s">
        <v>1047</v>
      </c>
      <c r="BR16" s="139" t="s">
        <v>1047</v>
      </c>
      <c r="BS16" s="234">
        <v>9000</v>
      </c>
      <c r="BT16" s="151" t="s">
        <v>1047</v>
      </c>
      <c r="BU16" s="234">
        <v>9900</v>
      </c>
      <c r="BV16" s="235">
        <v>18000</v>
      </c>
      <c r="BW16" s="234">
        <v>9000</v>
      </c>
      <c r="BX16" s="139" t="s">
        <v>1047</v>
      </c>
      <c r="BY16" s="139" t="s">
        <v>1047</v>
      </c>
      <c r="BZ16" s="239">
        <v>10800</v>
      </c>
      <c r="CA16" s="183" t="s">
        <v>1047</v>
      </c>
      <c r="CB16" s="235">
        <f>'Coût médian du PMAS'!K11</f>
        <v>18000</v>
      </c>
      <c r="CD16" s="136" t="s">
        <v>1053</v>
      </c>
      <c r="CE16" s="183" t="s">
        <v>1047</v>
      </c>
      <c r="CF16" s="183" t="s">
        <v>1047</v>
      </c>
      <c r="CG16" s="183" t="s">
        <v>1047</v>
      </c>
      <c r="CH16" s="183" t="s">
        <v>1047</v>
      </c>
      <c r="CI16" s="183" t="s">
        <v>1047</v>
      </c>
      <c r="CJ16" s="183" t="s">
        <v>1047</v>
      </c>
      <c r="CK16" s="183" t="s">
        <v>1047</v>
      </c>
      <c r="CL16" s="183" t="s">
        <v>1047</v>
      </c>
      <c r="CM16" s="183" t="s">
        <v>1047</v>
      </c>
      <c r="CN16" s="183" t="s">
        <v>1047</v>
      </c>
      <c r="CO16" s="183" t="s">
        <v>1047</v>
      </c>
      <c r="CP16" s="183" t="s">
        <v>1047</v>
      </c>
      <c r="CQ16" s="235">
        <v>7500</v>
      </c>
      <c r="CR16" s="183" t="s">
        <v>1047</v>
      </c>
      <c r="CS16" s="183" t="s">
        <v>1047</v>
      </c>
      <c r="CT16" s="235">
        <v>6600</v>
      </c>
      <c r="CU16" s="247" t="s">
        <v>1047</v>
      </c>
      <c r="CV16" s="235">
        <v>7500</v>
      </c>
      <c r="CW16" s="235">
        <v>7350</v>
      </c>
      <c r="CX16" s="235">
        <v>7500</v>
      </c>
      <c r="CY16" s="183" t="s">
        <v>1047</v>
      </c>
      <c r="CZ16" s="183" t="s">
        <v>1047</v>
      </c>
      <c r="DA16" s="245">
        <v>9000</v>
      </c>
      <c r="DB16" s="183" t="s">
        <v>1047</v>
      </c>
      <c r="DC16" s="235">
        <f>'Coût médian du PMAS'!J11</f>
        <v>6000</v>
      </c>
      <c r="DE16" s="136" t="s">
        <v>1053</v>
      </c>
      <c r="DF16" s="183" t="s">
        <v>1047</v>
      </c>
      <c r="DG16" s="183" t="s">
        <v>1047</v>
      </c>
      <c r="DH16" s="183" t="s">
        <v>1047</v>
      </c>
      <c r="DI16" s="183" t="s">
        <v>1047</v>
      </c>
      <c r="DJ16" s="183" t="s">
        <v>1047</v>
      </c>
      <c r="DK16" s="183" t="s">
        <v>1047</v>
      </c>
      <c r="DL16" s="183" t="s">
        <v>1047</v>
      </c>
      <c r="DM16" s="183" t="s">
        <v>1047</v>
      </c>
      <c r="DN16" s="183" t="s">
        <v>1047</v>
      </c>
      <c r="DO16" s="183" t="s">
        <v>1047</v>
      </c>
      <c r="DP16" s="183" t="s">
        <v>1047</v>
      </c>
      <c r="DQ16" s="183" t="s">
        <v>1047</v>
      </c>
      <c r="DR16" s="237">
        <v>4000</v>
      </c>
      <c r="DS16" s="183" t="s">
        <v>1047</v>
      </c>
      <c r="DT16" s="183" t="s">
        <v>1047</v>
      </c>
      <c r="DU16" s="235">
        <v>10000</v>
      </c>
      <c r="DV16" s="247" t="s">
        <v>1047</v>
      </c>
      <c r="DW16" s="235">
        <v>4000</v>
      </c>
      <c r="DX16" s="235">
        <v>4000</v>
      </c>
      <c r="DY16" s="235">
        <v>4000</v>
      </c>
      <c r="DZ16" s="183" t="s">
        <v>1047</v>
      </c>
      <c r="EA16" s="183" t="s">
        <v>1047</v>
      </c>
      <c r="EB16" s="282">
        <v>8000</v>
      </c>
      <c r="EC16" s="183" t="s">
        <v>1047</v>
      </c>
      <c r="ED16" s="235">
        <f>'Coût médian du PMAS'!L11</f>
        <v>3000</v>
      </c>
    </row>
    <row r="17" spans="1:134" x14ac:dyDescent="0.3">
      <c r="A17" s="136" t="s">
        <v>1054</v>
      </c>
      <c r="B17" s="183" t="s">
        <v>1047</v>
      </c>
      <c r="C17" s="183" t="s">
        <v>1047</v>
      </c>
      <c r="D17" s="183" t="s">
        <v>1047</v>
      </c>
      <c r="E17" s="183" t="s">
        <v>1047</v>
      </c>
      <c r="F17" s="183" t="s">
        <v>1047</v>
      </c>
      <c r="G17" s="183" t="s">
        <v>1047</v>
      </c>
      <c r="H17" s="183" t="s">
        <v>1047</v>
      </c>
      <c r="I17" s="183" t="s">
        <v>1047</v>
      </c>
      <c r="J17" s="183" t="s">
        <v>1047</v>
      </c>
      <c r="K17" s="183" t="s">
        <v>1047</v>
      </c>
      <c r="L17" s="234">
        <v>7988.5714285714284</v>
      </c>
      <c r="M17" s="183" t="s">
        <v>1047</v>
      </c>
      <c r="N17" s="235">
        <v>7028.5714285714284</v>
      </c>
      <c r="O17" s="183" t="s">
        <v>1047</v>
      </c>
      <c r="P17" s="234">
        <v>8022.8571428571431</v>
      </c>
      <c r="Q17" s="234">
        <v>6857.1428571428569</v>
      </c>
      <c r="R17" s="247" t="s">
        <v>1047</v>
      </c>
      <c r="S17" s="183" t="s">
        <v>1047</v>
      </c>
      <c r="T17" s="234">
        <v>5142.8571428571431</v>
      </c>
      <c r="U17" s="235">
        <v>8571.4285714285706</v>
      </c>
      <c r="V17" s="183" t="s">
        <v>1047</v>
      </c>
      <c r="W17" s="183" t="s">
        <v>1047</v>
      </c>
      <c r="X17" s="234">
        <v>5142.8571428571431</v>
      </c>
      <c r="Y17" s="183" t="s">
        <v>1047</v>
      </c>
      <c r="Z17" s="183" t="s">
        <v>1047</v>
      </c>
      <c r="AB17" s="136" t="s">
        <v>1054</v>
      </c>
      <c r="AC17" s="183" t="s">
        <v>1047</v>
      </c>
      <c r="AD17" s="183" t="s">
        <v>1047</v>
      </c>
      <c r="AE17" s="183" t="s">
        <v>1047</v>
      </c>
      <c r="AF17" s="183" t="s">
        <v>1047</v>
      </c>
      <c r="AG17" s="183" t="s">
        <v>1047</v>
      </c>
      <c r="AH17" s="183" t="s">
        <v>1047</v>
      </c>
      <c r="AI17" s="183" t="s">
        <v>1047</v>
      </c>
      <c r="AJ17" s="183" t="s">
        <v>1047</v>
      </c>
      <c r="AK17" s="183" t="s">
        <v>1047</v>
      </c>
      <c r="AL17" s="183" t="s">
        <v>1047</v>
      </c>
      <c r="AM17" s="235">
        <v>10308.9</v>
      </c>
      <c r="AN17" s="183" t="s">
        <v>1047</v>
      </c>
      <c r="AO17" s="235">
        <v>8130</v>
      </c>
      <c r="AP17" s="183" t="s">
        <v>1047</v>
      </c>
      <c r="AQ17" s="235">
        <v>9420</v>
      </c>
      <c r="AR17" s="235">
        <v>18000</v>
      </c>
      <c r="AS17" s="183" t="s">
        <v>1047</v>
      </c>
      <c r="AT17" s="183" t="s">
        <v>1047</v>
      </c>
      <c r="AU17" s="235">
        <v>9000</v>
      </c>
      <c r="AV17" s="235">
        <v>6000</v>
      </c>
      <c r="AW17" s="183" t="s">
        <v>1047</v>
      </c>
      <c r="AX17" s="183" t="s">
        <v>1047</v>
      </c>
      <c r="AY17" s="235">
        <v>12000</v>
      </c>
      <c r="AZ17" s="183" t="s">
        <v>1047</v>
      </c>
      <c r="BA17" s="183" t="s">
        <v>1047</v>
      </c>
      <c r="BC17" s="136" t="s">
        <v>1054</v>
      </c>
      <c r="BD17" s="139" t="s">
        <v>1047</v>
      </c>
      <c r="BE17" s="139" t="s">
        <v>1047</v>
      </c>
      <c r="BF17" s="139" t="s">
        <v>1047</v>
      </c>
      <c r="BG17" s="139" t="s">
        <v>1047</v>
      </c>
      <c r="BH17" s="139" t="s">
        <v>1047</v>
      </c>
      <c r="BI17" s="139" t="s">
        <v>1047</v>
      </c>
      <c r="BJ17" s="139" t="s">
        <v>1047</v>
      </c>
      <c r="BK17" s="139" t="s">
        <v>1047</v>
      </c>
      <c r="BL17" s="139" t="s">
        <v>1047</v>
      </c>
      <c r="BM17" s="139" t="s">
        <v>1047</v>
      </c>
      <c r="BN17" s="237">
        <v>7349.9400000000005</v>
      </c>
      <c r="BO17" s="139" t="s">
        <v>1047</v>
      </c>
      <c r="BP17" s="238">
        <v>10800</v>
      </c>
      <c r="BQ17" s="152" t="s">
        <v>1047</v>
      </c>
      <c r="BR17" s="237">
        <v>12888</v>
      </c>
      <c r="BS17" s="237">
        <v>12600</v>
      </c>
      <c r="BT17" s="151" t="s">
        <v>1047</v>
      </c>
      <c r="BU17" s="139" t="s">
        <v>1047</v>
      </c>
      <c r="BV17" s="235">
        <v>11268</v>
      </c>
      <c r="BW17" s="235">
        <v>9000</v>
      </c>
      <c r="BX17" s="139" t="s">
        <v>1047</v>
      </c>
      <c r="BY17" s="139" t="s">
        <v>1047</v>
      </c>
      <c r="BZ17" s="235">
        <v>14400</v>
      </c>
      <c r="CA17" s="183" t="s">
        <v>1047</v>
      </c>
      <c r="CB17" s="183" t="s">
        <v>1047</v>
      </c>
      <c r="CD17" s="136" t="s">
        <v>1054</v>
      </c>
      <c r="CE17" s="183" t="s">
        <v>1047</v>
      </c>
      <c r="CF17" s="183" t="s">
        <v>1047</v>
      </c>
      <c r="CG17" s="183" t="s">
        <v>1047</v>
      </c>
      <c r="CH17" s="183" t="s">
        <v>1047</v>
      </c>
      <c r="CI17" s="183" t="s">
        <v>1047</v>
      </c>
      <c r="CJ17" s="183" t="s">
        <v>1047</v>
      </c>
      <c r="CK17" s="183" t="s">
        <v>1047</v>
      </c>
      <c r="CL17" s="183" t="s">
        <v>1047</v>
      </c>
      <c r="CM17" s="183" t="s">
        <v>1047</v>
      </c>
      <c r="CN17" s="183" t="s">
        <v>1047</v>
      </c>
      <c r="CO17" s="237">
        <v>7500</v>
      </c>
      <c r="CP17" s="183" t="s">
        <v>1047</v>
      </c>
      <c r="CQ17" s="235">
        <v>8445</v>
      </c>
      <c r="CR17" s="183" t="s">
        <v>1047</v>
      </c>
      <c r="CS17" s="237">
        <v>9390</v>
      </c>
      <c r="CT17" s="237">
        <v>10500</v>
      </c>
      <c r="CU17" s="247" t="s">
        <v>1047</v>
      </c>
      <c r="CV17" s="183" t="s">
        <v>1047</v>
      </c>
      <c r="CW17" s="235">
        <v>8250</v>
      </c>
      <c r="CX17" s="235">
        <v>9390</v>
      </c>
      <c r="CY17" s="183" t="s">
        <v>1047</v>
      </c>
      <c r="CZ17" s="183" t="s">
        <v>1047</v>
      </c>
      <c r="DA17" s="235">
        <v>10500</v>
      </c>
      <c r="DB17" s="183" t="s">
        <v>1047</v>
      </c>
      <c r="DC17" s="183" t="s">
        <v>1047</v>
      </c>
      <c r="DE17" s="136" t="s">
        <v>1054</v>
      </c>
      <c r="DF17" s="183" t="s">
        <v>1047</v>
      </c>
      <c r="DG17" s="183" t="s">
        <v>1047</v>
      </c>
      <c r="DH17" s="183" t="s">
        <v>1047</v>
      </c>
      <c r="DI17" s="183" t="s">
        <v>1047</v>
      </c>
      <c r="DJ17" s="183" t="s">
        <v>1047</v>
      </c>
      <c r="DK17" s="183" t="s">
        <v>1047</v>
      </c>
      <c r="DL17" s="183" t="s">
        <v>1047</v>
      </c>
      <c r="DM17" s="183" t="s">
        <v>1047</v>
      </c>
      <c r="DN17" s="183" t="s">
        <v>1047</v>
      </c>
      <c r="DO17" s="183" t="s">
        <v>1047</v>
      </c>
      <c r="DP17" s="237">
        <v>4295.3999999999996</v>
      </c>
      <c r="DQ17" s="183" t="s">
        <v>1047</v>
      </c>
      <c r="DR17" s="237">
        <v>4640</v>
      </c>
      <c r="DS17" s="183" t="s">
        <v>1047</v>
      </c>
      <c r="DT17" s="237">
        <v>5000</v>
      </c>
      <c r="DU17" s="237">
        <v>12000</v>
      </c>
      <c r="DV17" s="247" t="s">
        <v>1047</v>
      </c>
      <c r="DW17" s="183" t="s">
        <v>1047</v>
      </c>
      <c r="DX17" s="235">
        <v>7520</v>
      </c>
      <c r="DY17" s="235">
        <v>7520</v>
      </c>
      <c r="DZ17" s="183" t="s">
        <v>1047</v>
      </c>
      <c r="EA17" s="183" t="s">
        <v>1047</v>
      </c>
      <c r="EB17" s="282">
        <v>4000</v>
      </c>
      <c r="EC17" s="183" t="s">
        <v>1047</v>
      </c>
      <c r="ED17" s="183" t="s">
        <v>1047</v>
      </c>
    </row>
    <row r="18" spans="1:134" x14ac:dyDescent="0.3">
      <c r="A18" s="136" t="s">
        <v>905</v>
      </c>
      <c r="B18" s="183" t="s">
        <v>1047</v>
      </c>
      <c r="C18" s="183" t="s">
        <v>1047</v>
      </c>
      <c r="D18" s="183" t="s">
        <v>1047</v>
      </c>
      <c r="E18" s="183" t="s">
        <v>1047</v>
      </c>
      <c r="F18" s="183" t="s">
        <v>1047</v>
      </c>
      <c r="G18" s="183" t="s">
        <v>1047</v>
      </c>
      <c r="H18" s="183" t="s">
        <v>1047</v>
      </c>
      <c r="I18" s="183" t="s">
        <v>1047</v>
      </c>
      <c r="J18" s="183" t="s">
        <v>1047</v>
      </c>
      <c r="K18" s="183" t="s">
        <v>1047</v>
      </c>
      <c r="L18" s="183" t="s">
        <v>1047</v>
      </c>
      <c r="M18" s="183" t="s">
        <v>1047</v>
      </c>
      <c r="N18" s="183" t="s">
        <v>1047</v>
      </c>
      <c r="O18" s="183" t="s">
        <v>1047</v>
      </c>
      <c r="P18" s="183" t="s">
        <v>1047</v>
      </c>
      <c r="Q18" s="183" t="s">
        <v>1047</v>
      </c>
      <c r="R18" s="183" t="s">
        <v>1047</v>
      </c>
      <c r="S18" s="183" t="s">
        <v>1047</v>
      </c>
      <c r="T18" s="183" t="s">
        <v>1047</v>
      </c>
      <c r="U18" s="234">
        <v>5142.8571428571431</v>
      </c>
      <c r="V18" s="183" t="s">
        <v>1047</v>
      </c>
      <c r="W18" s="234">
        <v>4011.4285714285716</v>
      </c>
      <c r="X18" s="180">
        <v>4800</v>
      </c>
      <c r="Y18" s="234">
        <v>5417.1428571428569</v>
      </c>
      <c r="Z18" s="234">
        <f>IFERROR(VLOOKUP(A18,cout_median,8,FALSE),"Non évalué")</f>
        <v>6857.1428571428569</v>
      </c>
      <c r="AB18" s="136" t="s">
        <v>905</v>
      </c>
      <c r="AC18" s="183" t="s">
        <v>1047</v>
      </c>
      <c r="AD18" s="183" t="s">
        <v>1047</v>
      </c>
      <c r="AE18" s="183" t="s">
        <v>1047</v>
      </c>
      <c r="AF18" s="183" t="s">
        <v>1047</v>
      </c>
      <c r="AG18" s="183" t="s">
        <v>1047</v>
      </c>
      <c r="AH18" s="183" t="s">
        <v>1047</v>
      </c>
      <c r="AI18" s="183" t="s">
        <v>1047</v>
      </c>
      <c r="AJ18" s="183" t="s">
        <v>1047</v>
      </c>
      <c r="AK18" s="183" t="s">
        <v>1047</v>
      </c>
      <c r="AL18" s="183" t="s">
        <v>1047</v>
      </c>
      <c r="AM18" s="183" t="s">
        <v>1047</v>
      </c>
      <c r="AN18" s="183" t="s">
        <v>1047</v>
      </c>
      <c r="AO18" s="183" t="s">
        <v>1047</v>
      </c>
      <c r="AP18" s="183" t="s">
        <v>1047</v>
      </c>
      <c r="AQ18" s="183" t="s">
        <v>1047</v>
      </c>
      <c r="AR18" s="183" t="s">
        <v>1047</v>
      </c>
      <c r="AS18" s="183" t="s">
        <v>1047</v>
      </c>
      <c r="AT18" s="183" t="s">
        <v>1047</v>
      </c>
      <c r="AU18" s="183" t="s">
        <v>1047</v>
      </c>
      <c r="AV18" s="235">
        <v>15000</v>
      </c>
      <c r="AW18" s="183" t="s">
        <v>1047</v>
      </c>
      <c r="AX18" s="235">
        <v>9000</v>
      </c>
      <c r="AY18" s="235">
        <v>9750</v>
      </c>
      <c r="AZ18" s="235">
        <v>9000</v>
      </c>
      <c r="BA18" s="235">
        <f>'Coût médian du PMAS'!I12</f>
        <v>9000</v>
      </c>
      <c r="BC18" s="136" t="s">
        <v>905</v>
      </c>
      <c r="BD18" s="183" t="s">
        <v>1047</v>
      </c>
      <c r="BE18" s="183" t="s">
        <v>1047</v>
      </c>
      <c r="BF18" s="183" t="s">
        <v>1047</v>
      </c>
      <c r="BG18" s="183" t="s">
        <v>1047</v>
      </c>
      <c r="BH18" s="183" t="s">
        <v>1047</v>
      </c>
      <c r="BI18" s="183" t="s">
        <v>1047</v>
      </c>
      <c r="BJ18" s="183" t="s">
        <v>1047</v>
      </c>
      <c r="BK18" s="183" t="s">
        <v>1047</v>
      </c>
      <c r="BL18" s="183" t="s">
        <v>1047</v>
      </c>
      <c r="BM18" s="183" t="s">
        <v>1047</v>
      </c>
      <c r="BN18" s="183" t="s">
        <v>1047</v>
      </c>
      <c r="BO18" s="183" t="s">
        <v>1047</v>
      </c>
      <c r="BP18" s="183" t="s">
        <v>1047</v>
      </c>
      <c r="BQ18" s="183" t="s">
        <v>1047</v>
      </c>
      <c r="BR18" s="183" t="s">
        <v>1047</v>
      </c>
      <c r="BS18" s="183" t="s">
        <v>1047</v>
      </c>
      <c r="BT18" s="183" t="s">
        <v>1047</v>
      </c>
      <c r="BU18" s="183" t="s">
        <v>1047</v>
      </c>
      <c r="BV18" s="183" t="s">
        <v>1047</v>
      </c>
      <c r="BW18" s="235">
        <v>9000</v>
      </c>
      <c r="BX18" s="183" t="s">
        <v>1047</v>
      </c>
      <c r="BY18" s="235">
        <v>3240</v>
      </c>
      <c r="BZ18" s="235">
        <v>4500</v>
      </c>
      <c r="CA18" s="235">
        <v>4500</v>
      </c>
      <c r="CB18" s="235">
        <f>'Coût médian du PMAS'!K12</f>
        <v>4500</v>
      </c>
      <c r="CD18" s="136" t="s">
        <v>905</v>
      </c>
      <c r="CE18" s="183" t="s">
        <v>1047</v>
      </c>
      <c r="CF18" s="183" t="s">
        <v>1047</v>
      </c>
      <c r="CG18" s="183" t="s">
        <v>1047</v>
      </c>
      <c r="CH18" s="183" t="s">
        <v>1047</v>
      </c>
      <c r="CI18" s="183" t="s">
        <v>1047</v>
      </c>
      <c r="CJ18" s="183" t="s">
        <v>1047</v>
      </c>
      <c r="CK18" s="183" t="s">
        <v>1047</v>
      </c>
      <c r="CL18" s="183" t="s">
        <v>1047</v>
      </c>
      <c r="CM18" s="183" t="s">
        <v>1047</v>
      </c>
      <c r="CN18" s="183" t="s">
        <v>1047</v>
      </c>
      <c r="CO18" s="183" t="s">
        <v>1047</v>
      </c>
      <c r="CP18" s="183" t="s">
        <v>1047</v>
      </c>
      <c r="CQ18" s="183" t="s">
        <v>1047</v>
      </c>
      <c r="CR18" s="183" t="s">
        <v>1047</v>
      </c>
      <c r="CS18" s="183" t="s">
        <v>1047</v>
      </c>
      <c r="CT18" s="183" t="s">
        <v>1047</v>
      </c>
      <c r="CU18" s="183" t="s">
        <v>1047</v>
      </c>
      <c r="CV18" s="183" t="s">
        <v>1047</v>
      </c>
      <c r="CW18" s="183" t="s">
        <v>1047</v>
      </c>
      <c r="CX18" s="235">
        <v>15000</v>
      </c>
      <c r="CY18" s="183" t="s">
        <v>1047</v>
      </c>
      <c r="CZ18" s="235">
        <v>15000</v>
      </c>
      <c r="DA18" s="235">
        <v>15000</v>
      </c>
      <c r="DB18" s="235">
        <v>13875</v>
      </c>
      <c r="DC18" s="235">
        <f>'Coût médian du PMAS'!J12</f>
        <v>13500</v>
      </c>
      <c r="DE18" s="136" t="s">
        <v>905</v>
      </c>
      <c r="DF18" s="183" t="s">
        <v>1047</v>
      </c>
      <c r="DG18" s="183" t="s">
        <v>1047</v>
      </c>
      <c r="DH18" s="183" t="s">
        <v>1047</v>
      </c>
      <c r="DI18" s="183" t="s">
        <v>1047</v>
      </c>
      <c r="DJ18" s="183" t="s">
        <v>1047</v>
      </c>
      <c r="DK18" s="183" t="s">
        <v>1047</v>
      </c>
      <c r="DL18" s="183" t="s">
        <v>1047</v>
      </c>
      <c r="DM18" s="183" t="s">
        <v>1047</v>
      </c>
      <c r="DN18" s="183" t="s">
        <v>1047</v>
      </c>
      <c r="DO18" s="183" t="s">
        <v>1047</v>
      </c>
      <c r="DP18" s="183" t="s">
        <v>1047</v>
      </c>
      <c r="DQ18" s="183" t="s">
        <v>1047</v>
      </c>
      <c r="DR18" s="183" t="s">
        <v>1047</v>
      </c>
      <c r="DS18" s="183" t="s">
        <v>1047</v>
      </c>
      <c r="DT18" s="183" t="s">
        <v>1047</v>
      </c>
      <c r="DU18" s="183" t="s">
        <v>1047</v>
      </c>
      <c r="DV18" s="183" t="s">
        <v>1047</v>
      </c>
      <c r="DW18" s="183" t="s">
        <v>1047</v>
      </c>
      <c r="DX18" s="183" t="s">
        <v>1047</v>
      </c>
      <c r="DY18" s="235">
        <v>6000</v>
      </c>
      <c r="DZ18" s="183" t="s">
        <v>1047</v>
      </c>
      <c r="EA18" s="234">
        <v>4000</v>
      </c>
      <c r="EB18" s="282">
        <v>2400</v>
      </c>
      <c r="EC18" s="235">
        <v>4500</v>
      </c>
      <c r="ED18" s="235">
        <f>'Coût médian du PMAS'!L12</f>
        <v>1520</v>
      </c>
    </row>
    <row r="19" spans="1:134" x14ac:dyDescent="0.3">
      <c r="A19" s="221" t="s">
        <v>902</v>
      </c>
      <c r="B19" s="180">
        <v>16285.714285714286</v>
      </c>
      <c r="C19" s="232">
        <v>21714.285714285714</v>
      </c>
      <c r="D19" s="232">
        <v>15634.285714285714</v>
      </c>
      <c r="E19" s="180">
        <v>16285.714285714286</v>
      </c>
      <c r="F19" s="180">
        <v>21714.285714285714</v>
      </c>
      <c r="G19" s="180">
        <v>21714.285714285714</v>
      </c>
      <c r="H19" s="183" t="s">
        <v>1047</v>
      </c>
      <c r="I19" s="183" t="s">
        <v>1047</v>
      </c>
      <c r="J19" s="180">
        <v>1714.2857142857142</v>
      </c>
      <c r="K19" s="180">
        <v>3428.5714285714284</v>
      </c>
      <c r="L19" s="180">
        <v>1714.2857142857142</v>
      </c>
      <c r="M19" s="180">
        <v>3428.5714285714284</v>
      </c>
      <c r="N19" s="183" t="s">
        <v>1047</v>
      </c>
      <c r="O19" s="180">
        <v>6857.1428571428569</v>
      </c>
      <c r="P19" s="183" t="s">
        <v>1047</v>
      </c>
      <c r="Q19" s="180">
        <v>6857.1428571428569</v>
      </c>
      <c r="R19" s="180">
        <v>6857.1428571428569</v>
      </c>
      <c r="S19" s="180">
        <v>6857.1428571428596</v>
      </c>
      <c r="T19" s="180">
        <v>5142.8571428571431</v>
      </c>
      <c r="U19" s="180">
        <v>5142.8571428571431</v>
      </c>
      <c r="V19" s="180">
        <v>6857.1428571428569</v>
      </c>
      <c r="W19" s="180">
        <v>5142.8571428571431</v>
      </c>
      <c r="X19" s="180">
        <v>5142.8571428571431</v>
      </c>
      <c r="Y19" s="180">
        <v>5142.8571428571431</v>
      </c>
      <c r="Z19" s="235">
        <f>IFERROR(VLOOKUP(A19,cout_median,8,FALSE),"Non évalué")</f>
        <v>5142.8571428571431</v>
      </c>
      <c r="AB19" s="221" t="s">
        <v>902</v>
      </c>
      <c r="AC19" s="235">
        <v>12000</v>
      </c>
      <c r="AD19" s="235">
        <v>6000</v>
      </c>
      <c r="AE19" s="235">
        <v>12000</v>
      </c>
      <c r="AF19" s="235">
        <v>15000</v>
      </c>
      <c r="AG19" s="235">
        <v>6000</v>
      </c>
      <c r="AH19" s="235">
        <v>12000</v>
      </c>
      <c r="AI19" s="183" t="s">
        <v>1047</v>
      </c>
      <c r="AJ19" s="183" t="s">
        <v>1047</v>
      </c>
      <c r="AK19" s="235">
        <v>3000</v>
      </c>
      <c r="AL19" s="235">
        <v>6000</v>
      </c>
      <c r="AM19" s="235">
        <v>3000</v>
      </c>
      <c r="AN19" s="235">
        <v>3000</v>
      </c>
      <c r="AO19" s="183" t="s">
        <v>1047</v>
      </c>
      <c r="AP19" s="235">
        <v>12000</v>
      </c>
      <c r="AQ19" s="183" t="s">
        <v>1047</v>
      </c>
      <c r="AR19" s="235">
        <v>12000</v>
      </c>
      <c r="AS19" s="235">
        <v>12000</v>
      </c>
      <c r="AT19" s="235">
        <v>9000</v>
      </c>
      <c r="AU19" s="235">
        <v>9000</v>
      </c>
      <c r="AV19" s="235">
        <v>12000</v>
      </c>
      <c r="AW19" s="235">
        <v>12000</v>
      </c>
      <c r="AX19" s="235">
        <v>9000</v>
      </c>
      <c r="AY19" s="235">
        <v>6000</v>
      </c>
      <c r="AZ19" s="235">
        <v>6000</v>
      </c>
      <c r="BA19" s="235">
        <f>'Coût médian du PMAS'!I13</f>
        <v>12000</v>
      </c>
      <c r="BC19" s="221" t="s">
        <v>902</v>
      </c>
      <c r="BD19" s="179">
        <v>1600</v>
      </c>
      <c r="BE19" s="241">
        <v>3200</v>
      </c>
      <c r="BF19" s="241">
        <v>3200</v>
      </c>
      <c r="BG19" s="279">
        <v>4400</v>
      </c>
      <c r="BH19" s="248">
        <v>3200</v>
      </c>
      <c r="BI19" s="246">
        <v>3200</v>
      </c>
      <c r="BJ19" s="183" t="s">
        <v>1047</v>
      </c>
      <c r="BK19" s="183" t="s">
        <v>1047</v>
      </c>
      <c r="BL19" s="235">
        <v>1800</v>
      </c>
      <c r="BM19" s="237">
        <v>1800</v>
      </c>
      <c r="BN19" s="237">
        <v>1800</v>
      </c>
      <c r="BO19" s="235">
        <v>3600</v>
      </c>
      <c r="BP19" s="183" t="s">
        <v>1047</v>
      </c>
      <c r="BQ19" s="235">
        <v>7200</v>
      </c>
      <c r="BR19" s="183" t="s">
        <v>1047</v>
      </c>
      <c r="BS19" s="235">
        <v>7200</v>
      </c>
      <c r="BT19" s="237">
        <v>7200</v>
      </c>
      <c r="BU19" s="235">
        <v>7200</v>
      </c>
      <c r="BV19" s="235">
        <v>7200</v>
      </c>
      <c r="BW19" s="235">
        <v>7200</v>
      </c>
      <c r="BX19" s="235">
        <v>7200</v>
      </c>
      <c r="BY19" s="235">
        <v>5400</v>
      </c>
      <c r="BZ19" s="235">
        <v>5400</v>
      </c>
      <c r="CA19" s="235">
        <v>5400</v>
      </c>
      <c r="CB19" s="235">
        <f>'Coût médian du PMAS'!K13</f>
        <v>5400</v>
      </c>
      <c r="CD19" s="221" t="s">
        <v>902</v>
      </c>
      <c r="CE19" s="180">
        <v>7800</v>
      </c>
      <c r="CF19" s="248">
        <v>5850</v>
      </c>
      <c r="CG19" s="248">
        <v>6500</v>
      </c>
      <c r="CH19" s="248">
        <v>3900</v>
      </c>
      <c r="CI19" s="248">
        <v>5200</v>
      </c>
      <c r="CJ19" s="246">
        <v>7800</v>
      </c>
      <c r="CK19" s="183" t="s">
        <v>1047</v>
      </c>
      <c r="CL19" s="183" t="s">
        <v>1047</v>
      </c>
      <c r="CM19" s="235">
        <v>7500</v>
      </c>
      <c r="CN19" s="237">
        <v>3750</v>
      </c>
      <c r="CO19" s="237">
        <v>3000</v>
      </c>
      <c r="CP19" s="235">
        <v>3000</v>
      </c>
      <c r="CQ19" s="183" t="s">
        <v>1047</v>
      </c>
      <c r="CR19" s="235">
        <v>3750</v>
      </c>
      <c r="CS19" s="183" t="s">
        <v>1047</v>
      </c>
      <c r="CT19" s="235">
        <v>12000</v>
      </c>
      <c r="CU19" s="237">
        <v>12000</v>
      </c>
      <c r="CV19" s="235">
        <v>9000</v>
      </c>
      <c r="CW19" s="235">
        <v>9000</v>
      </c>
      <c r="CX19" s="235">
        <v>9000</v>
      </c>
      <c r="CY19" s="235">
        <v>10500</v>
      </c>
      <c r="CZ19" s="235">
        <v>9000</v>
      </c>
      <c r="DA19" s="235">
        <v>9000</v>
      </c>
      <c r="DB19" s="235">
        <v>9000</v>
      </c>
      <c r="DC19" s="235">
        <f>'Coût médian du PMAS'!J13</f>
        <v>9000</v>
      </c>
      <c r="DE19" s="221" t="s">
        <v>902</v>
      </c>
      <c r="DF19" s="180">
        <v>4000</v>
      </c>
      <c r="DG19" s="248">
        <v>4000</v>
      </c>
      <c r="DH19" s="248">
        <v>4000</v>
      </c>
      <c r="DI19" s="248">
        <v>2708</v>
      </c>
      <c r="DJ19" s="248">
        <v>8000</v>
      </c>
      <c r="DK19" s="246">
        <v>4000</v>
      </c>
      <c r="DL19" s="183" t="s">
        <v>1047</v>
      </c>
      <c r="DM19" s="183" t="s">
        <v>1047</v>
      </c>
      <c r="DN19" s="235">
        <v>4000</v>
      </c>
      <c r="DO19" s="237">
        <v>4000</v>
      </c>
      <c r="DP19" s="237">
        <v>4000</v>
      </c>
      <c r="DQ19" s="235">
        <v>4000</v>
      </c>
      <c r="DR19" s="183" t="s">
        <v>1047</v>
      </c>
      <c r="DS19" s="235">
        <v>8000</v>
      </c>
      <c r="DT19" s="183" t="s">
        <v>1047</v>
      </c>
      <c r="DU19" s="235">
        <v>8000</v>
      </c>
      <c r="DV19" s="237">
        <v>8000</v>
      </c>
      <c r="DW19" s="235">
        <v>4000</v>
      </c>
      <c r="DX19" s="235">
        <v>4000</v>
      </c>
      <c r="DY19" s="235">
        <v>8000</v>
      </c>
      <c r="DZ19" s="235">
        <v>8000</v>
      </c>
      <c r="EA19" s="235">
        <v>8000</v>
      </c>
      <c r="EB19" s="282">
        <v>4000</v>
      </c>
      <c r="EC19" s="235">
        <v>6000</v>
      </c>
      <c r="ED19" s="235">
        <f>'Coût médian du PMAS'!L13</f>
        <v>6000</v>
      </c>
    </row>
    <row r="20" spans="1:134" x14ac:dyDescent="0.3">
      <c r="A20" s="221" t="s">
        <v>1049</v>
      </c>
      <c r="B20" s="180">
        <v>7600</v>
      </c>
      <c r="C20" s="248">
        <v>7600</v>
      </c>
      <c r="D20" s="248">
        <v>5700</v>
      </c>
      <c r="E20" s="248">
        <v>5700</v>
      </c>
      <c r="F20" s="248">
        <v>5700</v>
      </c>
      <c r="G20" s="183" t="s">
        <v>1047</v>
      </c>
      <c r="H20" s="236">
        <v>8142.8571428571431</v>
      </c>
      <c r="I20" s="180">
        <v>5142.8571428571431</v>
      </c>
      <c r="J20" s="183" t="s">
        <v>1047</v>
      </c>
      <c r="K20" s="235">
        <v>6857.1428571428569</v>
      </c>
      <c r="L20" s="235">
        <v>5142.8571428571431</v>
      </c>
      <c r="M20" s="235">
        <v>6857.1428571428569</v>
      </c>
      <c r="N20" s="235">
        <v>5142.8571428571431</v>
      </c>
      <c r="O20" s="235">
        <v>6428.5714285714284</v>
      </c>
      <c r="P20" s="235">
        <v>5142.8571428571431</v>
      </c>
      <c r="Q20" s="235">
        <v>6000</v>
      </c>
      <c r="R20" s="247" t="s">
        <v>1047</v>
      </c>
      <c r="S20" s="234">
        <v>6857.1428571428596</v>
      </c>
      <c r="T20" s="183" t="s">
        <v>1047</v>
      </c>
      <c r="U20" s="235">
        <v>1817.1428571428571</v>
      </c>
      <c r="V20" s="183" t="s">
        <v>1047</v>
      </c>
      <c r="W20" s="183" t="s">
        <v>1047</v>
      </c>
      <c r="X20" s="183" t="s">
        <v>1047</v>
      </c>
      <c r="Y20" s="183" t="s">
        <v>1047</v>
      </c>
      <c r="Z20" s="183" t="s">
        <v>1047</v>
      </c>
      <c r="AB20" s="221" t="s">
        <v>1049</v>
      </c>
      <c r="AC20" s="235">
        <v>6000</v>
      </c>
      <c r="AD20" s="235">
        <v>4200</v>
      </c>
      <c r="AE20" s="235">
        <v>6750</v>
      </c>
      <c r="AF20" s="235">
        <v>6000</v>
      </c>
      <c r="AG20" s="235">
        <v>4500</v>
      </c>
      <c r="AH20" s="183" t="s">
        <v>1047</v>
      </c>
      <c r="AI20" s="235">
        <v>7500</v>
      </c>
      <c r="AJ20" s="235">
        <v>9000</v>
      </c>
      <c r="AK20" s="183" t="s">
        <v>1047</v>
      </c>
      <c r="AL20" s="235">
        <v>4200</v>
      </c>
      <c r="AM20" s="235">
        <v>15000</v>
      </c>
      <c r="AN20" s="235">
        <v>15000</v>
      </c>
      <c r="AO20" s="235">
        <v>15000</v>
      </c>
      <c r="AP20" s="235">
        <v>15000</v>
      </c>
      <c r="AQ20" s="235">
        <v>15000</v>
      </c>
      <c r="AR20" s="235">
        <v>15000</v>
      </c>
      <c r="AS20" s="183" t="s">
        <v>1047</v>
      </c>
      <c r="AT20" s="235">
        <v>12000</v>
      </c>
      <c r="AU20" s="183" t="s">
        <v>1047</v>
      </c>
      <c r="AV20" s="235">
        <v>4500</v>
      </c>
      <c r="AW20" s="183" t="s">
        <v>1047</v>
      </c>
      <c r="AX20" s="183" t="s">
        <v>1047</v>
      </c>
      <c r="AY20" s="183" t="s">
        <v>1047</v>
      </c>
      <c r="AZ20" s="183" t="s">
        <v>1047</v>
      </c>
      <c r="BA20" s="183" t="s">
        <v>1047</v>
      </c>
      <c r="BC20" s="221" t="s">
        <v>1049</v>
      </c>
      <c r="BD20" s="179">
        <v>2400</v>
      </c>
      <c r="BE20" s="241">
        <v>2800</v>
      </c>
      <c r="BF20" s="248">
        <v>3200</v>
      </c>
      <c r="BG20" s="248">
        <v>2800</v>
      </c>
      <c r="BH20" s="248">
        <v>2400</v>
      </c>
      <c r="BI20" s="183" t="s">
        <v>1047</v>
      </c>
      <c r="BJ20" s="236">
        <v>4000</v>
      </c>
      <c r="BK20" s="254">
        <v>11700</v>
      </c>
      <c r="BL20" s="183" t="s">
        <v>1047</v>
      </c>
      <c r="BM20" s="237">
        <v>10800</v>
      </c>
      <c r="BN20" s="237">
        <v>9000</v>
      </c>
      <c r="BO20" s="235">
        <v>9000</v>
      </c>
      <c r="BP20" s="235">
        <v>9000</v>
      </c>
      <c r="BQ20" s="235">
        <v>10800</v>
      </c>
      <c r="BR20" s="235">
        <v>12600</v>
      </c>
      <c r="BS20" s="235">
        <v>12600</v>
      </c>
      <c r="BT20" s="247" t="s">
        <v>1047</v>
      </c>
      <c r="BU20" s="235">
        <v>28800</v>
      </c>
      <c r="BV20" s="183" t="s">
        <v>1047</v>
      </c>
      <c r="BW20" s="235">
        <v>9000</v>
      </c>
      <c r="BX20" s="183" t="s">
        <v>1047</v>
      </c>
      <c r="BY20" s="183" t="s">
        <v>1047</v>
      </c>
      <c r="BZ20" s="183" t="s">
        <v>1047</v>
      </c>
      <c r="CA20" s="183" t="s">
        <v>1047</v>
      </c>
      <c r="CB20" s="183" t="s">
        <v>1047</v>
      </c>
      <c r="CD20" s="221" t="s">
        <v>1049</v>
      </c>
      <c r="CE20" s="180">
        <v>9100</v>
      </c>
      <c r="CF20" s="248">
        <v>13000</v>
      </c>
      <c r="CG20" s="248">
        <v>13000</v>
      </c>
      <c r="CH20" s="248">
        <v>13000</v>
      </c>
      <c r="CI20" s="248">
        <v>13000</v>
      </c>
      <c r="CJ20" s="183" t="s">
        <v>1047</v>
      </c>
      <c r="CK20" s="246">
        <v>15600</v>
      </c>
      <c r="CL20" s="246">
        <v>18750</v>
      </c>
      <c r="CM20" s="183" t="s">
        <v>1047</v>
      </c>
      <c r="CN20" s="237">
        <v>13500</v>
      </c>
      <c r="CO20" s="237">
        <v>15000</v>
      </c>
      <c r="CP20" s="235">
        <v>9000</v>
      </c>
      <c r="CQ20" s="235">
        <v>15000</v>
      </c>
      <c r="CR20" s="235">
        <v>15000</v>
      </c>
      <c r="CS20" s="237">
        <v>15000</v>
      </c>
      <c r="CT20" s="235">
        <v>18000</v>
      </c>
      <c r="CU20" s="247" t="s">
        <v>1047</v>
      </c>
      <c r="CV20" s="235">
        <v>15000</v>
      </c>
      <c r="CW20" s="183" t="s">
        <v>1047</v>
      </c>
      <c r="CX20" s="235">
        <v>15000</v>
      </c>
      <c r="CY20" s="183" t="s">
        <v>1047</v>
      </c>
      <c r="CZ20" s="183" t="s">
        <v>1047</v>
      </c>
      <c r="DA20" s="183" t="s">
        <v>1047</v>
      </c>
      <c r="DB20" s="183" t="s">
        <v>1047</v>
      </c>
      <c r="DC20" s="183" t="s">
        <v>1047</v>
      </c>
      <c r="DE20" s="221" t="s">
        <v>1049</v>
      </c>
      <c r="DF20" s="180">
        <v>3600</v>
      </c>
      <c r="DG20" s="248">
        <v>6000</v>
      </c>
      <c r="DH20" s="248">
        <v>6000</v>
      </c>
      <c r="DI20" s="248">
        <v>5400</v>
      </c>
      <c r="DJ20" s="248">
        <v>4800</v>
      </c>
      <c r="DK20" s="183" t="s">
        <v>1047</v>
      </c>
      <c r="DL20" s="236">
        <v>4000</v>
      </c>
      <c r="DM20" s="246">
        <v>4900</v>
      </c>
      <c r="DN20" s="183" t="s">
        <v>1047</v>
      </c>
      <c r="DO20" s="237">
        <v>4800</v>
      </c>
      <c r="DP20" s="237">
        <v>8000</v>
      </c>
      <c r="DQ20" s="235">
        <v>8000</v>
      </c>
      <c r="DR20" s="235">
        <v>8000</v>
      </c>
      <c r="DS20" s="235">
        <v>8000</v>
      </c>
      <c r="DT20" s="237">
        <v>8000</v>
      </c>
      <c r="DU20" s="235">
        <v>8000</v>
      </c>
      <c r="DV20" s="247" t="s">
        <v>1047</v>
      </c>
      <c r="DW20" s="235">
        <v>6000</v>
      </c>
      <c r="DX20" s="183" t="s">
        <v>1047</v>
      </c>
      <c r="DY20" s="235">
        <v>4520</v>
      </c>
      <c r="DZ20" s="183" t="s">
        <v>1047</v>
      </c>
      <c r="EA20" s="183" t="s">
        <v>1047</v>
      </c>
      <c r="EB20" s="283" t="s">
        <v>1047</v>
      </c>
      <c r="EC20" s="283" t="s">
        <v>1047</v>
      </c>
      <c r="ED20" s="183" t="s">
        <v>1047</v>
      </c>
    </row>
    <row r="21" spans="1:134" x14ac:dyDescent="0.3">
      <c r="A21" s="130" t="s">
        <v>927</v>
      </c>
      <c r="B21" s="183" t="s">
        <v>1047</v>
      </c>
      <c r="C21" s="183" t="s">
        <v>1047</v>
      </c>
      <c r="D21" s="183" t="s">
        <v>1047</v>
      </c>
      <c r="E21" s="248">
        <v>10857.142857142857</v>
      </c>
      <c r="F21" s="183" t="s">
        <v>1047</v>
      </c>
      <c r="G21" s="183" t="s">
        <v>1047</v>
      </c>
      <c r="H21" s="183" t="s">
        <v>1047</v>
      </c>
      <c r="I21" s="234">
        <v>5280</v>
      </c>
      <c r="J21" s="237">
        <v>12000</v>
      </c>
      <c r="K21" s="233" t="s">
        <v>1102</v>
      </c>
      <c r="L21" s="237">
        <v>17142.857142857141</v>
      </c>
      <c r="M21" s="237">
        <v>13714.285714285714</v>
      </c>
      <c r="N21" s="237">
        <v>11142.857142857143</v>
      </c>
      <c r="O21" s="183" t="s">
        <v>1047</v>
      </c>
      <c r="P21" s="234">
        <v>8022.8571428571431</v>
      </c>
      <c r="Q21" s="235">
        <v>3428.5714285714284</v>
      </c>
      <c r="R21" s="237">
        <v>3428.5714285714284</v>
      </c>
      <c r="S21" s="183" t="s">
        <v>1047</v>
      </c>
      <c r="T21" s="235">
        <v>5828.5714285714284</v>
      </c>
      <c r="U21" s="235">
        <v>3428.5714285714284</v>
      </c>
      <c r="V21" s="183" t="s">
        <v>1047</v>
      </c>
      <c r="W21" s="183" t="s">
        <v>1047</v>
      </c>
      <c r="X21" s="183" t="s">
        <v>1047</v>
      </c>
      <c r="Y21" s="235">
        <v>6857.1428571428569</v>
      </c>
      <c r="Z21" s="235">
        <f>IFERROR(VLOOKUP(A21,cout_median,8,FALSE),"Non évalué")</f>
        <v>6857.1428571428569</v>
      </c>
      <c r="AB21" s="130" t="s">
        <v>927</v>
      </c>
      <c r="AC21" s="183" t="s">
        <v>1047</v>
      </c>
      <c r="AD21" s="183" t="s">
        <v>1047</v>
      </c>
      <c r="AE21" s="183" t="s">
        <v>1047</v>
      </c>
      <c r="AF21" s="235">
        <v>24000</v>
      </c>
      <c r="AG21" s="183" t="s">
        <v>1047</v>
      </c>
      <c r="AH21" s="183" t="s">
        <v>1047</v>
      </c>
      <c r="AI21" s="183" t="s">
        <v>1047</v>
      </c>
      <c r="AJ21" s="235">
        <v>21000</v>
      </c>
      <c r="AK21" s="235">
        <v>15000</v>
      </c>
      <c r="AL21" s="235">
        <v>24000</v>
      </c>
      <c r="AM21" s="235">
        <v>15000</v>
      </c>
      <c r="AN21" s="235">
        <v>25500</v>
      </c>
      <c r="AO21" s="235">
        <v>28500</v>
      </c>
      <c r="AP21" s="183" t="s">
        <v>1047</v>
      </c>
      <c r="AQ21" s="235">
        <v>12000</v>
      </c>
      <c r="AR21" s="235">
        <v>15000</v>
      </c>
      <c r="AS21" s="235">
        <v>15000</v>
      </c>
      <c r="AT21" s="183" t="s">
        <v>1047</v>
      </c>
      <c r="AU21" s="235">
        <v>21000</v>
      </c>
      <c r="AV21" s="235">
        <v>21000</v>
      </c>
      <c r="AW21" s="183" t="s">
        <v>1047</v>
      </c>
      <c r="AX21" s="183" t="s">
        <v>1047</v>
      </c>
      <c r="AY21" s="183" t="s">
        <v>1047</v>
      </c>
      <c r="AZ21" s="235">
        <v>18000</v>
      </c>
      <c r="BA21" s="235">
        <f>'Coût médian du PMAS'!I14</f>
        <v>18000</v>
      </c>
      <c r="BC21" s="130" t="s">
        <v>927</v>
      </c>
      <c r="BD21" s="139" t="s">
        <v>1047</v>
      </c>
      <c r="BE21" s="139" t="s">
        <v>1047</v>
      </c>
      <c r="BF21" s="139" t="s">
        <v>1047</v>
      </c>
      <c r="BG21" s="248">
        <v>3400</v>
      </c>
      <c r="BH21" s="139" t="s">
        <v>1047</v>
      </c>
      <c r="BI21" s="139" t="s">
        <v>1047</v>
      </c>
      <c r="BJ21" s="139" t="s">
        <v>1047</v>
      </c>
      <c r="BK21" s="235">
        <v>10800</v>
      </c>
      <c r="BL21" s="237">
        <v>9000</v>
      </c>
      <c r="BM21" s="237">
        <v>12600</v>
      </c>
      <c r="BN21" s="237">
        <v>18000</v>
      </c>
      <c r="BO21" s="246">
        <v>13500</v>
      </c>
      <c r="BP21" s="237">
        <v>10800</v>
      </c>
      <c r="BQ21" s="152" t="s">
        <v>1047</v>
      </c>
      <c r="BR21" s="237">
        <v>10800</v>
      </c>
      <c r="BS21" s="237">
        <v>9000</v>
      </c>
      <c r="BT21" s="237">
        <v>9000</v>
      </c>
      <c r="BU21" s="139" t="s">
        <v>1047</v>
      </c>
      <c r="BV21" s="235">
        <v>9000</v>
      </c>
      <c r="BW21" s="235">
        <v>9000</v>
      </c>
      <c r="BX21" s="139" t="s">
        <v>1047</v>
      </c>
      <c r="BY21" s="139" t="s">
        <v>1047</v>
      </c>
      <c r="BZ21" s="139" t="s">
        <v>1047</v>
      </c>
      <c r="CA21" s="235">
        <v>9000</v>
      </c>
      <c r="CB21" s="235">
        <f>'Coût médian du PMAS'!K14</f>
        <v>9000</v>
      </c>
      <c r="CD21" s="130" t="s">
        <v>927</v>
      </c>
      <c r="CE21" s="183" t="s">
        <v>1047</v>
      </c>
      <c r="CF21" s="183" t="s">
        <v>1047</v>
      </c>
      <c r="CG21" s="183" t="s">
        <v>1047</v>
      </c>
      <c r="CH21" s="248">
        <v>2600</v>
      </c>
      <c r="CI21" s="183" t="s">
        <v>1047</v>
      </c>
      <c r="CJ21" s="183" t="s">
        <v>1047</v>
      </c>
      <c r="CK21" s="183" t="s">
        <v>1047</v>
      </c>
      <c r="CL21" s="235">
        <v>5250</v>
      </c>
      <c r="CM21" s="237">
        <v>3000</v>
      </c>
      <c r="CN21" s="237">
        <v>9000</v>
      </c>
      <c r="CO21" s="237">
        <v>5250</v>
      </c>
      <c r="CP21" s="246">
        <v>9000</v>
      </c>
      <c r="CQ21" s="237">
        <v>7500</v>
      </c>
      <c r="CR21" s="183" t="s">
        <v>1047</v>
      </c>
      <c r="CS21" s="237">
        <v>3000</v>
      </c>
      <c r="CT21" s="237">
        <v>3000</v>
      </c>
      <c r="CU21" s="237">
        <v>3000</v>
      </c>
      <c r="CV21" s="183" t="s">
        <v>1047</v>
      </c>
      <c r="CW21" s="235">
        <v>12000</v>
      </c>
      <c r="CX21" s="235">
        <v>12000</v>
      </c>
      <c r="CY21" s="183" t="s">
        <v>1047</v>
      </c>
      <c r="CZ21" s="183" t="s">
        <v>1047</v>
      </c>
      <c r="DA21" s="183" t="s">
        <v>1047</v>
      </c>
      <c r="DB21" s="235">
        <v>12000</v>
      </c>
      <c r="DC21" s="235">
        <f>'Coût médian du PMAS'!J14</f>
        <v>12000</v>
      </c>
      <c r="DE21" s="130" t="s">
        <v>927</v>
      </c>
      <c r="DF21" s="183" t="s">
        <v>1047</v>
      </c>
      <c r="DG21" s="183" t="s">
        <v>1047</v>
      </c>
      <c r="DH21" s="183" t="s">
        <v>1047</v>
      </c>
      <c r="DI21" s="248">
        <v>10000</v>
      </c>
      <c r="DJ21" s="183" t="s">
        <v>1047</v>
      </c>
      <c r="DK21" s="183" t="s">
        <v>1047</v>
      </c>
      <c r="DL21" s="183" t="s">
        <v>1047</v>
      </c>
      <c r="DM21" s="235">
        <v>20000</v>
      </c>
      <c r="DN21" s="237">
        <v>20000</v>
      </c>
      <c r="DO21" s="237">
        <v>20000</v>
      </c>
      <c r="DP21" s="237">
        <v>20000</v>
      </c>
      <c r="DQ21" s="246">
        <v>20000</v>
      </c>
      <c r="DR21" s="237">
        <v>16000</v>
      </c>
      <c r="DS21" s="183" t="s">
        <v>1047</v>
      </c>
      <c r="DT21" s="237">
        <v>4000</v>
      </c>
      <c r="DU21" s="237">
        <v>4000</v>
      </c>
      <c r="DV21" s="237">
        <v>4000</v>
      </c>
      <c r="DW21" s="183" t="s">
        <v>1047</v>
      </c>
      <c r="DX21" s="234">
        <v>4000</v>
      </c>
      <c r="DY21" s="234">
        <v>4000</v>
      </c>
      <c r="DZ21" s="183" t="s">
        <v>1047</v>
      </c>
      <c r="EA21" s="183" t="s">
        <v>1047</v>
      </c>
      <c r="EB21" s="283" t="s">
        <v>1047</v>
      </c>
      <c r="EC21" s="235">
        <v>2000</v>
      </c>
      <c r="ED21" s="235">
        <f>'Coût médian du PMAS'!L14</f>
        <v>20000</v>
      </c>
    </row>
    <row r="22" spans="1:134" x14ac:dyDescent="0.3">
      <c r="A22" s="221" t="s">
        <v>928</v>
      </c>
      <c r="B22" s="180">
        <v>5971.4285714285716</v>
      </c>
      <c r="C22" s="245">
        <v>21714.285714285714</v>
      </c>
      <c r="D22" s="183" t="s">
        <v>1047</v>
      </c>
      <c r="E22" s="183" t="s">
        <v>1047</v>
      </c>
      <c r="F22" s="183" t="s">
        <v>1047</v>
      </c>
      <c r="G22" s="183" t="s">
        <v>1047</v>
      </c>
      <c r="H22" s="236">
        <v>21714.285714285714</v>
      </c>
      <c r="I22" s="183" t="s">
        <v>1047</v>
      </c>
      <c r="J22" s="235">
        <v>12000</v>
      </c>
      <c r="K22" s="235">
        <v>6857.1428571428569</v>
      </c>
      <c r="L22" s="183" t="s">
        <v>1047</v>
      </c>
      <c r="M22" s="234" t="s">
        <v>1102</v>
      </c>
      <c r="N22" s="237">
        <v>8571.4285714285706</v>
      </c>
      <c r="O22" s="237">
        <v>6857.1428571428569</v>
      </c>
      <c r="P22" s="237">
        <v>8571.4285714285706</v>
      </c>
      <c r="Q22" s="237">
        <v>10285.714285714286</v>
      </c>
      <c r="R22" s="237">
        <v>10285.714285714286</v>
      </c>
      <c r="S22" s="235">
        <v>10285.714285714301</v>
      </c>
      <c r="T22" s="235">
        <v>8571.4285714285706</v>
      </c>
      <c r="U22" s="183" t="s">
        <v>1047</v>
      </c>
      <c r="V22" s="235">
        <v>3600</v>
      </c>
      <c r="W22" s="234">
        <v>4011.4285714285716</v>
      </c>
      <c r="X22" s="235">
        <v>8571.4285714285706</v>
      </c>
      <c r="Y22" s="235">
        <v>8571.4285714285706</v>
      </c>
      <c r="Z22" s="235">
        <f>IFERROR(VLOOKUP(A22,cout_median,8,FALSE),"Non évalué")</f>
        <v>10285.714285714286</v>
      </c>
      <c r="AB22" s="221" t="s">
        <v>928</v>
      </c>
      <c r="AC22" s="235">
        <v>30000</v>
      </c>
      <c r="AD22" s="235">
        <v>12000</v>
      </c>
      <c r="AE22" s="183" t="s">
        <v>1047</v>
      </c>
      <c r="AF22" s="183" t="s">
        <v>1047</v>
      </c>
      <c r="AG22" s="183" t="s">
        <v>1047</v>
      </c>
      <c r="AH22" s="183" t="s">
        <v>1047</v>
      </c>
      <c r="AI22" s="235">
        <v>9000</v>
      </c>
      <c r="AJ22" s="183" t="s">
        <v>1047</v>
      </c>
      <c r="AK22" s="235">
        <v>12000</v>
      </c>
      <c r="AL22" s="235">
        <v>9000</v>
      </c>
      <c r="AM22" s="183" t="s">
        <v>1047</v>
      </c>
      <c r="AN22" s="235">
        <v>12000</v>
      </c>
      <c r="AO22" s="235">
        <v>15000</v>
      </c>
      <c r="AP22" s="235">
        <v>15000</v>
      </c>
      <c r="AQ22" s="235">
        <v>15000</v>
      </c>
      <c r="AR22" s="235">
        <v>15000</v>
      </c>
      <c r="AS22" s="235">
        <v>15000</v>
      </c>
      <c r="AT22" s="235">
        <v>15000</v>
      </c>
      <c r="AU22" s="235">
        <v>12000</v>
      </c>
      <c r="AV22" s="183" t="s">
        <v>1047</v>
      </c>
      <c r="AW22" s="235">
        <v>9750</v>
      </c>
      <c r="AX22" s="235">
        <v>15000</v>
      </c>
      <c r="AY22" s="235">
        <v>12000</v>
      </c>
      <c r="AZ22" s="235">
        <v>15000</v>
      </c>
      <c r="BA22" s="235">
        <f>'Coût médian du PMAS'!I15</f>
        <v>16800</v>
      </c>
      <c r="BC22" s="221" t="s">
        <v>928</v>
      </c>
      <c r="BD22" s="179">
        <v>4800</v>
      </c>
      <c r="BE22" s="241">
        <v>4000</v>
      </c>
      <c r="BF22" s="139" t="s">
        <v>1047</v>
      </c>
      <c r="BG22" s="139" t="s">
        <v>1047</v>
      </c>
      <c r="BH22" s="139" t="s">
        <v>1047</v>
      </c>
      <c r="BI22" s="139" t="s">
        <v>1047</v>
      </c>
      <c r="BJ22" s="236">
        <v>3200</v>
      </c>
      <c r="BK22" s="139" t="s">
        <v>1047</v>
      </c>
      <c r="BL22" s="235">
        <v>9000</v>
      </c>
      <c r="BM22" s="237">
        <v>7200</v>
      </c>
      <c r="BN22" s="139" t="s">
        <v>1047</v>
      </c>
      <c r="BO22" s="246">
        <v>5400</v>
      </c>
      <c r="BP22" s="237">
        <v>7200</v>
      </c>
      <c r="BQ22" s="237">
        <v>7200</v>
      </c>
      <c r="BR22" s="237">
        <v>7200</v>
      </c>
      <c r="BS22" s="237">
        <v>9000</v>
      </c>
      <c r="BT22" s="237">
        <v>9000</v>
      </c>
      <c r="BU22" s="235">
        <v>9000</v>
      </c>
      <c r="BV22" s="235">
        <v>9000</v>
      </c>
      <c r="BW22" s="139" t="s">
        <v>1047</v>
      </c>
      <c r="BX22" s="235">
        <v>11700</v>
      </c>
      <c r="BY22" s="235">
        <v>12600</v>
      </c>
      <c r="BZ22" s="235">
        <v>7200</v>
      </c>
      <c r="CA22" s="235">
        <v>9000</v>
      </c>
      <c r="CB22" s="235">
        <f>'Coût médian du PMAS'!K15</f>
        <v>9000</v>
      </c>
      <c r="CD22" s="221" t="s">
        <v>928</v>
      </c>
      <c r="CE22" s="180">
        <v>7800</v>
      </c>
      <c r="CF22" s="248">
        <v>6500</v>
      </c>
      <c r="CG22" s="183" t="s">
        <v>1047</v>
      </c>
      <c r="CH22" s="183" t="s">
        <v>1047</v>
      </c>
      <c r="CI22" s="183" t="s">
        <v>1047</v>
      </c>
      <c r="CJ22" s="183" t="s">
        <v>1047</v>
      </c>
      <c r="CK22" s="236">
        <v>6500</v>
      </c>
      <c r="CL22" s="183" t="s">
        <v>1047</v>
      </c>
      <c r="CM22" s="235">
        <v>10500</v>
      </c>
      <c r="CN22" s="237">
        <v>7800</v>
      </c>
      <c r="CO22" s="183" t="s">
        <v>1047</v>
      </c>
      <c r="CP22" s="246">
        <v>9000</v>
      </c>
      <c r="CQ22" s="237">
        <v>9000</v>
      </c>
      <c r="CR22" s="237">
        <v>9000</v>
      </c>
      <c r="CS22" s="237">
        <v>9000</v>
      </c>
      <c r="CT22" s="237">
        <v>9000</v>
      </c>
      <c r="CU22" s="237">
        <v>9000</v>
      </c>
      <c r="CV22" s="235">
        <v>9000</v>
      </c>
      <c r="CW22" s="235">
        <v>9000</v>
      </c>
      <c r="CX22" s="183" t="s">
        <v>1047</v>
      </c>
      <c r="CY22" s="235">
        <v>9000</v>
      </c>
      <c r="CZ22" s="235">
        <v>9000</v>
      </c>
      <c r="DA22" s="235">
        <v>9000</v>
      </c>
      <c r="DB22" s="235">
        <v>9000</v>
      </c>
      <c r="DC22" s="235">
        <f>'Coût médian du PMAS'!J15</f>
        <v>9000</v>
      </c>
      <c r="DE22" s="221" t="s">
        <v>928</v>
      </c>
      <c r="DF22" s="180">
        <v>1800</v>
      </c>
      <c r="DG22" s="248">
        <v>4000</v>
      </c>
      <c r="DH22" s="183" t="s">
        <v>1047</v>
      </c>
      <c r="DI22" s="183" t="s">
        <v>1047</v>
      </c>
      <c r="DJ22" s="183" t="s">
        <v>1047</v>
      </c>
      <c r="DK22" s="183" t="s">
        <v>1047</v>
      </c>
      <c r="DL22" s="236">
        <v>4000</v>
      </c>
      <c r="DM22" s="183" t="s">
        <v>1047</v>
      </c>
      <c r="DN22" s="235">
        <v>5000</v>
      </c>
      <c r="DO22" s="237">
        <v>4000</v>
      </c>
      <c r="DP22" s="183" t="s">
        <v>1047</v>
      </c>
      <c r="DQ22" s="246">
        <v>4000</v>
      </c>
      <c r="DR22" s="237">
        <v>4000</v>
      </c>
      <c r="DS22" s="237">
        <v>4000</v>
      </c>
      <c r="DT22" s="237">
        <v>4000</v>
      </c>
      <c r="DU22" s="237">
        <v>4000</v>
      </c>
      <c r="DV22" s="237">
        <v>4000</v>
      </c>
      <c r="DW22" s="235">
        <v>4000</v>
      </c>
      <c r="DX22" s="235">
        <v>4000</v>
      </c>
      <c r="DY22" s="183" t="s">
        <v>1047</v>
      </c>
      <c r="DZ22" s="235">
        <v>3000</v>
      </c>
      <c r="EA22" s="235">
        <v>4200</v>
      </c>
      <c r="EB22" s="282">
        <v>4000</v>
      </c>
      <c r="EC22" s="235">
        <v>6000</v>
      </c>
      <c r="ED22" s="235">
        <f>'Coût médian du PMAS'!L15</f>
        <v>4000</v>
      </c>
    </row>
    <row r="23" spans="1:134" x14ac:dyDescent="0.3">
      <c r="A23" s="221" t="s">
        <v>1055</v>
      </c>
      <c r="B23" s="183" t="s">
        <v>1047</v>
      </c>
      <c r="C23" s="183" t="s">
        <v>1047</v>
      </c>
      <c r="D23" s="183" t="s">
        <v>1047</v>
      </c>
      <c r="E23" s="183" t="s">
        <v>1047</v>
      </c>
      <c r="F23" s="183" t="s">
        <v>1047</v>
      </c>
      <c r="G23" s="183" t="s">
        <v>1047</v>
      </c>
      <c r="H23" s="183" t="s">
        <v>1047</v>
      </c>
      <c r="I23" s="183" t="s">
        <v>1047</v>
      </c>
      <c r="J23" s="183" t="s">
        <v>1047</v>
      </c>
      <c r="K23" s="183" t="s">
        <v>1047</v>
      </c>
      <c r="L23" s="183" t="s">
        <v>1047</v>
      </c>
      <c r="M23" s="183" t="s">
        <v>1047</v>
      </c>
      <c r="N23" s="183" t="s">
        <v>1047</v>
      </c>
      <c r="O23" s="183" t="s">
        <v>1047</v>
      </c>
      <c r="P23" s="234">
        <v>8022.8571428571431</v>
      </c>
      <c r="Q23" s="237">
        <v>6857.1428571428569</v>
      </c>
      <c r="R23" s="237">
        <v>6857.1428571428569</v>
      </c>
      <c r="S23" s="183" t="s">
        <v>1047</v>
      </c>
      <c r="T23" s="183" t="s">
        <v>1047</v>
      </c>
      <c r="U23" s="183" t="s">
        <v>1047</v>
      </c>
      <c r="V23" s="183" t="s">
        <v>1047</v>
      </c>
      <c r="W23" s="183" t="s">
        <v>1047</v>
      </c>
      <c r="X23" s="183" t="s">
        <v>1047</v>
      </c>
      <c r="Y23" s="183" t="s">
        <v>1047</v>
      </c>
      <c r="Z23" s="183" t="s">
        <v>1047</v>
      </c>
      <c r="AB23" s="221" t="s">
        <v>1055</v>
      </c>
      <c r="AC23" s="183" t="s">
        <v>1047</v>
      </c>
      <c r="AD23" s="183" t="s">
        <v>1047</v>
      </c>
      <c r="AE23" s="183" t="s">
        <v>1047</v>
      </c>
      <c r="AF23" s="183" t="s">
        <v>1047</v>
      </c>
      <c r="AG23" s="183" t="s">
        <v>1047</v>
      </c>
      <c r="AH23" s="183" t="s">
        <v>1047</v>
      </c>
      <c r="AI23" s="183" t="s">
        <v>1047</v>
      </c>
      <c r="AJ23" s="183" t="s">
        <v>1047</v>
      </c>
      <c r="AK23" s="183" t="s">
        <v>1047</v>
      </c>
      <c r="AL23" s="183" t="s">
        <v>1047</v>
      </c>
      <c r="AM23" s="183" t="s">
        <v>1047</v>
      </c>
      <c r="AN23" s="183" t="s">
        <v>1047</v>
      </c>
      <c r="AO23" s="183" t="s">
        <v>1047</v>
      </c>
      <c r="AP23" s="183" t="s">
        <v>1047</v>
      </c>
      <c r="AQ23" s="234">
        <v>11250</v>
      </c>
      <c r="AR23" s="237">
        <v>6000</v>
      </c>
      <c r="AS23" s="237">
        <v>6000</v>
      </c>
      <c r="AT23" s="183" t="s">
        <v>1047</v>
      </c>
      <c r="AU23" s="183" t="s">
        <v>1047</v>
      </c>
      <c r="AV23" s="183" t="s">
        <v>1047</v>
      </c>
      <c r="AW23" s="183" t="s">
        <v>1047</v>
      </c>
      <c r="AX23" s="183" t="s">
        <v>1047</v>
      </c>
      <c r="AY23" s="183" t="s">
        <v>1047</v>
      </c>
      <c r="AZ23" s="183" t="s">
        <v>1047</v>
      </c>
      <c r="BA23" s="183" t="s">
        <v>1047</v>
      </c>
      <c r="BC23" s="221" t="s">
        <v>1055</v>
      </c>
      <c r="BD23" s="139" t="s">
        <v>1047</v>
      </c>
      <c r="BE23" s="139" t="s">
        <v>1047</v>
      </c>
      <c r="BF23" s="139" t="s">
        <v>1047</v>
      </c>
      <c r="BG23" s="139" t="s">
        <v>1047</v>
      </c>
      <c r="BH23" s="139" t="s">
        <v>1047</v>
      </c>
      <c r="BI23" s="139" t="s">
        <v>1047</v>
      </c>
      <c r="BJ23" s="139" t="s">
        <v>1047</v>
      </c>
      <c r="BK23" s="139" t="s">
        <v>1047</v>
      </c>
      <c r="BL23" s="139" t="s">
        <v>1047</v>
      </c>
      <c r="BM23" s="139" t="s">
        <v>1047</v>
      </c>
      <c r="BN23" s="139" t="s">
        <v>1047</v>
      </c>
      <c r="BO23" s="139" t="s">
        <v>1047</v>
      </c>
      <c r="BP23" s="139" t="s">
        <v>1047</v>
      </c>
      <c r="BQ23" s="139" t="s">
        <v>1047</v>
      </c>
      <c r="BR23" s="237">
        <v>10800</v>
      </c>
      <c r="BS23" s="237">
        <v>12600</v>
      </c>
      <c r="BT23" s="237">
        <v>12600</v>
      </c>
      <c r="BU23" s="139" t="s">
        <v>1047</v>
      </c>
      <c r="BV23" s="139" t="s">
        <v>1047</v>
      </c>
      <c r="BW23" s="139" t="s">
        <v>1047</v>
      </c>
      <c r="BX23" s="139" t="s">
        <v>1047</v>
      </c>
      <c r="BY23" s="139" t="s">
        <v>1047</v>
      </c>
      <c r="BZ23" s="139" t="s">
        <v>1047</v>
      </c>
      <c r="CA23" s="139" t="s">
        <v>1047</v>
      </c>
      <c r="CB23" s="183" t="s">
        <v>1047</v>
      </c>
      <c r="CD23" s="221" t="s">
        <v>1055</v>
      </c>
      <c r="CE23" s="183" t="s">
        <v>1047</v>
      </c>
      <c r="CF23" s="183" t="s">
        <v>1047</v>
      </c>
      <c r="CG23" s="183" t="s">
        <v>1047</v>
      </c>
      <c r="CH23" s="183" t="s">
        <v>1047</v>
      </c>
      <c r="CI23" s="183" t="s">
        <v>1047</v>
      </c>
      <c r="CJ23" s="183" t="s">
        <v>1047</v>
      </c>
      <c r="CK23" s="183" t="s">
        <v>1047</v>
      </c>
      <c r="CL23" s="183" t="s">
        <v>1047</v>
      </c>
      <c r="CM23" s="183" t="s">
        <v>1047</v>
      </c>
      <c r="CN23" s="183" t="s">
        <v>1047</v>
      </c>
      <c r="CO23" s="183" t="s">
        <v>1047</v>
      </c>
      <c r="CP23" s="183" t="s">
        <v>1047</v>
      </c>
      <c r="CQ23" s="183" t="s">
        <v>1047</v>
      </c>
      <c r="CR23" s="183" t="s">
        <v>1047</v>
      </c>
      <c r="CS23" s="237">
        <v>9000</v>
      </c>
      <c r="CT23" s="237">
        <v>6000</v>
      </c>
      <c r="CU23" s="237">
        <v>6000</v>
      </c>
      <c r="CV23" s="183" t="s">
        <v>1047</v>
      </c>
      <c r="CW23" s="183" t="s">
        <v>1047</v>
      </c>
      <c r="CX23" s="183" t="s">
        <v>1047</v>
      </c>
      <c r="CY23" s="183" t="s">
        <v>1047</v>
      </c>
      <c r="CZ23" s="183" t="s">
        <v>1047</v>
      </c>
      <c r="DA23" s="183" t="s">
        <v>1047</v>
      </c>
      <c r="DB23" s="183" t="s">
        <v>1047</v>
      </c>
      <c r="DC23" s="183" t="s">
        <v>1047</v>
      </c>
      <c r="DE23" s="221" t="s">
        <v>1055</v>
      </c>
      <c r="DF23" s="183" t="s">
        <v>1047</v>
      </c>
      <c r="DG23" s="183" t="s">
        <v>1047</v>
      </c>
      <c r="DH23" s="183" t="s">
        <v>1047</v>
      </c>
      <c r="DI23" s="183" t="s">
        <v>1047</v>
      </c>
      <c r="DJ23" s="183" t="s">
        <v>1047</v>
      </c>
      <c r="DK23" s="183" t="s">
        <v>1047</v>
      </c>
      <c r="DL23" s="183" t="s">
        <v>1047</v>
      </c>
      <c r="DM23" s="183" t="s">
        <v>1047</v>
      </c>
      <c r="DN23" s="183" t="s">
        <v>1047</v>
      </c>
      <c r="DO23" s="183" t="s">
        <v>1047</v>
      </c>
      <c r="DP23" s="183" t="s">
        <v>1047</v>
      </c>
      <c r="DQ23" s="183" t="s">
        <v>1047</v>
      </c>
      <c r="DR23" s="183" t="s">
        <v>1047</v>
      </c>
      <c r="DS23" s="183" t="s">
        <v>1047</v>
      </c>
      <c r="DT23" s="237">
        <v>4000</v>
      </c>
      <c r="DU23" s="237">
        <v>4000</v>
      </c>
      <c r="DV23" s="237">
        <v>4000</v>
      </c>
      <c r="DW23" s="183" t="s">
        <v>1047</v>
      </c>
      <c r="DX23" s="183" t="s">
        <v>1047</v>
      </c>
      <c r="DY23" s="183" t="s">
        <v>1047</v>
      </c>
      <c r="DZ23" s="183" t="s">
        <v>1047</v>
      </c>
      <c r="EA23" s="183" t="s">
        <v>1047</v>
      </c>
      <c r="EB23" s="283" t="s">
        <v>1047</v>
      </c>
      <c r="EC23" s="283" t="s">
        <v>1047</v>
      </c>
      <c r="ED23" s="183" t="s">
        <v>1047</v>
      </c>
    </row>
    <row r="24" spans="1:134" x14ac:dyDescent="0.3">
      <c r="A24" s="221" t="s">
        <v>929</v>
      </c>
      <c r="B24" s="183" t="s">
        <v>1047</v>
      </c>
      <c r="C24" s="183" t="s">
        <v>1047</v>
      </c>
      <c r="D24" s="248">
        <v>21714.285714285714</v>
      </c>
      <c r="E24" s="248">
        <v>21714.285714285714</v>
      </c>
      <c r="F24" s="183" t="s">
        <v>1047</v>
      </c>
      <c r="G24" s="246">
        <v>21714.285714285714</v>
      </c>
      <c r="H24" s="236">
        <v>21714.285714285714</v>
      </c>
      <c r="I24" s="236">
        <v>6857.1428571428569</v>
      </c>
      <c r="J24" s="236">
        <v>6857.1428571428569</v>
      </c>
      <c r="K24" s="236">
        <v>1714.2857142857142</v>
      </c>
      <c r="L24" s="236">
        <v>17142.857142857141</v>
      </c>
      <c r="M24" s="236">
        <v>17142.857142857141</v>
      </c>
      <c r="N24" s="236">
        <v>17142.857142857141</v>
      </c>
      <c r="O24" s="236">
        <v>17142.857142857141</v>
      </c>
      <c r="P24" s="236">
        <v>17142.857142857141</v>
      </c>
      <c r="Q24" s="232">
        <v>6857.1428571428569</v>
      </c>
      <c r="R24" s="236">
        <v>6857.1428571428569</v>
      </c>
      <c r="S24" s="235">
        <v>6857.1428571428596</v>
      </c>
      <c r="T24" s="235">
        <v>6857.1428571428569</v>
      </c>
      <c r="U24" s="235">
        <v>6857.1428571428569</v>
      </c>
      <c r="V24" s="183" t="s">
        <v>1047</v>
      </c>
      <c r="W24" s="235">
        <v>6857.1428571428569</v>
      </c>
      <c r="X24" s="235">
        <v>6857.1428571428569</v>
      </c>
      <c r="Y24" s="235">
        <v>6857.1428571428569</v>
      </c>
      <c r="Z24" s="235">
        <f>IFERROR(VLOOKUP(A24,cout_median,8,FALSE),"Non évalué")</f>
        <v>6857.1428571428569</v>
      </c>
      <c r="AB24" s="221" t="s">
        <v>929</v>
      </c>
      <c r="AC24" s="183" t="s">
        <v>1047</v>
      </c>
      <c r="AD24" s="183" t="s">
        <v>1047</v>
      </c>
      <c r="AE24" s="248">
        <v>6000</v>
      </c>
      <c r="AF24" s="269">
        <v>15000</v>
      </c>
      <c r="AG24" s="240" t="s">
        <v>1047</v>
      </c>
      <c r="AH24" s="246">
        <v>18000</v>
      </c>
      <c r="AI24" s="236">
        <v>18000</v>
      </c>
      <c r="AJ24" s="236">
        <v>18000</v>
      </c>
      <c r="AK24" s="236">
        <v>18000</v>
      </c>
      <c r="AL24" s="236">
        <v>18000</v>
      </c>
      <c r="AM24" s="236">
        <v>24000</v>
      </c>
      <c r="AN24" s="236">
        <v>24000</v>
      </c>
      <c r="AO24" s="236">
        <v>24000</v>
      </c>
      <c r="AP24" s="236">
        <v>30000</v>
      </c>
      <c r="AQ24" s="236">
        <v>30000</v>
      </c>
      <c r="AR24" s="236">
        <v>30000</v>
      </c>
      <c r="AS24" s="236">
        <v>30000</v>
      </c>
      <c r="AT24" s="235">
        <v>30000</v>
      </c>
      <c r="AU24" s="235">
        <v>30000</v>
      </c>
      <c r="AV24" s="235">
        <v>30000</v>
      </c>
      <c r="AW24" s="183" t="s">
        <v>1047</v>
      </c>
      <c r="AX24" s="235">
        <v>30000</v>
      </c>
      <c r="AY24" s="235">
        <v>30000</v>
      </c>
      <c r="AZ24" s="235">
        <v>42000</v>
      </c>
      <c r="BA24" s="235">
        <f>'Coût médian du PMAS'!I16</f>
        <v>30000</v>
      </c>
      <c r="BC24" s="221" t="s">
        <v>929</v>
      </c>
      <c r="BD24" s="139" t="s">
        <v>1047</v>
      </c>
      <c r="BE24" s="139" t="s">
        <v>1047</v>
      </c>
      <c r="BF24" s="248">
        <v>4000</v>
      </c>
      <c r="BG24" s="248">
        <v>4000</v>
      </c>
      <c r="BH24" s="139" t="s">
        <v>1047</v>
      </c>
      <c r="BI24" s="246">
        <v>4000</v>
      </c>
      <c r="BJ24" s="236">
        <v>3200</v>
      </c>
      <c r="BK24" s="236">
        <v>16200</v>
      </c>
      <c r="BL24" s="236">
        <v>16200</v>
      </c>
      <c r="BM24" s="236">
        <v>3600</v>
      </c>
      <c r="BN24" s="236">
        <v>25200</v>
      </c>
      <c r="BO24" s="236">
        <v>25200</v>
      </c>
      <c r="BP24" s="236">
        <v>25200</v>
      </c>
      <c r="BQ24" s="236">
        <v>12600</v>
      </c>
      <c r="BR24" s="236">
        <v>25200</v>
      </c>
      <c r="BS24" s="236">
        <v>16200</v>
      </c>
      <c r="BT24" s="236">
        <v>10800</v>
      </c>
      <c r="BU24" s="235">
        <v>10800</v>
      </c>
      <c r="BV24" s="235">
        <v>18000</v>
      </c>
      <c r="BW24" s="235">
        <v>18000</v>
      </c>
      <c r="BX24" s="139" t="s">
        <v>1047</v>
      </c>
      <c r="BY24" s="235">
        <v>16200</v>
      </c>
      <c r="BZ24" s="235">
        <v>16200</v>
      </c>
      <c r="CA24" s="235">
        <v>18000</v>
      </c>
      <c r="CB24" s="235">
        <f>'Coût médian du PMAS'!K16</f>
        <v>16200</v>
      </c>
      <c r="CD24" s="221" t="s">
        <v>929</v>
      </c>
      <c r="CE24" s="183" t="s">
        <v>1047</v>
      </c>
      <c r="CF24" s="183" t="s">
        <v>1047</v>
      </c>
      <c r="CG24" s="248">
        <v>5200</v>
      </c>
      <c r="CH24" s="248">
        <v>5200</v>
      </c>
      <c r="CI24" s="183" t="s">
        <v>1047</v>
      </c>
      <c r="CJ24" s="246">
        <v>6500</v>
      </c>
      <c r="CK24" s="281">
        <v>6500</v>
      </c>
      <c r="CL24" s="236">
        <v>7500</v>
      </c>
      <c r="CM24" s="236">
        <v>7500</v>
      </c>
      <c r="CN24" s="236">
        <v>1500</v>
      </c>
      <c r="CO24" s="236">
        <v>12000</v>
      </c>
      <c r="CP24" s="236">
        <v>15000</v>
      </c>
      <c r="CQ24" s="236">
        <v>13500</v>
      </c>
      <c r="CR24" s="236">
        <v>12000</v>
      </c>
      <c r="CS24" s="236">
        <v>15000</v>
      </c>
      <c r="CT24" s="236">
        <v>7500</v>
      </c>
      <c r="CU24" s="236">
        <v>7500</v>
      </c>
      <c r="CV24" s="235">
        <v>7500</v>
      </c>
      <c r="CW24" s="235">
        <v>7500</v>
      </c>
      <c r="CX24" s="235">
        <v>7500</v>
      </c>
      <c r="CY24" s="183" t="s">
        <v>1047</v>
      </c>
      <c r="CZ24" s="235">
        <v>7500</v>
      </c>
      <c r="DA24" s="235">
        <v>7500</v>
      </c>
      <c r="DB24" s="235">
        <v>7500</v>
      </c>
      <c r="DC24" s="235">
        <f>'Coût médian du PMAS'!J16</f>
        <v>7500</v>
      </c>
      <c r="DE24" s="221" t="s">
        <v>929</v>
      </c>
      <c r="DF24" s="183" t="s">
        <v>1047</v>
      </c>
      <c r="DG24" s="183" t="s">
        <v>1047</v>
      </c>
      <c r="DH24" s="248">
        <v>4000</v>
      </c>
      <c r="DI24" s="248">
        <v>4000</v>
      </c>
      <c r="DJ24" s="183" t="s">
        <v>1047</v>
      </c>
      <c r="DK24" s="246">
        <v>8000</v>
      </c>
      <c r="DL24" s="236">
        <v>12000</v>
      </c>
      <c r="DM24" s="236">
        <v>12000</v>
      </c>
      <c r="DN24" s="236">
        <v>12000</v>
      </c>
      <c r="DO24" s="236">
        <v>4000</v>
      </c>
      <c r="DP24" s="236">
        <v>4000</v>
      </c>
      <c r="DQ24" s="236">
        <v>8000</v>
      </c>
      <c r="DR24" s="236">
        <v>8000</v>
      </c>
      <c r="DS24" s="236">
        <v>4000</v>
      </c>
      <c r="DT24" s="236">
        <v>4000</v>
      </c>
      <c r="DU24" s="236">
        <v>12000</v>
      </c>
      <c r="DV24" s="236">
        <v>4000</v>
      </c>
      <c r="DW24" s="235">
        <v>4000</v>
      </c>
      <c r="DX24" s="235">
        <v>4000</v>
      </c>
      <c r="DY24" s="235">
        <v>4000</v>
      </c>
      <c r="DZ24" s="183" t="s">
        <v>1047</v>
      </c>
      <c r="EA24" s="235">
        <v>4000</v>
      </c>
      <c r="EB24" s="282">
        <v>4000</v>
      </c>
      <c r="EC24" s="235">
        <v>6000</v>
      </c>
      <c r="ED24" s="235">
        <f>'Coût médian du PMAS'!L16</f>
        <v>4000</v>
      </c>
    </row>
    <row r="25" spans="1:134" x14ac:dyDescent="0.3">
      <c r="A25" s="130" t="s">
        <v>1750</v>
      </c>
      <c r="B25" s="183" t="s">
        <v>1047</v>
      </c>
      <c r="C25" s="183" t="s">
        <v>1047</v>
      </c>
      <c r="D25" s="183" t="s">
        <v>1047</v>
      </c>
      <c r="E25" s="183" t="s">
        <v>1047</v>
      </c>
      <c r="F25" s="183" t="s">
        <v>1047</v>
      </c>
      <c r="G25" s="183" t="s">
        <v>1047</v>
      </c>
      <c r="H25" s="183" t="s">
        <v>1047</v>
      </c>
      <c r="I25" s="183" t="s">
        <v>1047</v>
      </c>
      <c r="J25" s="183" t="s">
        <v>1047</v>
      </c>
      <c r="K25" s="183" t="s">
        <v>1047</v>
      </c>
      <c r="L25" s="183" t="s">
        <v>1047</v>
      </c>
      <c r="M25" s="183" t="s">
        <v>1047</v>
      </c>
      <c r="N25" s="183" t="s">
        <v>1047</v>
      </c>
      <c r="O25" s="183" t="s">
        <v>1047</v>
      </c>
      <c r="P25" s="183" t="s">
        <v>1047</v>
      </c>
      <c r="Q25" s="183" t="s">
        <v>1047</v>
      </c>
      <c r="R25" s="183" t="s">
        <v>1047</v>
      </c>
      <c r="S25" s="183" t="s">
        <v>1047</v>
      </c>
      <c r="T25" s="183" t="s">
        <v>1047</v>
      </c>
      <c r="U25" s="183" t="s">
        <v>1047</v>
      </c>
      <c r="V25" s="183" t="s">
        <v>1047</v>
      </c>
      <c r="W25" s="183" t="s">
        <v>1047</v>
      </c>
      <c r="X25" s="183" t="s">
        <v>1047</v>
      </c>
      <c r="Y25" s="357">
        <v>1714.2857142857142</v>
      </c>
      <c r="Z25" s="183" t="s">
        <v>1047</v>
      </c>
      <c r="AB25" s="130" t="s">
        <v>1750</v>
      </c>
      <c r="AC25" s="183" t="s">
        <v>1047</v>
      </c>
      <c r="AD25" s="183" t="s">
        <v>1047</v>
      </c>
      <c r="AE25" s="183" t="s">
        <v>1047</v>
      </c>
      <c r="AF25" s="183" t="s">
        <v>1047</v>
      </c>
      <c r="AG25" s="183" t="s">
        <v>1047</v>
      </c>
      <c r="AH25" s="183" t="s">
        <v>1047</v>
      </c>
      <c r="AI25" s="183" t="s">
        <v>1047</v>
      </c>
      <c r="AJ25" s="183" t="s">
        <v>1047</v>
      </c>
      <c r="AK25" s="183" t="s">
        <v>1047</v>
      </c>
      <c r="AL25" s="183" t="s">
        <v>1047</v>
      </c>
      <c r="AM25" s="183" t="s">
        <v>1047</v>
      </c>
      <c r="AN25" s="183" t="s">
        <v>1047</v>
      </c>
      <c r="AO25" s="183" t="s">
        <v>1047</v>
      </c>
      <c r="AP25" s="183" t="s">
        <v>1047</v>
      </c>
      <c r="AQ25" s="183" t="s">
        <v>1047</v>
      </c>
      <c r="AR25" s="183" t="s">
        <v>1047</v>
      </c>
      <c r="AS25" s="183" t="s">
        <v>1047</v>
      </c>
      <c r="AT25" s="183" t="s">
        <v>1047</v>
      </c>
      <c r="AU25" s="183" t="s">
        <v>1047</v>
      </c>
      <c r="AV25" s="183" t="s">
        <v>1047</v>
      </c>
      <c r="AW25" s="183" t="s">
        <v>1047</v>
      </c>
      <c r="AX25" s="183" t="s">
        <v>1047</v>
      </c>
      <c r="AY25" s="183" t="s">
        <v>1047</v>
      </c>
      <c r="AZ25" s="235">
        <v>3900</v>
      </c>
      <c r="BA25" s="235">
        <f>'Coût médian du PMAS'!I17</f>
        <v>3900</v>
      </c>
      <c r="BC25" s="130" t="s">
        <v>1750</v>
      </c>
      <c r="BD25" s="183" t="s">
        <v>1047</v>
      </c>
      <c r="BE25" s="183" t="s">
        <v>1047</v>
      </c>
      <c r="BF25" s="183" t="s">
        <v>1047</v>
      </c>
      <c r="BG25" s="183" t="s">
        <v>1047</v>
      </c>
      <c r="BH25" s="183" t="s">
        <v>1047</v>
      </c>
      <c r="BI25" s="183" t="s">
        <v>1047</v>
      </c>
      <c r="BJ25" s="183" t="s">
        <v>1047</v>
      </c>
      <c r="BK25" s="183" t="s">
        <v>1047</v>
      </c>
      <c r="BL25" s="183" t="s">
        <v>1047</v>
      </c>
      <c r="BM25" s="183" t="s">
        <v>1047</v>
      </c>
      <c r="BN25" s="183" t="s">
        <v>1047</v>
      </c>
      <c r="BO25" s="183" t="s">
        <v>1047</v>
      </c>
      <c r="BP25" s="183" t="s">
        <v>1047</v>
      </c>
      <c r="BQ25" s="183" t="s">
        <v>1047</v>
      </c>
      <c r="BR25" s="183" t="s">
        <v>1047</v>
      </c>
      <c r="BS25" s="183" t="s">
        <v>1047</v>
      </c>
      <c r="BT25" s="183" t="s">
        <v>1047</v>
      </c>
      <c r="BU25" s="183" t="s">
        <v>1047</v>
      </c>
      <c r="BV25" s="183" t="s">
        <v>1047</v>
      </c>
      <c r="BW25" s="183" t="s">
        <v>1047</v>
      </c>
      <c r="BX25" s="183" t="s">
        <v>1047</v>
      </c>
      <c r="BY25" s="183" t="s">
        <v>1047</v>
      </c>
      <c r="BZ25" s="183" t="s">
        <v>1047</v>
      </c>
      <c r="CA25" s="235">
        <v>9000</v>
      </c>
      <c r="CB25" s="235">
        <f>'Coût médian du PMAS'!K17</f>
        <v>15012</v>
      </c>
      <c r="CD25" s="130" t="s">
        <v>1750</v>
      </c>
      <c r="CE25" s="183" t="s">
        <v>1047</v>
      </c>
      <c r="CF25" s="183" t="s">
        <v>1047</v>
      </c>
      <c r="CG25" s="183" t="s">
        <v>1047</v>
      </c>
      <c r="CH25" s="183" t="s">
        <v>1047</v>
      </c>
      <c r="CI25" s="183" t="s">
        <v>1047</v>
      </c>
      <c r="CJ25" s="183" t="s">
        <v>1047</v>
      </c>
      <c r="CK25" s="183" t="s">
        <v>1047</v>
      </c>
      <c r="CL25" s="183" t="s">
        <v>1047</v>
      </c>
      <c r="CM25" s="183" t="s">
        <v>1047</v>
      </c>
      <c r="CN25" s="183" t="s">
        <v>1047</v>
      </c>
      <c r="CO25" s="183" t="s">
        <v>1047</v>
      </c>
      <c r="CP25" s="183" t="s">
        <v>1047</v>
      </c>
      <c r="CQ25" s="183" t="s">
        <v>1047</v>
      </c>
      <c r="CR25" s="183" t="s">
        <v>1047</v>
      </c>
      <c r="CS25" s="183" t="s">
        <v>1047</v>
      </c>
      <c r="CT25" s="183" t="s">
        <v>1047</v>
      </c>
      <c r="CU25" s="183" t="s">
        <v>1047</v>
      </c>
      <c r="CV25" s="183" t="s">
        <v>1047</v>
      </c>
      <c r="CW25" s="183" t="s">
        <v>1047</v>
      </c>
      <c r="CX25" s="183" t="s">
        <v>1047</v>
      </c>
      <c r="CY25" s="183" t="s">
        <v>1047</v>
      </c>
      <c r="CZ25" s="183" t="s">
        <v>1047</v>
      </c>
      <c r="DA25" s="183" t="s">
        <v>1047</v>
      </c>
      <c r="DB25" s="235">
        <v>9000</v>
      </c>
      <c r="DC25" s="235">
        <f>'Coût médian du PMAS'!J17</f>
        <v>9000</v>
      </c>
      <c r="DE25" s="130" t="s">
        <v>1750</v>
      </c>
      <c r="DF25" s="183" t="s">
        <v>1047</v>
      </c>
      <c r="DG25" s="183" t="s">
        <v>1047</v>
      </c>
      <c r="DH25" s="183" t="s">
        <v>1047</v>
      </c>
      <c r="DI25" s="183" t="s">
        <v>1047</v>
      </c>
      <c r="DJ25" s="183" t="s">
        <v>1047</v>
      </c>
      <c r="DK25" s="183" t="s">
        <v>1047</v>
      </c>
      <c r="DL25" s="183" t="s">
        <v>1047</v>
      </c>
      <c r="DM25" s="183" t="s">
        <v>1047</v>
      </c>
      <c r="DN25" s="183" t="s">
        <v>1047</v>
      </c>
      <c r="DO25" s="183" t="s">
        <v>1047</v>
      </c>
      <c r="DP25" s="183" t="s">
        <v>1047</v>
      </c>
      <c r="DQ25" s="183" t="s">
        <v>1047</v>
      </c>
      <c r="DR25" s="183" t="s">
        <v>1047</v>
      </c>
      <c r="DS25" s="183" t="s">
        <v>1047</v>
      </c>
      <c r="DT25" s="183" t="s">
        <v>1047</v>
      </c>
      <c r="DU25" s="183" t="s">
        <v>1047</v>
      </c>
      <c r="DV25" s="183" t="s">
        <v>1047</v>
      </c>
      <c r="DW25" s="183" t="s">
        <v>1047</v>
      </c>
      <c r="DX25" s="183" t="s">
        <v>1047</v>
      </c>
      <c r="DY25" s="183" t="s">
        <v>1047</v>
      </c>
      <c r="DZ25" s="183" t="s">
        <v>1047</v>
      </c>
      <c r="EA25" s="183" t="s">
        <v>1047</v>
      </c>
      <c r="EB25" s="183" t="s">
        <v>1047</v>
      </c>
      <c r="EC25" s="234">
        <v>6000</v>
      </c>
      <c r="ED25" s="235">
        <f>'Coût médian du PMAS'!L17</f>
        <v>3200</v>
      </c>
    </row>
    <row r="26" spans="1:134" x14ac:dyDescent="0.3">
      <c r="A26" s="221" t="s">
        <v>874</v>
      </c>
      <c r="B26" s="183" t="s">
        <v>1047</v>
      </c>
      <c r="C26" s="183" t="s">
        <v>1047</v>
      </c>
      <c r="D26" s="183" t="s">
        <v>1047</v>
      </c>
      <c r="E26" s="183" t="s">
        <v>1047</v>
      </c>
      <c r="F26" s="183" t="s">
        <v>1047</v>
      </c>
      <c r="G26" s="183" t="s">
        <v>1047</v>
      </c>
      <c r="H26" s="183" t="s">
        <v>1047</v>
      </c>
      <c r="I26" s="183" t="s">
        <v>1047</v>
      </c>
      <c r="J26" s="183" t="s">
        <v>1047</v>
      </c>
      <c r="K26" s="183" t="s">
        <v>1047</v>
      </c>
      <c r="L26" s="183" t="s">
        <v>1047</v>
      </c>
      <c r="M26" s="183" t="s">
        <v>1047</v>
      </c>
      <c r="N26" s="183" t="s">
        <v>1047</v>
      </c>
      <c r="O26" s="183" t="s">
        <v>1047</v>
      </c>
      <c r="P26" s="234">
        <v>8022.8571428571431</v>
      </c>
      <c r="Q26" s="237">
        <v>6857.1428571428569</v>
      </c>
      <c r="R26" s="234">
        <v>6000</v>
      </c>
      <c r="S26" s="234">
        <v>6857.1428571428596</v>
      </c>
      <c r="T26" s="234">
        <v>5142.8571428571431</v>
      </c>
      <c r="U26" s="234">
        <v>5142.8571428571431</v>
      </c>
      <c r="V26" s="235">
        <v>3017.1428571428573</v>
      </c>
      <c r="W26" s="235">
        <v>3017.1428571428573</v>
      </c>
      <c r="X26" s="235">
        <v>3017.1428571428573</v>
      </c>
      <c r="Y26" s="235">
        <v>3017.1428571428573</v>
      </c>
      <c r="Z26" s="235">
        <f>IFERROR(VLOOKUP(A26,cout_median,8,FALSE),"Non évalué")</f>
        <v>3017.1428571428573</v>
      </c>
      <c r="AB26" s="221" t="s">
        <v>874</v>
      </c>
      <c r="AC26" s="183" t="s">
        <v>1047</v>
      </c>
      <c r="AD26" s="183" t="s">
        <v>1047</v>
      </c>
      <c r="AE26" s="183" t="s">
        <v>1047</v>
      </c>
      <c r="AF26" s="183" t="s">
        <v>1047</v>
      </c>
      <c r="AG26" s="183" t="s">
        <v>1047</v>
      </c>
      <c r="AH26" s="183" t="s">
        <v>1047</v>
      </c>
      <c r="AI26" s="183" t="s">
        <v>1047</v>
      </c>
      <c r="AJ26" s="183" t="s">
        <v>1047</v>
      </c>
      <c r="AK26" s="183" t="s">
        <v>1047</v>
      </c>
      <c r="AL26" s="183" t="s">
        <v>1047</v>
      </c>
      <c r="AM26" s="183" t="s">
        <v>1047</v>
      </c>
      <c r="AN26" s="183" t="s">
        <v>1047</v>
      </c>
      <c r="AO26" s="183" t="s">
        <v>1047</v>
      </c>
      <c r="AP26" s="183" t="s">
        <v>1047</v>
      </c>
      <c r="AQ26" s="234">
        <v>11250</v>
      </c>
      <c r="AR26" s="235">
        <v>6750</v>
      </c>
      <c r="AS26" s="235">
        <v>18000</v>
      </c>
      <c r="AT26" s="235">
        <v>4500</v>
      </c>
      <c r="AU26" s="235">
        <v>5250</v>
      </c>
      <c r="AV26" s="234">
        <v>9000</v>
      </c>
      <c r="AW26" s="235">
        <v>4500</v>
      </c>
      <c r="AX26" s="235">
        <v>3000</v>
      </c>
      <c r="AY26" s="235">
        <v>3000</v>
      </c>
      <c r="AZ26" s="235">
        <v>3000</v>
      </c>
      <c r="BA26" s="235">
        <f>'Coût médian du PMAS'!I18</f>
        <v>3000</v>
      </c>
      <c r="BC26" s="221" t="s">
        <v>874</v>
      </c>
      <c r="BD26" s="139" t="s">
        <v>1047</v>
      </c>
      <c r="BE26" s="139" t="s">
        <v>1047</v>
      </c>
      <c r="BF26" s="139" t="s">
        <v>1047</v>
      </c>
      <c r="BG26" s="139" t="s">
        <v>1047</v>
      </c>
      <c r="BH26" s="139" t="s">
        <v>1047</v>
      </c>
      <c r="BI26" s="139" t="s">
        <v>1047</v>
      </c>
      <c r="BJ26" s="139" t="s">
        <v>1047</v>
      </c>
      <c r="BK26" s="139" t="s">
        <v>1047</v>
      </c>
      <c r="BL26" s="139" t="s">
        <v>1047</v>
      </c>
      <c r="BM26" s="139" t="s">
        <v>1047</v>
      </c>
      <c r="BN26" s="139" t="s">
        <v>1047</v>
      </c>
      <c r="BO26" s="139" t="s">
        <v>1047</v>
      </c>
      <c r="BP26" s="139" t="s">
        <v>1047</v>
      </c>
      <c r="BQ26" s="139" t="s">
        <v>1047</v>
      </c>
      <c r="BR26" s="234">
        <v>10800</v>
      </c>
      <c r="BS26" s="237">
        <v>18000</v>
      </c>
      <c r="BT26" s="237">
        <v>13194</v>
      </c>
      <c r="BU26" s="235">
        <v>9000</v>
      </c>
      <c r="BV26" s="235">
        <v>14400</v>
      </c>
      <c r="BW26" s="235">
        <v>1800</v>
      </c>
      <c r="BX26" s="235">
        <v>9000</v>
      </c>
      <c r="BY26" s="235">
        <v>9000</v>
      </c>
      <c r="BZ26" s="235">
        <v>10800</v>
      </c>
      <c r="CA26" s="235">
        <v>18000</v>
      </c>
      <c r="CB26" s="235">
        <f>'Coût médian du PMAS'!K18</f>
        <v>10800</v>
      </c>
      <c r="CD26" s="221" t="s">
        <v>874</v>
      </c>
      <c r="CE26" s="183" t="s">
        <v>1047</v>
      </c>
      <c r="CF26" s="183" t="s">
        <v>1047</v>
      </c>
      <c r="CG26" s="183" t="s">
        <v>1047</v>
      </c>
      <c r="CH26" s="183" t="s">
        <v>1047</v>
      </c>
      <c r="CI26" s="183" t="s">
        <v>1047</v>
      </c>
      <c r="CJ26" s="183" t="s">
        <v>1047</v>
      </c>
      <c r="CK26" s="183" t="s">
        <v>1047</v>
      </c>
      <c r="CL26" s="183" t="s">
        <v>1047</v>
      </c>
      <c r="CM26" s="183" t="s">
        <v>1047</v>
      </c>
      <c r="CN26" s="183" t="s">
        <v>1047</v>
      </c>
      <c r="CO26" s="183" t="s">
        <v>1047</v>
      </c>
      <c r="CP26" s="183" t="s">
        <v>1047</v>
      </c>
      <c r="CQ26" s="183" t="s">
        <v>1047</v>
      </c>
      <c r="CR26" s="183" t="s">
        <v>1047</v>
      </c>
      <c r="CS26" s="237">
        <v>10500</v>
      </c>
      <c r="CT26" s="237">
        <v>12750</v>
      </c>
      <c r="CU26" s="237">
        <v>12000</v>
      </c>
      <c r="CV26" s="235">
        <v>9000</v>
      </c>
      <c r="CW26" s="235">
        <v>7500</v>
      </c>
      <c r="CX26" s="235">
        <v>6375</v>
      </c>
      <c r="CY26" s="235">
        <v>9000</v>
      </c>
      <c r="CZ26" s="235">
        <v>15000</v>
      </c>
      <c r="DA26" s="235">
        <v>15000</v>
      </c>
      <c r="DB26" s="235">
        <v>15000</v>
      </c>
      <c r="DC26" s="235">
        <f>'Coût médian du PMAS'!J18</f>
        <v>15000</v>
      </c>
      <c r="DE26" s="221" t="s">
        <v>874</v>
      </c>
      <c r="DF26" s="183" t="s">
        <v>1047</v>
      </c>
      <c r="DG26" s="183" t="s">
        <v>1047</v>
      </c>
      <c r="DH26" s="183" t="s">
        <v>1047</v>
      </c>
      <c r="DI26" s="183" t="s">
        <v>1047</v>
      </c>
      <c r="DJ26" s="183" t="s">
        <v>1047</v>
      </c>
      <c r="DK26" s="183" t="s">
        <v>1047</v>
      </c>
      <c r="DL26" s="183" t="s">
        <v>1047</v>
      </c>
      <c r="DM26" s="183" t="s">
        <v>1047</v>
      </c>
      <c r="DN26" s="183" t="s">
        <v>1047</v>
      </c>
      <c r="DO26" s="183" t="s">
        <v>1047</v>
      </c>
      <c r="DP26" s="183" t="s">
        <v>1047</v>
      </c>
      <c r="DQ26" s="183" t="s">
        <v>1047</v>
      </c>
      <c r="DR26" s="183" t="s">
        <v>1047</v>
      </c>
      <c r="DS26" s="183" t="s">
        <v>1047</v>
      </c>
      <c r="DT26" s="237">
        <v>6000</v>
      </c>
      <c r="DU26" s="237">
        <v>6000</v>
      </c>
      <c r="DV26" s="237">
        <v>8000</v>
      </c>
      <c r="DW26" s="235">
        <v>8000</v>
      </c>
      <c r="DX26" s="235">
        <v>8000</v>
      </c>
      <c r="DY26" s="235">
        <v>4000</v>
      </c>
      <c r="DZ26" s="235">
        <v>6000</v>
      </c>
      <c r="EA26" s="235">
        <v>8400</v>
      </c>
      <c r="EB26" s="282">
        <v>8400</v>
      </c>
      <c r="EC26" s="235">
        <v>3000</v>
      </c>
      <c r="ED26" s="235">
        <f>'Coût médian du PMAS'!L18</f>
        <v>8400</v>
      </c>
    </row>
    <row r="27" spans="1:134" x14ac:dyDescent="0.3">
      <c r="A27" s="130" t="s">
        <v>1057</v>
      </c>
      <c r="B27" s="235" t="s">
        <v>1047</v>
      </c>
      <c r="C27" s="235" t="s">
        <v>1047</v>
      </c>
      <c r="D27" s="235" t="s">
        <v>1047</v>
      </c>
      <c r="E27" s="235" t="s">
        <v>1047</v>
      </c>
      <c r="F27" s="235" t="s">
        <v>1047</v>
      </c>
      <c r="G27" s="235" t="s">
        <v>1047</v>
      </c>
      <c r="H27" s="235" t="s">
        <v>1047</v>
      </c>
      <c r="I27" s="235" t="s">
        <v>1047</v>
      </c>
      <c r="J27" s="235" t="s">
        <v>1047</v>
      </c>
      <c r="K27" s="235" t="s">
        <v>1047</v>
      </c>
      <c r="L27" s="237">
        <v>9000</v>
      </c>
      <c r="M27" s="237">
        <v>3428.5714285714284</v>
      </c>
      <c r="N27" s="237">
        <v>5143</v>
      </c>
      <c r="O27" s="235" t="s">
        <v>1047</v>
      </c>
      <c r="P27" s="235" t="s">
        <v>1047</v>
      </c>
      <c r="Q27" s="234">
        <v>6857.1428571428569</v>
      </c>
      <c r="R27" s="234">
        <v>6000</v>
      </c>
      <c r="S27" s="183" t="s">
        <v>1047</v>
      </c>
      <c r="T27" s="235">
        <v>3428.5714285714284</v>
      </c>
      <c r="U27" s="183" t="s">
        <v>1047</v>
      </c>
      <c r="V27" s="183" t="s">
        <v>1047</v>
      </c>
      <c r="W27" s="183" t="s">
        <v>1047</v>
      </c>
      <c r="X27" s="183" t="s">
        <v>1047</v>
      </c>
      <c r="Y27" s="183" t="s">
        <v>1047</v>
      </c>
      <c r="Z27" s="183" t="s">
        <v>1047</v>
      </c>
      <c r="AB27" s="130" t="s">
        <v>1057</v>
      </c>
      <c r="AC27" s="183" t="s">
        <v>1047</v>
      </c>
      <c r="AD27" s="183" t="s">
        <v>1047</v>
      </c>
      <c r="AE27" s="183" t="s">
        <v>1047</v>
      </c>
      <c r="AF27" s="183" t="s">
        <v>1047</v>
      </c>
      <c r="AG27" s="183" t="s">
        <v>1047</v>
      </c>
      <c r="AH27" s="183" t="s">
        <v>1047</v>
      </c>
      <c r="AI27" s="183" t="s">
        <v>1047</v>
      </c>
      <c r="AJ27" s="183" t="s">
        <v>1047</v>
      </c>
      <c r="AK27" s="183" t="s">
        <v>1047</v>
      </c>
      <c r="AL27" s="183" t="s">
        <v>1047</v>
      </c>
      <c r="AM27" s="235">
        <v>9000</v>
      </c>
      <c r="AN27" s="235">
        <v>30000</v>
      </c>
      <c r="AO27" s="235">
        <v>12000</v>
      </c>
      <c r="AP27" s="183" t="s">
        <v>1047</v>
      </c>
      <c r="AQ27" s="183" t="s">
        <v>1047</v>
      </c>
      <c r="AR27" s="235">
        <v>12000</v>
      </c>
      <c r="AS27" s="235">
        <v>9000</v>
      </c>
      <c r="AT27" s="183" t="s">
        <v>1047</v>
      </c>
      <c r="AU27" s="235">
        <v>10500</v>
      </c>
      <c r="AV27" s="183" t="s">
        <v>1047</v>
      </c>
      <c r="AW27" s="183" t="s">
        <v>1047</v>
      </c>
      <c r="AX27" s="183" t="s">
        <v>1047</v>
      </c>
      <c r="AY27" s="183" t="s">
        <v>1047</v>
      </c>
      <c r="AZ27" s="183" t="s">
        <v>1047</v>
      </c>
      <c r="BA27" s="183" t="s">
        <v>1047</v>
      </c>
      <c r="BC27" s="130" t="s">
        <v>1057</v>
      </c>
      <c r="BD27" s="139" t="s">
        <v>1047</v>
      </c>
      <c r="BE27" s="139" t="s">
        <v>1047</v>
      </c>
      <c r="BF27" s="139" t="s">
        <v>1047</v>
      </c>
      <c r="BG27" s="139" t="s">
        <v>1047</v>
      </c>
      <c r="BH27" s="139" t="s">
        <v>1047</v>
      </c>
      <c r="BI27" s="139" t="s">
        <v>1047</v>
      </c>
      <c r="BJ27" s="139" t="s">
        <v>1047</v>
      </c>
      <c r="BK27" s="139" t="s">
        <v>1047</v>
      </c>
      <c r="BL27" s="139" t="s">
        <v>1047</v>
      </c>
      <c r="BM27" s="139" t="s">
        <v>1047</v>
      </c>
      <c r="BN27" s="237">
        <v>9000</v>
      </c>
      <c r="BO27" s="237">
        <v>3600</v>
      </c>
      <c r="BP27" s="237">
        <v>7200</v>
      </c>
      <c r="BQ27" s="139" t="s">
        <v>1047</v>
      </c>
      <c r="BR27" s="139" t="s">
        <v>1047</v>
      </c>
      <c r="BS27" s="237">
        <v>9000</v>
      </c>
      <c r="BT27" s="237">
        <v>18000</v>
      </c>
      <c r="BU27" s="139" t="s">
        <v>1047</v>
      </c>
      <c r="BV27" s="235">
        <v>3600</v>
      </c>
      <c r="BW27" s="139" t="s">
        <v>1047</v>
      </c>
      <c r="BX27" s="139" t="s">
        <v>1047</v>
      </c>
      <c r="BY27" s="139" t="s">
        <v>1047</v>
      </c>
      <c r="BZ27" s="139" t="s">
        <v>1047</v>
      </c>
      <c r="CA27" s="139" t="s">
        <v>1047</v>
      </c>
      <c r="CB27" s="183" t="s">
        <v>1047</v>
      </c>
      <c r="CD27" s="130" t="s">
        <v>1057</v>
      </c>
      <c r="CE27" s="139" t="s">
        <v>1047</v>
      </c>
      <c r="CF27" s="139" t="s">
        <v>1047</v>
      </c>
      <c r="CG27" s="139" t="s">
        <v>1047</v>
      </c>
      <c r="CH27" s="139" t="s">
        <v>1047</v>
      </c>
      <c r="CI27" s="139" t="s">
        <v>1047</v>
      </c>
      <c r="CJ27" s="139" t="s">
        <v>1047</v>
      </c>
      <c r="CK27" s="139" t="s">
        <v>1047</v>
      </c>
      <c r="CL27" s="139" t="s">
        <v>1047</v>
      </c>
      <c r="CM27" s="139" t="s">
        <v>1047</v>
      </c>
      <c r="CN27" s="139" t="s">
        <v>1047</v>
      </c>
      <c r="CO27" s="237">
        <v>15000</v>
      </c>
      <c r="CP27" s="237">
        <v>15000</v>
      </c>
      <c r="CQ27" s="237">
        <v>15000</v>
      </c>
      <c r="CR27" s="139" t="s">
        <v>1047</v>
      </c>
      <c r="CS27" s="139" t="s">
        <v>1047</v>
      </c>
      <c r="CT27" s="237">
        <v>11250</v>
      </c>
      <c r="CU27" s="234">
        <v>10125</v>
      </c>
      <c r="CV27" s="183" t="s">
        <v>1047</v>
      </c>
      <c r="CW27" s="235">
        <v>15000</v>
      </c>
      <c r="CX27" s="183" t="s">
        <v>1047</v>
      </c>
      <c r="CY27" s="183" t="s">
        <v>1047</v>
      </c>
      <c r="CZ27" s="183" t="s">
        <v>1047</v>
      </c>
      <c r="DA27" s="183" t="s">
        <v>1047</v>
      </c>
      <c r="DB27" s="183" t="s">
        <v>1047</v>
      </c>
      <c r="DC27" s="183" t="s">
        <v>1047</v>
      </c>
      <c r="DE27" s="130" t="s">
        <v>1057</v>
      </c>
      <c r="DF27" s="183" t="s">
        <v>1047</v>
      </c>
      <c r="DG27" s="183" t="s">
        <v>1047</v>
      </c>
      <c r="DH27" s="183" t="s">
        <v>1047</v>
      </c>
      <c r="DI27" s="183" t="s">
        <v>1047</v>
      </c>
      <c r="DJ27" s="183" t="s">
        <v>1047</v>
      </c>
      <c r="DK27" s="183" t="s">
        <v>1047</v>
      </c>
      <c r="DL27" s="183" t="s">
        <v>1047</v>
      </c>
      <c r="DM27" s="183" t="s">
        <v>1047</v>
      </c>
      <c r="DN27" s="183" t="s">
        <v>1047</v>
      </c>
      <c r="DO27" s="183" t="s">
        <v>1047</v>
      </c>
      <c r="DP27" s="237">
        <v>4000</v>
      </c>
      <c r="DQ27" s="237">
        <v>4000</v>
      </c>
      <c r="DR27" s="237">
        <v>4000</v>
      </c>
      <c r="DS27" s="183" t="s">
        <v>1047</v>
      </c>
      <c r="DT27" s="235" t="s">
        <v>1047</v>
      </c>
      <c r="DU27" s="234">
        <v>5000</v>
      </c>
      <c r="DV27" s="237">
        <v>4000</v>
      </c>
      <c r="DW27" s="183" t="s">
        <v>1047</v>
      </c>
      <c r="DX27" s="235">
        <v>4000</v>
      </c>
      <c r="DY27" s="183" t="s">
        <v>1047</v>
      </c>
      <c r="DZ27" s="183" t="s">
        <v>1047</v>
      </c>
      <c r="EA27" s="183" t="s">
        <v>1047</v>
      </c>
      <c r="EB27" s="283" t="s">
        <v>1047</v>
      </c>
      <c r="EC27" s="283" t="s">
        <v>1047</v>
      </c>
      <c r="ED27" s="183" t="s">
        <v>1047</v>
      </c>
    </row>
    <row r="28" spans="1:134" x14ac:dyDescent="0.3">
      <c r="A28" s="130" t="s">
        <v>930</v>
      </c>
      <c r="B28" s="236">
        <v>32571.428571428572</v>
      </c>
      <c r="C28" s="235" t="s">
        <v>1047</v>
      </c>
      <c r="D28" s="237">
        <v>32300</v>
      </c>
      <c r="E28" s="235" t="s">
        <v>1047</v>
      </c>
      <c r="F28" s="180">
        <v>27142.857142857141</v>
      </c>
      <c r="G28" s="262">
        <v>10857.142857142857</v>
      </c>
      <c r="H28" s="235" t="s">
        <v>1047</v>
      </c>
      <c r="I28" s="235" t="s">
        <v>1047</v>
      </c>
      <c r="J28" s="235">
        <v>8571.4285714285706</v>
      </c>
      <c r="K28" s="232" t="s">
        <v>1102</v>
      </c>
      <c r="L28" s="232">
        <v>7989</v>
      </c>
      <c r="M28" s="236">
        <v>7200</v>
      </c>
      <c r="N28" s="236">
        <v>6000</v>
      </c>
      <c r="O28" s="235" t="s">
        <v>1047</v>
      </c>
      <c r="P28" s="235">
        <v>3017.1428571428573</v>
      </c>
      <c r="Q28" s="183" t="s">
        <v>1047</v>
      </c>
      <c r="R28" s="237">
        <v>2400</v>
      </c>
      <c r="S28" s="235">
        <v>1508.57142857143</v>
      </c>
      <c r="T28" s="235">
        <v>1200</v>
      </c>
      <c r="U28" s="235">
        <v>1200</v>
      </c>
      <c r="V28" s="235">
        <v>6000</v>
      </c>
      <c r="W28" s="235">
        <v>1508.5714285714287</v>
      </c>
      <c r="X28" s="235">
        <v>3017.1428571428573</v>
      </c>
      <c r="Y28" s="234">
        <v>5417.1428571428569</v>
      </c>
      <c r="Z28" s="235">
        <f>IFERROR(VLOOKUP(A28,cout_median,8,FALSE),"Non évalué")</f>
        <v>4285.7142857142853</v>
      </c>
      <c r="AB28" s="130" t="s">
        <v>930</v>
      </c>
      <c r="AC28" s="236">
        <v>24000</v>
      </c>
      <c r="AD28" s="235" t="s">
        <v>1047</v>
      </c>
      <c r="AE28" s="237">
        <v>19125</v>
      </c>
      <c r="AF28" s="250" t="s">
        <v>1047</v>
      </c>
      <c r="AG28" s="244">
        <v>18000</v>
      </c>
      <c r="AH28" s="262">
        <v>6000</v>
      </c>
      <c r="AI28" s="235" t="s">
        <v>1047</v>
      </c>
      <c r="AJ28" s="235" t="s">
        <v>1047</v>
      </c>
      <c r="AK28" s="235">
        <v>15000</v>
      </c>
      <c r="AL28" s="272">
        <v>5280</v>
      </c>
      <c r="AM28" s="236">
        <v>5640</v>
      </c>
      <c r="AN28" s="236">
        <v>6180</v>
      </c>
      <c r="AO28" s="236">
        <v>12000</v>
      </c>
      <c r="AP28" s="238" t="s">
        <v>1047</v>
      </c>
      <c r="AQ28" s="235">
        <v>10500</v>
      </c>
      <c r="AR28" s="240" t="s">
        <v>1047</v>
      </c>
      <c r="AS28" s="237">
        <v>6000</v>
      </c>
      <c r="AT28" s="235">
        <v>7500</v>
      </c>
      <c r="AU28" s="235">
        <v>6780</v>
      </c>
      <c r="AV28" s="235">
        <v>5280</v>
      </c>
      <c r="AW28" s="235">
        <v>4770</v>
      </c>
      <c r="AX28" s="235">
        <v>4380</v>
      </c>
      <c r="AY28" s="235">
        <v>4260</v>
      </c>
      <c r="AZ28" s="234">
        <v>9510</v>
      </c>
      <c r="BA28" s="235">
        <f>'Coût médian du PMAS'!I19</f>
        <v>7500</v>
      </c>
      <c r="BC28" s="130" t="s">
        <v>930</v>
      </c>
      <c r="BD28" s="242">
        <v>7200</v>
      </c>
      <c r="BE28" s="139" t="s">
        <v>1047</v>
      </c>
      <c r="BF28" s="237">
        <v>8800</v>
      </c>
      <c r="BG28" s="139" t="s">
        <v>1047</v>
      </c>
      <c r="BH28" s="237">
        <v>6200</v>
      </c>
      <c r="BI28" s="262">
        <v>4000</v>
      </c>
      <c r="BJ28" s="139" t="s">
        <v>1047</v>
      </c>
      <c r="BK28" s="139" t="s">
        <v>1047</v>
      </c>
      <c r="BL28" s="235">
        <v>13500</v>
      </c>
      <c r="BM28" s="139" t="s">
        <v>1047</v>
      </c>
      <c r="BN28" s="236">
        <v>18000</v>
      </c>
      <c r="BO28" s="236">
        <v>18000</v>
      </c>
      <c r="BP28" s="236">
        <v>18000</v>
      </c>
      <c r="BQ28" s="139" t="s">
        <v>1047</v>
      </c>
      <c r="BR28" s="235">
        <v>13500</v>
      </c>
      <c r="BS28" s="139" t="s">
        <v>1047</v>
      </c>
      <c r="BT28" s="237">
        <v>9180</v>
      </c>
      <c r="BU28" s="235">
        <v>13500</v>
      </c>
      <c r="BV28" s="235">
        <v>13500</v>
      </c>
      <c r="BW28" s="235">
        <v>9000</v>
      </c>
      <c r="BX28" s="235">
        <v>13500</v>
      </c>
      <c r="BY28" s="235">
        <v>9000</v>
      </c>
      <c r="BZ28" s="235">
        <v>18000</v>
      </c>
      <c r="CA28" s="235">
        <v>9000</v>
      </c>
      <c r="CB28" s="235">
        <f>'Coût médian du PMAS'!K19</f>
        <v>18000</v>
      </c>
      <c r="CD28" s="130" t="s">
        <v>930</v>
      </c>
      <c r="CE28" s="236">
        <v>13000</v>
      </c>
      <c r="CF28" s="139" t="s">
        <v>1047</v>
      </c>
      <c r="CG28" s="237">
        <v>12350</v>
      </c>
      <c r="CH28" s="139" t="s">
        <v>1047</v>
      </c>
      <c r="CI28" s="237">
        <v>13000</v>
      </c>
      <c r="CJ28" s="262">
        <v>13000</v>
      </c>
      <c r="CK28" s="139" t="s">
        <v>1047</v>
      </c>
      <c r="CL28" s="139" t="s">
        <v>1047</v>
      </c>
      <c r="CM28" s="235">
        <v>18000</v>
      </c>
      <c r="CN28" s="237">
        <v>15000</v>
      </c>
      <c r="CO28" s="236">
        <v>15000</v>
      </c>
      <c r="CP28" s="236">
        <v>15000</v>
      </c>
      <c r="CQ28" s="236">
        <v>15000</v>
      </c>
      <c r="CR28" s="139" t="s">
        <v>1047</v>
      </c>
      <c r="CS28" s="237">
        <v>16890</v>
      </c>
      <c r="CT28" s="183" t="s">
        <v>1047</v>
      </c>
      <c r="CU28" s="237">
        <v>10125</v>
      </c>
      <c r="CV28" s="235">
        <v>15000</v>
      </c>
      <c r="CW28" s="235">
        <v>10500</v>
      </c>
      <c r="CX28" s="235">
        <v>11250</v>
      </c>
      <c r="CY28" s="235">
        <v>18750</v>
      </c>
      <c r="CZ28" s="235">
        <v>15000</v>
      </c>
      <c r="DA28" s="245">
        <v>9000</v>
      </c>
      <c r="DB28" s="235">
        <v>15000</v>
      </c>
      <c r="DC28" s="235">
        <f>'Coût médian du PMAS'!J19</f>
        <v>15000</v>
      </c>
      <c r="DE28" s="130" t="s">
        <v>930</v>
      </c>
      <c r="DF28" s="236">
        <v>10000</v>
      </c>
      <c r="DG28" s="183" t="s">
        <v>1047</v>
      </c>
      <c r="DH28" s="237">
        <v>7200</v>
      </c>
      <c r="DI28" s="183" t="s">
        <v>1047</v>
      </c>
      <c r="DJ28" s="237">
        <v>7000</v>
      </c>
      <c r="DK28" s="262">
        <v>4000</v>
      </c>
      <c r="DL28" s="183" t="s">
        <v>1047</v>
      </c>
      <c r="DM28" s="183" t="s">
        <v>1047</v>
      </c>
      <c r="DN28" s="235">
        <v>5250</v>
      </c>
      <c r="DO28" s="232" t="s">
        <v>1102</v>
      </c>
      <c r="DP28" s="236">
        <v>9000</v>
      </c>
      <c r="DQ28" s="236">
        <v>9000</v>
      </c>
      <c r="DR28" s="236">
        <v>9000</v>
      </c>
      <c r="DS28" s="183" t="s">
        <v>1047</v>
      </c>
      <c r="DT28" s="237">
        <v>5280</v>
      </c>
      <c r="DU28" s="183" t="s">
        <v>1047</v>
      </c>
      <c r="DV28" s="237">
        <v>3600</v>
      </c>
      <c r="DW28" s="235">
        <v>7520</v>
      </c>
      <c r="DX28" s="235">
        <v>3000</v>
      </c>
      <c r="DY28" s="235">
        <v>3000</v>
      </c>
      <c r="DZ28" s="235">
        <v>6000</v>
      </c>
      <c r="EA28" s="235">
        <v>3760</v>
      </c>
      <c r="EB28" s="282">
        <v>4520</v>
      </c>
      <c r="EC28" s="235">
        <v>2000</v>
      </c>
      <c r="ED28" s="235">
        <f>'Coût médian du PMAS'!L19</f>
        <v>6000</v>
      </c>
    </row>
    <row r="29" spans="1:134" x14ac:dyDescent="0.3">
      <c r="A29" s="221" t="s">
        <v>931</v>
      </c>
      <c r="B29" s="180">
        <v>22800</v>
      </c>
      <c r="C29" s="248">
        <v>76000</v>
      </c>
      <c r="D29" s="183" t="s">
        <v>1047</v>
      </c>
      <c r="E29" s="248">
        <v>19000</v>
      </c>
      <c r="F29" s="248">
        <v>22800</v>
      </c>
      <c r="G29" s="246">
        <v>22800</v>
      </c>
      <c r="H29" s="183" t="s">
        <v>1047</v>
      </c>
      <c r="I29" s="235">
        <v>6000</v>
      </c>
      <c r="J29" s="183" t="s">
        <v>1047</v>
      </c>
      <c r="K29" s="235">
        <v>7200</v>
      </c>
      <c r="L29" s="235">
        <v>8400</v>
      </c>
      <c r="M29" s="235">
        <v>8400</v>
      </c>
      <c r="N29" s="235">
        <v>10800</v>
      </c>
      <c r="O29" s="235">
        <v>8400</v>
      </c>
      <c r="P29" s="235">
        <v>8400</v>
      </c>
      <c r="Q29" s="183" t="s">
        <v>1047</v>
      </c>
      <c r="R29" s="237">
        <v>9600</v>
      </c>
      <c r="S29" s="235">
        <v>9017.1428571428605</v>
      </c>
      <c r="T29" s="183" t="s">
        <v>1047</v>
      </c>
      <c r="U29" s="235">
        <v>9600</v>
      </c>
      <c r="V29" s="183" t="s">
        <v>1047</v>
      </c>
      <c r="W29" s="235">
        <v>9017.1428571428569</v>
      </c>
      <c r="X29" s="235">
        <v>9600</v>
      </c>
      <c r="Y29" s="235">
        <v>5417.1428571428569</v>
      </c>
      <c r="Z29" s="235">
        <f>IFERROR(VLOOKUP(A29,cout_median,8,FALSE),"Non évalué")</f>
        <v>9600</v>
      </c>
      <c r="AB29" s="221" t="s">
        <v>931</v>
      </c>
      <c r="AC29" s="180">
        <v>16500</v>
      </c>
      <c r="AD29" s="248">
        <v>24000</v>
      </c>
      <c r="AE29" s="183" t="s">
        <v>1047</v>
      </c>
      <c r="AF29" s="269">
        <v>16500</v>
      </c>
      <c r="AG29" s="270">
        <v>15000</v>
      </c>
      <c r="AH29" s="246">
        <v>15000</v>
      </c>
      <c r="AI29" s="183" t="s">
        <v>1047</v>
      </c>
      <c r="AJ29" s="235">
        <v>15000</v>
      </c>
      <c r="AK29" s="183" t="s">
        <v>1047</v>
      </c>
      <c r="AL29" s="237">
        <v>18000</v>
      </c>
      <c r="AM29" s="235">
        <v>18000</v>
      </c>
      <c r="AN29" s="235">
        <v>18000</v>
      </c>
      <c r="AO29" s="235">
        <v>21000</v>
      </c>
      <c r="AP29" s="235">
        <v>21000</v>
      </c>
      <c r="AQ29" s="235">
        <v>18000</v>
      </c>
      <c r="AR29" s="183" t="s">
        <v>1047</v>
      </c>
      <c r="AS29" s="237">
        <v>18000</v>
      </c>
      <c r="AT29" s="235">
        <v>19500</v>
      </c>
      <c r="AU29" s="183" t="s">
        <v>1047</v>
      </c>
      <c r="AV29" s="235">
        <v>19500</v>
      </c>
      <c r="AW29" s="183" t="s">
        <v>1047</v>
      </c>
      <c r="AX29" s="235">
        <v>18000</v>
      </c>
      <c r="AY29" s="235">
        <v>19500</v>
      </c>
      <c r="AZ29" s="235">
        <v>21000</v>
      </c>
      <c r="BA29" s="235">
        <f>'Coût médian du PMAS'!I20</f>
        <v>21000</v>
      </c>
      <c r="BC29" s="276" t="s">
        <v>931</v>
      </c>
      <c r="BD29" s="179">
        <v>5600</v>
      </c>
      <c r="BE29" s="241">
        <v>6400</v>
      </c>
      <c r="BF29" s="183" t="s">
        <v>1047</v>
      </c>
      <c r="BG29" s="248">
        <v>5600</v>
      </c>
      <c r="BH29" s="248">
        <v>5600</v>
      </c>
      <c r="BI29" s="246">
        <v>5600</v>
      </c>
      <c r="BJ29" s="183" t="s">
        <v>1047</v>
      </c>
      <c r="BK29" s="235">
        <v>12600</v>
      </c>
      <c r="BL29" s="183" t="s">
        <v>1047</v>
      </c>
      <c r="BM29" s="237">
        <v>14400</v>
      </c>
      <c r="BN29" s="235">
        <v>12600</v>
      </c>
      <c r="BO29" s="235">
        <v>14400</v>
      </c>
      <c r="BP29" s="243">
        <v>10800</v>
      </c>
      <c r="BQ29" s="235">
        <v>16200</v>
      </c>
      <c r="BR29" s="235">
        <v>16200</v>
      </c>
      <c r="BS29" s="183" t="s">
        <v>1047</v>
      </c>
      <c r="BT29" s="237">
        <v>14400</v>
      </c>
      <c r="BU29" s="235">
        <v>14400</v>
      </c>
      <c r="BV29" s="183" t="s">
        <v>1047</v>
      </c>
      <c r="BW29" s="235">
        <v>14400</v>
      </c>
      <c r="BX29" s="183" t="s">
        <v>1047</v>
      </c>
      <c r="BY29" s="235">
        <v>15300</v>
      </c>
      <c r="BZ29" s="235">
        <v>16200</v>
      </c>
      <c r="CA29" s="235">
        <v>14400</v>
      </c>
      <c r="CB29" s="235">
        <f>'Coût médian du PMAS'!K20</f>
        <v>16200</v>
      </c>
      <c r="CD29" s="276" t="s">
        <v>931</v>
      </c>
      <c r="CE29" s="180">
        <v>6500</v>
      </c>
      <c r="CF29" s="248">
        <v>6500</v>
      </c>
      <c r="CG29" s="183" t="s">
        <v>1047</v>
      </c>
      <c r="CH29" s="248">
        <v>6500</v>
      </c>
      <c r="CI29" s="248">
        <v>7800</v>
      </c>
      <c r="CJ29" s="246">
        <v>7800</v>
      </c>
      <c r="CK29" s="183" t="s">
        <v>1047</v>
      </c>
      <c r="CL29" s="235">
        <v>10500</v>
      </c>
      <c r="CM29" s="183" t="s">
        <v>1047</v>
      </c>
      <c r="CN29" s="237">
        <v>10500</v>
      </c>
      <c r="CO29" s="235">
        <v>10500</v>
      </c>
      <c r="CP29" s="235">
        <v>10500</v>
      </c>
      <c r="CQ29" s="237">
        <v>12000</v>
      </c>
      <c r="CR29" s="235">
        <v>12000</v>
      </c>
      <c r="CS29" s="235">
        <v>10500</v>
      </c>
      <c r="CT29" s="183" t="s">
        <v>1047</v>
      </c>
      <c r="CU29" s="237">
        <v>10500</v>
      </c>
      <c r="CV29" s="235">
        <v>10500</v>
      </c>
      <c r="CW29" s="183" t="s">
        <v>1047</v>
      </c>
      <c r="CX29" s="235">
        <v>11250</v>
      </c>
      <c r="CY29" s="183" t="s">
        <v>1047</v>
      </c>
      <c r="CZ29" s="235">
        <v>12000</v>
      </c>
      <c r="DA29" s="235">
        <v>12000</v>
      </c>
      <c r="DB29" s="235">
        <v>15000</v>
      </c>
      <c r="DC29" s="235">
        <f>'Coût médian du PMAS'!J20</f>
        <v>12000</v>
      </c>
      <c r="DE29" s="276" t="s">
        <v>931</v>
      </c>
      <c r="DF29" s="180">
        <v>7800</v>
      </c>
      <c r="DG29" s="248">
        <v>5000</v>
      </c>
      <c r="DH29" s="183" t="s">
        <v>1047</v>
      </c>
      <c r="DI29" s="248">
        <v>6000</v>
      </c>
      <c r="DJ29" s="248">
        <v>6000</v>
      </c>
      <c r="DK29" s="246">
        <v>6000</v>
      </c>
      <c r="DL29" s="183" t="s">
        <v>1047</v>
      </c>
      <c r="DM29" s="234">
        <v>6000</v>
      </c>
      <c r="DN29" s="183" t="s">
        <v>1047</v>
      </c>
      <c r="DO29" s="237">
        <v>7200</v>
      </c>
      <c r="DP29" s="235">
        <v>9000</v>
      </c>
      <c r="DQ29" s="235">
        <v>9000</v>
      </c>
      <c r="DR29" s="237">
        <v>9000</v>
      </c>
      <c r="DS29" s="235">
        <v>9000</v>
      </c>
      <c r="DT29" s="235">
        <v>7520</v>
      </c>
      <c r="DU29" s="183" t="s">
        <v>1047</v>
      </c>
      <c r="DV29" s="237">
        <v>9000</v>
      </c>
      <c r="DW29" s="235">
        <v>9000</v>
      </c>
      <c r="DX29" s="183" t="s">
        <v>1047</v>
      </c>
      <c r="DY29" s="235">
        <v>7200</v>
      </c>
      <c r="DZ29" s="183" t="s">
        <v>1047</v>
      </c>
      <c r="EA29" s="235">
        <v>7200</v>
      </c>
      <c r="EB29" s="282">
        <v>7800</v>
      </c>
      <c r="EC29" s="235">
        <v>3000</v>
      </c>
      <c r="ED29" s="235">
        <f>'Coût médian du PMAS'!L20</f>
        <v>8100</v>
      </c>
    </row>
    <row r="30" spans="1:134" x14ac:dyDescent="0.3">
      <c r="A30" s="221" t="s">
        <v>1058</v>
      </c>
      <c r="B30" s="183" t="s">
        <v>1047</v>
      </c>
      <c r="C30" s="183" t="s">
        <v>1047</v>
      </c>
      <c r="D30" s="183" t="s">
        <v>1047</v>
      </c>
      <c r="E30" s="183" t="s">
        <v>1047</v>
      </c>
      <c r="F30" s="183" t="s">
        <v>1047</v>
      </c>
      <c r="G30" s="183" t="s">
        <v>1047</v>
      </c>
      <c r="H30" s="183" t="s">
        <v>1047</v>
      </c>
      <c r="I30" s="183" t="s">
        <v>1047</v>
      </c>
      <c r="J30" s="183" t="s">
        <v>1047</v>
      </c>
      <c r="K30" s="183" t="s">
        <v>1047</v>
      </c>
      <c r="L30" s="183" t="s">
        <v>1047</v>
      </c>
      <c r="M30" s="183" t="s">
        <v>1047</v>
      </c>
      <c r="N30" s="183" t="s">
        <v>1047</v>
      </c>
      <c r="O30" s="183" t="s">
        <v>1047</v>
      </c>
      <c r="P30" s="183" t="s">
        <v>1047</v>
      </c>
      <c r="Q30" s="183" t="s">
        <v>1047</v>
      </c>
      <c r="R30" s="183" t="s">
        <v>1047</v>
      </c>
      <c r="S30" s="183" t="s">
        <v>1047</v>
      </c>
      <c r="T30" s="235">
        <v>5142.8571428571431</v>
      </c>
      <c r="U30" s="235">
        <v>5142.8571428571431</v>
      </c>
      <c r="V30" s="183" t="s">
        <v>1047</v>
      </c>
      <c r="W30" s="183" t="s">
        <v>1047</v>
      </c>
      <c r="X30" s="183" t="s">
        <v>1047</v>
      </c>
      <c r="Y30" s="183" t="s">
        <v>1047</v>
      </c>
      <c r="Z30" s="183" t="s">
        <v>1047</v>
      </c>
      <c r="AB30" s="221" t="s">
        <v>1058</v>
      </c>
      <c r="AC30" s="183" t="s">
        <v>1047</v>
      </c>
      <c r="AD30" s="183" t="s">
        <v>1047</v>
      </c>
      <c r="AE30" s="183" t="s">
        <v>1047</v>
      </c>
      <c r="AF30" s="183" t="s">
        <v>1047</v>
      </c>
      <c r="AG30" s="183" t="s">
        <v>1047</v>
      </c>
      <c r="AH30" s="183" t="s">
        <v>1047</v>
      </c>
      <c r="AI30" s="183" t="s">
        <v>1047</v>
      </c>
      <c r="AJ30" s="183" t="s">
        <v>1047</v>
      </c>
      <c r="AK30" s="183" t="s">
        <v>1047</v>
      </c>
      <c r="AL30" s="183" t="s">
        <v>1047</v>
      </c>
      <c r="AM30" s="183" t="s">
        <v>1047</v>
      </c>
      <c r="AN30" s="183" t="s">
        <v>1047</v>
      </c>
      <c r="AO30" s="183" t="s">
        <v>1047</v>
      </c>
      <c r="AP30" s="183" t="s">
        <v>1047</v>
      </c>
      <c r="AQ30" s="183" t="s">
        <v>1047</v>
      </c>
      <c r="AR30" s="183" t="s">
        <v>1047</v>
      </c>
      <c r="AS30" s="183" t="s">
        <v>1047</v>
      </c>
      <c r="AT30" s="183" t="s">
        <v>1047</v>
      </c>
      <c r="AU30" s="235">
        <v>18000</v>
      </c>
      <c r="AV30" s="235">
        <v>18000</v>
      </c>
      <c r="AW30" s="183" t="s">
        <v>1047</v>
      </c>
      <c r="AX30" s="183" t="s">
        <v>1047</v>
      </c>
      <c r="AY30" s="183" t="s">
        <v>1047</v>
      </c>
      <c r="AZ30" s="183" t="s">
        <v>1047</v>
      </c>
      <c r="BA30" s="183" t="s">
        <v>1047</v>
      </c>
      <c r="BC30" s="276" t="s">
        <v>1058</v>
      </c>
      <c r="BD30" s="183" t="s">
        <v>1047</v>
      </c>
      <c r="BE30" s="183" t="s">
        <v>1047</v>
      </c>
      <c r="BF30" s="183" t="s">
        <v>1047</v>
      </c>
      <c r="BG30" s="183" t="s">
        <v>1047</v>
      </c>
      <c r="BH30" s="183" t="s">
        <v>1047</v>
      </c>
      <c r="BI30" s="183" t="s">
        <v>1047</v>
      </c>
      <c r="BJ30" s="183" t="s">
        <v>1047</v>
      </c>
      <c r="BK30" s="183" t="s">
        <v>1047</v>
      </c>
      <c r="BL30" s="183" t="s">
        <v>1047</v>
      </c>
      <c r="BM30" s="183" t="s">
        <v>1047</v>
      </c>
      <c r="BN30" s="183" t="s">
        <v>1047</v>
      </c>
      <c r="BO30" s="183" t="s">
        <v>1047</v>
      </c>
      <c r="BP30" s="183" t="s">
        <v>1047</v>
      </c>
      <c r="BQ30" s="183" t="s">
        <v>1047</v>
      </c>
      <c r="BR30" s="183" t="s">
        <v>1047</v>
      </c>
      <c r="BS30" s="183" t="s">
        <v>1047</v>
      </c>
      <c r="BT30" s="183" t="s">
        <v>1047</v>
      </c>
      <c r="BU30" s="183" t="s">
        <v>1047</v>
      </c>
      <c r="BV30" s="235">
        <v>9000</v>
      </c>
      <c r="BW30" s="235">
        <v>4500</v>
      </c>
      <c r="BX30" s="183" t="s">
        <v>1047</v>
      </c>
      <c r="BY30" s="183" t="s">
        <v>1047</v>
      </c>
      <c r="BZ30" s="183" t="s">
        <v>1047</v>
      </c>
      <c r="CA30" s="235" t="s">
        <v>1047</v>
      </c>
      <c r="CB30" s="183" t="s">
        <v>1047</v>
      </c>
      <c r="CD30" s="276" t="s">
        <v>1058</v>
      </c>
      <c r="CE30" s="183" t="s">
        <v>1047</v>
      </c>
      <c r="CF30" s="183" t="s">
        <v>1047</v>
      </c>
      <c r="CG30" s="183" t="s">
        <v>1047</v>
      </c>
      <c r="CH30" s="183" t="s">
        <v>1047</v>
      </c>
      <c r="CI30" s="183" t="s">
        <v>1047</v>
      </c>
      <c r="CJ30" s="183" t="s">
        <v>1047</v>
      </c>
      <c r="CK30" s="183" t="s">
        <v>1047</v>
      </c>
      <c r="CL30" s="183" t="s">
        <v>1047</v>
      </c>
      <c r="CM30" s="183" t="s">
        <v>1047</v>
      </c>
      <c r="CN30" s="183" t="s">
        <v>1047</v>
      </c>
      <c r="CO30" s="183" t="s">
        <v>1047</v>
      </c>
      <c r="CP30" s="183" t="s">
        <v>1047</v>
      </c>
      <c r="CQ30" s="183" t="s">
        <v>1047</v>
      </c>
      <c r="CR30" s="183" t="s">
        <v>1047</v>
      </c>
      <c r="CS30" s="183" t="s">
        <v>1047</v>
      </c>
      <c r="CT30" s="183" t="s">
        <v>1047</v>
      </c>
      <c r="CU30" s="183" t="s">
        <v>1047</v>
      </c>
      <c r="CV30" s="183" t="s">
        <v>1047</v>
      </c>
      <c r="CW30" s="235">
        <v>22500</v>
      </c>
      <c r="CX30" s="234">
        <v>9000</v>
      </c>
      <c r="CY30" s="183" t="s">
        <v>1047</v>
      </c>
      <c r="CZ30" s="183" t="s">
        <v>1047</v>
      </c>
      <c r="DA30" s="183" t="s">
        <v>1047</v>
      </c>
      <c r="DB30" s="183" t="s">
        <v>1047</v>
      </c>
      <c r="DC30" s="183" t="s">
        <v>1047</v>
      </c>
      <c r="DE30" s="276" t="s">
        <v>1058</v>
      </c>
      <c r="DF30" s="183" t="s">
        <v>1047</v>
      </c>
      <c r="DG30" s="183" t="s">
        <v>1047</v>
      </c>
      <c r="DH30" s="183" t="s">
        <v>1047</v>
      </c>
      <c r="DI30" s="183" t="s">
        <v>1047</v>
      </c>
      <c r="DJ30" s="183" t="s">
        <v>1047</v>
      </c>
      <c r="DK30" s="183" t="s">
        <v>1047</v>
      </c>
      <c r="DL30" s="183" t="s">
        <v>1047</v>
      </c>
      <c r="DM30" s="183" t="s">
        <v>1047</v>
      </c>
      <c r="DN30" s="183" t="s">
        <v>1047</v>
      </c>
      <c r="DO30" s="183" t="s">
        <v>1047</v>
      </c>
      <c r="DP30" s="183" t="s">
        <v>1047</v>
      </c>
      <c r="DQ30" s="183" t="s">
        <v>1047</v>
      </c>
      <c r="DR30" s="183" t="s">
        <v>1047</v>
      </c>
      <c r="DS30" s="183" t="s">
        <v>1047</v>
      </c>
      <c r="DT30" s="183" t="s">
        <v>1047</v>
      </c>
      <c r="DU30" s="183" t="s">
        <v>1047</v>
      </c>
      <c r="DV30" s="183" t="s">
        <v>1047</v>
      </c>
      <c r="DW30" s="183" t="s">
        <v>1047</v>
      </c>
      <c r="DX30" s="235">
        <v>12000</v>
      </c>
      <c r="DY30" s="235">
        <v>10000</v>
      </c>
      <c r="DZ30" s="183" t="s">
        <v>1047</v>
      </c>
      <c r="EA30" s="183" t="s">
        <v>1047</v>
      </c>
      <c r="EB30" s="283" t="s">
        <v>1047</v>
      </c>
      <c r="EC30" s="283" t="s">
        <v>1047</v>
      </c>
      <c r="ED30" s="183" t="s">
        <v>1047</v>
      </c>
    </row>
    <row r="31" spans="1:134" x14ac:dyDescent="0.3">
      <c r="A31" s="221" t="s">
        <v>1059</v>
      </c>
      <c r="B31" s="183" t="s">
        <v>1047</v>
      </c>
      <c r="C31" s="183" t="s">
        <v>1047</v>
      </c>
      <c r="D31" s="183" t="s">
        <v>1047</v>
      </c>
      <c r="E31" s="183" t="s">
        <v>1047</v>
      </c>
      <c r="F31" s="183" t="s">
        <v>1047</v>
      </c>
      <c r="G31" s="183" t="s">
        <v>1047</v>
      </c>
      <c r="H31" s="183" t="s">
        <v>1047</v>
      </c>
      <c r="I31" s="183" t="s">
        <v>1047</v>
      </c>
      <c r="J31" s="235">
        <v>10285.714285714286</v>
      </c>
      <c r="K31" s="183" t="s">
        <v>1047</v>
      </c>
      <c r="L31" s="183" t="s">
        <v>1047</v>
      </c>
      <c r="M31" s="183" t="s">
        <v>1047</v>
      </c>
      <c r="N31" s="183" t="s">
        <v>1047</v>
      </c>
      <c r="O31" s="183" t="s">
        <v>1047</v>
      </c>
      <c r="P31" s="183" t="s">
        <v>1047</v>
      </c>
      <c r="Q31" s="183" t="s">
        <v>1047</v>
      </c>
      <c r="R31" s="234">
        <v>6000</v>
      </c>
      <c r="S31" s="183" t="s">
        <v>1047</v>
      </c>
      <c r="T31" s="234">
        <v>5142.8571428571431</v>
      </c>
      <c r="U31" s="183" t="s">
        <v>1047</v>
      </c>
      <c r="V31" s="183" t="s">
        <v>1047</v>
      </c>
      <c r="W31" s="183" t="s">
        <v>1047</v>
      </c>
      <c r="X31" s="183" t="s">
        <v>1047</v>
      </c>
      <c r="Y31" s="183" t="s">
        <v>1047</v>
      </c>
      <c r="Z31" s="183" t="s">
        <v>1047</v>
      </c>
      <c r="AB31" s="221" t="s">
        <v>1059</v>
      </c>
      <c r="AC31" s="183" t="s">
        <v>1047</v>
      </c>
      <c r="AD31" s="183" t="s">
        <v>1047</v>
      </c>
      <c r="AE31" s="183" t="s">
        <v>1047</v>
      </c>
      <c r="AF31" s="183" t="s">
        <v>1047</v>
      </c>
      <c r="AG31" s="183" t="s">
        <v>1047</v>
      </c>
      <c r="AH31" s="183" t="s">
        <v>1047</v>
      </c>
      <c r="AI31" s="183" t="s">
        <v>1047</v>
      </c>
      <c r="AJ31" s="183" t="s">
        <v>1047</v>
      </c>
      <c r="AK31" s="235">
        <v>12000</v>
      </c>
      <c r="AL31" s="183" t="s">
        <v>1047</v>
      </c>
      <c r="AM31" s="183" t="s">
        <v>1047</v>
      </c>
      <c r="AN31" s="183" t="s">
        <v>1047</v>
      </c>
      <c r="AO31" s="183" t="s">
        <v>1047</v>
      </c>
      <c r="AP31" s="183" t="s">
        <v>1047</v>
      </c>
      <c r="AQ31" s="183" t="s">
        <v>1047</v>
      </c>
      <c r="AR31" s="183" t="s">
        <v>1047</v>
      </c>
      <c r="AS31" s="183" t="s">
        <v>1047</v>
      </c>
      <c r="AT31" s="183" t="s">
        <v>1047</v>
      </c>
      <c r="AU31" s="183" t="s">
        <v>1047</v>
      </c>
      <c r="AV31" s="183" t="s">
        <v>1047</v>
      </c>
      <c r="AW31" s="183" t="s">
        <v>1047</v>
      </c>
      <c r="AX31" s="183" t="s">
        <v>1047</v>
      </c>
      <c r="AY31" s="183" t="s">
        <v>1047</v>
      </c>
      <c r="AZ31" s="183" t="s">
        <v>1047</v>
      </c>
      <c r="BA31" s="183" t="s">
        <v>1047</v>
      </c>
      <c r="BC31" s="276" t="s">
        <v>1059</v>
      </c>
      <c r="BD31" s="183" t="s">
        <v>1047</v>
      </c>
      <c r="BE31" s="183" t="s">
        <v>1047</v>
      </c>
      <c r="BF31" s="183" t="s">
        <v>1047</v>
      </c>
      <c r="BG31" s="183" t="s">
        <v>1047</v>
      </c>
      <c r="BH31" s="183" t="s">
        <v>1047</v>
      </c>
      <c r="BI31" s="183" t="s">
        <v>1047</v>
      </c>
      <c r="BJ31" s="183" t="s">
        <v>1047</v>
      </c>
      <c r="BK31" s="183" t="s">
        <v>1047</v>
      </c>
      <c r="BL31" s="235">
        <v>9000</v>
      </c>
      <c r="BM31" s="183" t="s">
        <v>1047</v>
      </c>
      <c r="BN31" s="183" t="s">
        <v>1047</v>
      </c>
      <c r="BO31" s="183" t="s">
        <v>1047</v>
      </c>
      <c r="BP31" s="240" t="s">
        <v>1047</v>
      </c>
      <c r="BQ31" s="183" t="s">
        <v>1047</v>
      </c>
      <c r="BR31" s="183" t="s">
        <v>1047</v>
      </c>
      <c r="BS31" s="183" t="s">
        <v>1047</v>
      </c>
      <c r="BT31" s="234">
        <v>9000</v>
      </c>
      <c r="BU31" s="183" t="s">
        <v>1047</v>
      </c>
      <c r="BV31" s="235">
        <v>18000</v>
      </c>
      <c r="BW31" s="183" t="s">
        <v>1047</v>
      </c>
      <c r="BX31" s="183" t="s">
        <v>1047</v>
      </c>
      <c r="BY31" s="183" t="s">
        <v>1047</v>
      </c>
      <c r="BZ31" s="183" t="s">
        <v>1047</v>
      </c>
      <c r="CA31" s="235" t="s">
        <v>1047</v>
      </c>
      <c r="CB31" s="183" t="s">
        <v>1047</v>
      </c>
      <c r="CD31" s="276" t="s">
        <v>1059</v>
      </c>
      <c r="CE31" s="183" t="s">
        <v>1047</v>
      </c>
      <c r="CF31" s="183" t="s">
        <v>1047</v>
      </c>
      <c r="CG31" s="183" t="s">
        <v>1047</v>
      </c>
      <c r="CH31" s="183" t="s">
        <v>1047</v>
      </c>
      <c r="CI31" s="183" t="s">
        <v>1047</v>
      </c>
      <c r="CJ31" s="183" t="s">
        <v>1047</v>
      </c>
      <c r="CK31" s="183" t="s">
        <v>1047</v>
      </c>
      <c r="CL31" s="183" t="s">
        <v>1047</v>
      </c>
      <c r="CM31" s="235">
        <v>3000</v>
      </c>
      <c r="CN31" s="183" t="s">
        <v>1047</v>
      </c>
      <c r="CO31" s="183" t="s">
        <v>1047</v>
      </c>
      <c r="CP31" s="183" t="s">
        <v>1047</v>
      </c>
      <c r="CQ31" s="183" t="s">
        <v>1047</v>
      </c>
      <c r="CR31" s="183" t="s">
        <v>1047</v>
      </c>
      <c r="CS31" s="183" t="s">
        <v>1047</v>
      </c>
      <c r="CT31" s="183" t="s">
        <v>1047</v>
      </c>
      <c r="CU31" s="237">
        <v>15000</v>
      </c>
      <c r="CV31" s="183" t="s">
        <v>1047</v>
      </c>
      <c r="CW31" s="235">
        <v>15000</v>
      </c>
      <c r="CX31" s="183" t="s">
        <v>1047</v>
      </c>
      <c r="CY31" s="183" t="s">
        <v>1047</v>
      </c>
      <c r="CZ31" s="183" t="s">
        <v>1047</v>
      </c>
      <c r="DA31" s="183" t="s">
        <v>1047</v>
      </c>
      <c r="DB31" s="183" t="s">
        <v>1047</v>
      </c>
      <c r="DC31" s="183" t="s">
        <v>1047</v>
      </c>
      <c r="DE31" s="276" t="s">
        <v>1059</v>
      </c>
      <c r="DF31" s="183" t="s">
        <v>1047</v>
      </c>
      <c r="DG31" s="183" t="s">
        <v>1047</v>
      </c>
      <c r="DH31" s="183" t="s">
        <v>1047</v>
      </c>
      <c r="DI31" s="183" t="s">
        <v>1047</v>
      </c>
      <c r="DJ31" s="183" t="s">
        <v>1047</v>
      </c>
      <c r="DK31" s="183" t="s">
        <v>1047</v>
      </c>
      <c r="DL31" s="183" t="s">
        <v>1047</v>
      </c>
      <c r="DM31" s="183" t="s">
        <v>1047</v>
      </c>
      <c r="DN31" s="235">
        <v>10000</v>
      </c>
      <c r="DO31" s="183" t="s">
        <v>1047</v>
      </c>
      <c r="DP31" s="183" t="s">
        <v>1047</v>
      </c>
      <c r="DQ31" s="183" t="s">
        <v>1047</v>
      </c>
      <c r="DR31" s="183" t="s">
        <v>1047</v>
      </c>
      <c r="DS31" s="183" t="s">
        <v>1047</v>
      </c>
      <c r="DT31" s="183" t="s">
        <v>1047</v>
      </c>
      <c r="DU31" s="183" t="s">
        <v>1047</v>
      </c>
      <c r="DV31" s="237">
        <v>6000</v>
      </c>
      <c r="DW31" s="183" t="s">
        <v>1047</v>
      </c>
      <c r="DX31" s="235">
        <v>6000</v>
      </c>
      <c r="DY31" s="183" t="s">
        <v>1047</v>
      </c>
      <c r="DZ31" s="183" t="s">
        <v>1047</v>
      </c>
      <c r="EA31" s="183" t="s">
        <v>1047</v>
      </c>
      <c r="EB31" s="283" t="s">
        <v>1047</v>
      </c>
      <c r="EC31" s="283" t="s">
        <v>1047</v>
      </c>
      <c r="ED31" s="183" t="s">
        <v>1047</v>
      </c>
    </row>
    <row r="32" spans="1:134" x14ac:dyDescent="0.3">
      <c r="A32" s="221" t="s">
        <v>1060</v>
      </c>
      <c r="B32" s="183" t="s">
        <v>1047</v>
      </c>
      <c r="C32" s="183" t="s">
        <v>1047</v>
      </c>
      <c r="D32" s="183" t="s">
        <v>1047</v>
      </c>
      <c r="E32" s="183" t="s">
        <v>1047</v>
      </c>
      <c r="F32" s="183" t="s">
        <v>1047</v>
      </c>
      <c r="G32" s="183" t="s">
        <v>1047</v>
      </c>
      <c r="H32" s="183" t="s">
        <v>1047</v>
      </c>
      <c r="I32" s="183" t="s">
        <v>1047</v>
      </c>
      <c r="J32" s="183" t="s">
        <v>1047</v>
      </c>
      <c r="K32" s="183" t="s">
        <v>1047</v>
      </c>
      <c r="L32" s="183" t="s">
        <v>1047</v>
      </c>
      <c r="M32" s="183" t="s">
        <v>1047</v>
      </c>
      <c r="N32" s="235">
        <v>6000</v>
      </c>
      <c r="O32" s="183" t="s">
        <v>1047</v>
      </c>
      <c r="P32" s="183" t="s">
        <v>1047</v>
      </c>
      <c r="Q32" s="235">
        <v>3428.5714285714284</v>
      </c>
      <c r="R32" s="237">
        <v>891.42857142857144</v>
      </c>
      <c r="S32" s="235">
        <v>1714.2857142857099</v>
      </c>
      <c r="T32" s="235">
        <v>1440</v>
      </c>
      <c r="U32" s="235">
        <v>754.28571428571433</v>
      </c>
      <c r="V32" s="183" t="s">
        <v>1047</v>
      </c>
      <c r="W32" s="235">
        <v>1714.2857142857142</v>
      </c>
      <c r="X32" s="183" t="s">
        <v>1047</v>
      </c>
      <c r="Y32" s="183" t="s">
        <v>1047</v>
      </c>
      <c r="Z32" s="183" t="s">
        <v>1047</v>
      </c>
      <c r="AB32" s="221" t="s">
        <v>1060</v>
      </c>
      <c r="AC32" s="183" t="s">
        <v>1047</v>
      </c>
      <c r="AD32" s="183" t="s">
        <v>1047</v>
      </c>
      <c r="AE32" s="183" t="s">
        <v>1047</v>
      </c>
      <c r="AF32" s="183" t="s">
        <v>1047</v>
      </c>
      <c r="AG32" s="183" t="s">
        <v>1047</v>
      </c>
      <c r="AH32" s="183" t="s">
        <v>1047</v>
      </c>
      <c r="AI32" s="183" t="s">
        <v>1047</v>
      </c>
      <c r="AJ32" s="183" t="s">
        <v>1047</v>
      </c>
      <c r="AK32" s="183" t="s">
        <v>1047</v>
      </c>
      <c r="AL32" s="183" t="s">
        <v>1047</v>
      </c>
      <c r="AM32" s="183" t="s">
        <v>1047</v>
      </c>
      <c r="AN32" s="183" t="s">
        <v>1047</v>
      </c>
      <c r="AO32" s="235">
        <v>8580</v>
      </c>
      <c r="AP32" s="183" t="s">
        <v>1047</v>
      </c>
      <c r="AQ32" s="183" t="s">
        <v>1047</v>
      </c>
      <c r="AR32" s="235">
        <v>4500</v>
      </c>
      <c r="AS32" s="237">
        <v>6000</v>
      </c>
      <c r="AT32" s="235">
        <v>4500</v>
      </c>
      <c r="AU32" s="235">
        <v>3000</v>
      </c>
      <c r="AV32" s="235">
        <v>3000</v>
      </c>
      <c r="AW32" s="183" t="s">
        <v>1047</v>
      </c>
      <c r="AX32" s="235">
        <v>3000</v>
      </c>
      <c r="AY32" s="183" t="s">
        <v>1047</v>
      </c>
      <c r="AZ32" s="183" t="s">
        <v>1047</v>
      </c>
      <c r="BA32" s="183" t="s">
        <v>1047</v>
      </c>
      <c r="BC32" s="276" t="s">
        <v>1060</v>
      </c>
      <c r="BD32" s="183" t="s">
        <v>1047</v>
      </c>
      <c r="BE32" s="183" t="s">
        <v>1047</v>
      </c>
      <c r="BF32" s="183" t="s">
        <v>1047</v>
      </c>
      <c r="BG32" s="183" t="s">
        <v>1047</v>
      </c>
      <c r="BH32" s="183" t="s">
        <v>1047</v>
      </c>
      <c r="BI32" s="183" t="s">
        <v>1047</v>
      </c>
      <c r="BJ32" s="183" t="s">
        <v>1047</v>
      </c>
      <c r="BK32" s="183" t="s">
        <v>1047</v>
      </c>
      <c r="BL32" s="183" t="s">
        <v>1047</v>
      </c>
      <c r="BM32" s="183" t="s">
        <v>1047</v>
      </c>
      <c r="BN32" s="183" t="s">
        <v>1047</v>
      </c>
      <c r="BO32" s="183" t="s">
        <v>1047</v>
      </c>
      <c r="BP32" s="235">
        <v>13500</v>
      </c>
      <c r="BQ32" s="183" t="s">
        <v>1047</v>
      </c>
      <c r="BR32" s="183" t="s">
        <v>1047</v>
      </c>
      <c r="BS32" s="235">
        <v>5400</v>
      </c>
      <c r="BT32" s="234">
        <v>9000</v>
      </c>
      <c r="BU32" s="235">
        <v>10800</v>
      </c>
      <c r="BV32" s="235">
        <v>9000</v>
      </c>
      <c r="BW32" s="235">
        <v>13500</v>
      </c>
      <c r="BX32" s="183" t="s">
        <v>1047</v>
      </c>
      <c r="BY32" s="235">
        <v>9000</v>
      </c>
      <c r="BZ32" s="183" t="s">
        <v>1047</v>
      </c>
      <c r="CA32" s="235" t="s">
        <v>1047</v>
      </c>
      <c r="CB32" s="183" t="s">
        <v>1047</v>
      </c>
      <c r="CD32" s="276" t="s">
        <v>1060</v>
      </c>
      <c r="CE32" s="183" t="s">
        <v>1047</v>
      </c>
      <c r="CF32" s="183" t="s">
        <v>1047</v>
      </c>
      <c r="CG32" s="183" t="s">
        <v>1047</v>
      </c>
      <c r="CH32" s="183" t="s">
        <v>1047</v>
      </c>
      <c r="CI32" s="183" t="s">
        <v>1047</v>
      </c>
      <c r="CJ32" s="183" t="s">
        <v>1047</v>
      </c>
      <c r="CK32" s="183" t="s">
        <v>1047</v>
      </c>
      <c r="CL32" s="183" t="s">
        <v>1047</v>
      </c>
      <c r="CM32" s="183" t="s">
        <v>1047</v>
      </c>
      <c r="CN32" s="183" t="s">
        <v>1047</v>
      </c>
      <c r="CO32" s="183" t="s">
        <v>1047</v>
      </c>
      <c r="CP32" s="183" t="s">
        <v>1047</v>
      </c>
      <c r="CQ32" s="237">
        <v>15000</v>
      </c>
      <c r="CR32" s="183" t="s">
        <v>1047</v>
      </c>
      <c r="CS32" s="183" t="s">
        <v>1047</v>
      </c>
      <c r="CT32" s="235">
        <v>12000</v>
      </c>
      <c r="CU32" s="234">
        <v>10125</v>
      </c>
      <c r="CV32" s="235">
        <v>12000</v>
      </c>
      <c r="CW32" s="235">
        <v>7500</v>
      </c>
      <c r="CX32" s="235">
        <v>11100</v>
      </c>
      <c r="CY32" s="183" t="s">
        <v>1047</v>
      </c>
      <c r="CZ32" s="235">
        <v>18375</v>
      </c>
      <c r="DA32" s="183" t="s">
        <v>1047</v>
      </c>
      <c r="DB32" s="183" t="s">
        <v>1047</v>
      </c>
      <c r="DC32" s="183" t="s">
        <v>1047</v>
      </c>
      <c r="DE32" s="276" t="s">
        <v>1060</v>
      </c>
      <c r="DF32" s="183" t="s">
        <v>1047</v>
      </c>
      <c r="DG32" s="183" t="s">
        <v>1047</v>
      </c>
      <c r="DH32" s="183" t="s">
        <v>1047</v>
      </c>
      <c r="DI32" s="183" t="s">
        <v>1047</v>
      </c>
      <c r="DJ32" s="183" t="s">
        <v>1047</v>
      </c>
      <c r="DK32" s="183" t="s">
        <v>1047</v>
      </c>
      <c r="DL32" s="183" t="s">
        <v>1047</v>
      </c>
      <c r="DM32" s="183" t="s">
        <v>1047</v>
      </c>
      <c r="DN32" s="183" t="s">
        <v>1047</v>
      </c>
      <c r="DO32" s="183" t="s">
        <v>1047</v>
      </c>
      <c r="DP32" s="183" t="s">
        <v>1047</v>
      </c>
      <c r="DQ32" s="183" t="s">
        <v>1047</v>
      </c>
      <c r="DR32" s="237">
        <v>6000</v>
      </c>
      <c r="DS32" s="183" t="s">
        <v>1047</v>
      </c>
      <c r="DT32" s="183" t="s">
        <v>1047</v>
      </c>
      <c r="DU32" s="235">
        <v>4000</v>
      </c>
      <c r="DV32" s="234">
        <v>4000</v>
      </c>
      <c r="DW32" s="235">
        <v>3000</v>
      </c>
      <c r="DX32" s="235">
        <v>1640</v>
      </c>
      <c r="DY32" s="235">
        <v>1720</v>
      </c>
      <c r="DZ32" s="183" t="s">
        <v>1047</v>
      </c>
      <c r="EA32" s="235">
        <v>2500</v>
      </c>
      <c r="EB32" s="283" t="s">
        <v>1047</v>
      </c>
      <c r="EC32" s="283" t="s">
        <v>1047</v>
      </c>
      <c r="ED32" s="183" t="s">
        <v>1047</v>
      </c>
    </row>
    <row r="33" spans="1:134" x14ac:dyDescent="0.3">
      <c r="A33" s="130" t="s">
        <v>1729</v>
      </c>
      <c r="B33" s="183" t="s">
        <v>1047</v>
      </c>
      <c r="C33" s="183" t="s">
        <v>1047</v>
      </c>
      <c r="D33" s="183" t="s">
        <v>1047</v>
      </c>
      <c r="E33" s="183" t="s">
        <v>1047</v>
      </c>
      <c r="F33" s="183" t="s">
        <v>1047</v>
      </c>
      <c r="G33" s="183" t="s">
        <v>1047</v>
      </c>
      <c r="H33" s="183" t="s">
        <v>1047</v>
      </c>
      <c r="I33" s="183" t="s">
        <v>1047</v>
      </c>
      <c r="J33" s="183" t="s">
        <v>1047</v>
      </c>
      <c r="K33" s="183" t="s">
        <v>1047</v>
      </c>
      <c r="L33" s="183" t="s">
        <v>1047</v>
      </c>
      <c r="M33" s="183" t="s">
        <v>1047</v>
      </c>
      <c r="N33" s="183" t="s">
        <v>1047</v>
      </c>
      <c r="O33" s="183" t="s">
        <v>1047</v>
      </c>
      <c r="P33" s="183" t="s">
        <v>1047</v>
      </c>
      <c r="Q33" s="183" t="s">
        <v>1047</v>
      </c>
      <c r="R33" s="183" t="s">
        <v>1047</v>
      </c>
      <c r="S33" s="183" t="s">
        <v>1047</v>
      </c>
      <c r="T33" s="183" t="s">
        <v>1047</v>
      </c>
      <c r="U33" s="183" t="s">
        <v>1047</v>
      </c>
      <c r="V33" s="183" t="s">
        <v>1047</v>
      </c>
      <c r="W33" s="183" t="s">
        <v>1047</v>
      </c>
      <c r="X33" s="183" t="s">
        <v>1047</v>
      </c>
      <c r="Y33" s="357">
        <v>3428.5714285714284</v>
      </c>
      <c r="Z33" s="235">
        <f>IFERROR(VLOOKUP(A33,cout_median,8,FALSE),"Non évalué")</f>
        <v>5142.8571428571431</v>
      </c>
      <c r="AB33" s="130" t="s">
        <v>1729</v>
      </c>
      <c r="AC33" s="183" t="s">
        <v>1047</v>
      </c>
      <c r="AD33" s="183" t="s">
        <v>1047</v>
      </c>
      <c r="AE33" s="183" t="s">
        <v>1047</v>
      </c>
      <c r="AF33" s="183" t="s">
        <v>1047</v>
      </c>
      <c r="AG33" s="183" t="s">
        <v>1047</v>
      </c>
      <c r="AH33" s="183" t="s">
        <v>1047</v>
      </c>
      <c r="AI33" s="183" t="s">
        <v>1047</v>
      </c>
      <c r="AJ33" s="183" t="s">
        <v>1047</v>
      </c>
      <c r="AK33" s="183" t="s">
        <v>1047</v>
      </c>
      <c r="AL33" s="183" t="s">
        <v>1047</v>
      </c>
      <c r="AM33" s="183" t="s">
        <v>1047</v>
      </c>
      <c r="AN33" s="183" t="s">
        <v>1047</v>
      </c>
      <c r="AO33" s="183" t="s">
        <v>1047</v>
      </c>
      <c r="AP33" s="183" t="s">
        <v>1047</v>
      </c>
      <c r="AQ33" s="183" t="s">
        <v>1047</v>
      </c>
      <c r="AR33" s="183" t="s">
        <v>1047</v>
      </c>
      <c r="AS33" s="183" t="s">
        <v>1047</v>
      </c>
      <c r="AT33" s="183" t="s">
        <v>1047</v>
      </c>
      <c r="AU33" s="183" t="s">
        <v>1047</v>
      </c>
      <c r="AV33" s="183" t="s">
        <v>1047</v>
      </c>
      <c r="AW33" s="183" t="s">
        <v>1047</v>
      </c>
      <c r="AX33" s="183" t="s">
        <v>1047</v>
      </c>
      <c r="AY33" s="183" t="s">
        <v>1047</v>
      </c>
      <c r="AZ33" s="235">
        <v>7500</v>
      </c>
      <c r="BA33" s="235">
        <f>'Coût médian du PMAS'!I21</f>
        <v>8250</v>
      </c>
      <c r="BC33" s="130" t="s">
        <v>1729</v>
      </c>
      <c r="BD33" s="183" t="s">
        <v>1047</v>
      </c>
      <c r="BE33" s="183" t="s">
        <v>1047</v>
      </c>
      <c r="BF33" s="183" t="s">
        <v>1047</v>
      </c>
      <c r="BG33" s="183" t="s">
        <v>1047</v>
      </c>
      <c r="BH33" s="183" t="s">
        <v>1047</v>
      </c>
      <c r="BI33" s="183" t="s">
        <v>1047</v>
      </c>
      <c r="BJ33" s="183" t="s">
        <v>1047</v>
      </c>
      <c r="BK33" s="183" t="s">
        <v>1047</v>
      </c>
      <c r="BL33" s="183" t="s">
        <v>1047</v>
      </c>
      <c r="BM33" s="183" t="s">
        <v>1047</v>
      </c>
      <c r="BN33" s="183" t="s">
        <v>1047</v>
      </c>
      <c r="BO33" s="183" t="s">
        <v>1047</v>
      </c>
      <c r="BP33" s="183" t="s">
        <v>1047</v>
      </c>
      <c r="BQ33" s="183" t="s">
        <v>1047</v>
      </c>
      <c r="BR33" s="183" t="s">
        <v>1047</v>
      </c>
      <c r="BS33" s="183" t="s">
        <v>1047</v>
      </c>
      <c r="BT33" s="183" t="s">
        <v>1047</v>
      </c>
      <c r="BU33" s="183" t="s">
        <v>1047</v>
      </c>
      <c r="BV33" s="183" t="s">
        <v>1047</v>
      </c>
      <c r="BW33" s="183" t="s">
        <v>1047</v>
      </c>
      <c r="BX33" s="183" t="s">
        <v>1047</v>
      </c>
      <c r="BY33" s="183" t="s">
        <v>1047</v>
      </c>
      <c r="BZ33" s="183" t="s">
        <v>1047</v>
      </c>
      <c r="CA33" s="235">
        <v>6300</v>
      </c>
      <c r="CB33" s="235">
        <f>'Coût médian du PMAS'!K21</f>
        <v>8100</v>
      </c>
      <c r="CD33" s="130" t="s">
        <v>1729</v>
      </c>
      <c r="CE33" s="183" t="s">
        <v>1047</v>
      </c>
      <c r="CF33" s="183" t="s">
        <v>1047</v>
      </c>
      <c r="CG33" s="183" t="s">
        <v>1047</v>
      </c>
      <c r="CH33" s="183" t="s">
        <v>1047</v>
      </c>
      <c r="CI33" s="183" t="s">
        <v>1047</v>
      </c>
      <c r="CJ33" s="183" t="s">
        <v>1047</v>
      </c>
      <c r="CK33" s="183" t="s">
        <v>1047</v>
      </c>
      <c r="CL33" s="183" t="s">
        <v>1047</v>
      </c>
      <c r="CM33" s="183" t="s">
        <v>1047</v>
      </c>
      <c r="CN33" s="183" t="s">
        <v>1047</v>
      </c>
      <c r="CO33" s="183" t="s">
        <v>1047</v>
      </c>
      <c r="CP33" s="183" t="s">
        <v>1047</v>
      </c>
      <c r="CQ33" s="183" t="s">
        <v>1047</v>
      </c>
      <c r="CR33" s="183" t="s">
        <v>1047</v>
      </c>
      <c r="CS33" s="183" t="s">
        <v>1047</v>
      </c>
      <c r="CT33" s="183" t="s">
        <v>1047</v>
      </c>
      <c r="CU33" s="183" t="s">
        <v>1047</v>
      </c>
      <c r="CV33" s="183" t="s">
        <v>1047</v>
      </c>
      <c r="CW33" s="183" t="s">
        <v>1047</v>
      </c>
      <c r="CX33" s="183" t="s">
        <v>1047</v>
      </c>
      <c r="CY33" s="183" t="s">
        <v>1047</v>
      </c>
      <c r="CZ33" s="183" t="s">
        <v>1047</v>
      </c>
      <c r="DA33" s="183" t="s">
        <v>1047</v>
      </c>
      <c r="DB33" s="235">
        <v>9000</v>
      </c>
      <c r="DC33" s="235">
        <f>'Coût médian du PMAS'!J21</f>
        <v>15000</v>
      </c>
      <c r="DE33" s="130" t="s">
        <v>1729</v>
      </c>
      <c r="DF33" s="183" t="s">
        <v>1047</v>
      </c>
      <c r="DG33" s="183" t="s">
        <v>1047</v>
      </c>
      <c r="DH33" s="183" t="s">
        <v>1047</v>
      </c>
      <c r="DI33" s="183" t="s">
        <v>1047</v>
      </c>
      <c r="DJ33" s="183" t="s">
        <v>1047</v>
      </c>
      <c r="DK33" s="183" t="s">
        <v>1047</v>
      </c>
      <c r="DL33" s="183" t="s">
        <v>1047</v>
      </c>
      <c r="DM33" s="183" t="s">
        <v>1047</v>
      </c>
      <c r="DN33" s="183" t="s">
        <v>1047</v>
      </c>
      <c r="DO33" s="183" t="s">
        <v>1047</v>
      </c>
      <c r="DP33" s="183" t="s">
        <v>1047</v>
      </c>
      <c r="DQ33" s="183" t="s">
        <v>1047</v>
      </c>
      <c r="DR33" s="183" t="s">
        <v>1047</v>
      </c>
      <c r="DS33" s="183" t="s">
        <v>1047</v>
      </c>
      <c r="DT33" s="183" t="s">
        <v>1047</v>
      </c>
      <c r="DU33" s="183" t="s">
        <v>1047</v>
      </c>
      <c r="DV33" s="183" t="s">
        <v>1047</v>
      </c>
      <c r="DW33" s="183" t="s">
        <v>1047</v>
      </c>
      <c r="DX33" s="183" t="s">
        <v>1047</v>
      </c>
      <c r="DY33" s="183" t="s">
        <v>1047</v>
      </c>
      <c r="DZ33" s="183" t="s">
        <v>1047</v>
      </c>
      <c r="EA33" s="183" t="s">
        <v>1047</v>
      </c>
      <c r="EB33" s="183" t="s">
        <v>1047</v>
      </c>
      <c r="EC33" s="235">
        <v>4000</v>
      </c>
      <c r="ED33" s="235">
        <f>'Coût médian du PMAS'!L21</f>
        <v>7000</v>
      </c>
    </row>
    <row r="34" spans="1:134" x14ac:dyDescent="0.3">
      <c r="A34" s="221" t="s">
        <v>1061</v>
      </c>
      <c r="B34" s="183" t="s">
        <v>1047</v>
      </c>
      <c r="C34" s="183" t="s">
        <v>1047</v>
      </c>
      <c r="D34" s="183" t="s">
        <v>1047</v>
      </c>
      <c r="E34" s="183" t="s">
        <v>1047</v>
      </c>
      <c r="F34" s="183" t="s">
        <v>1047</v>
      </c>
      <c r="G34" s="183" t="s">
        <v>1047</v>
      </c>
      <c r="H34" s="183" t="s">
        <v>1047</v>
      </c>
      <c r="I34" s="234">
        <v>5280</v>
      </c>
      <c r="J34" s="183" t="s">
        <v>1047</v>
      </c>
      <c r="K34" s="183" t="s">
        <v>1047</v>
      </c>
      <c r="L34" s="183" t="s">
        <v>1047</v>
      </c>
      <c r="M34" s="183" t="s">
        <v>1047</v>
      </c>
      <c r="N34" s="183" t="s">
        <v>1047</v>
      </c>
      <c r="O34" s="183" t="s">
        <v>1047</v>
      </c>
      <c r="P34" s="183" t="s">
        <v>1047</v>
      </c>
      <c r="Q34" s="183" t="s">
        <v>1047</v>
      </c>
      <c r="R34" s="247" t="s">
        <v>1047</v>
      </c>
      <c r="S34" s="183" t="s">
        <v>1047</v>
      </c>
      <c r="T34" s="183" t="s">
        <v>1047</v>
      </c>
      <c r="U34" s="183" t="s">
        <v>1047</v>
      </c>
      <c r="V34" s="183" t="s">
        <v>1047</v>
      </c>
      <c r="W34" s="183" t="s">
        <v>1047</v>
      </c>
      <c r="X34" s="183" t="s">
        <v>1047</v>
      </c>
      <c r="Y34" s="183" t="s">
        <v>1047</v>
      </c>
      <c r="Z34" s="183" t="s">
        <v>1047</v>
      </c>
      <c r="AB34" s="221" t="s">
        <v>1061</v>
      </c>
      <c r="AC34" s="183" t="s">
        <v>1047</v>
      </c>
      <c r="AD34" s="183" t="s">
        <v>1047</v>
      </c>
      <c r="AE34" s="183" t="s">
        <v>1047</v>
      </c>
      <c r="AF34" s="183" t="s">
        <v>1047</v>
      </c>
      <c r="AG34" s="183" t="s">
        <v>1047</v>
      </c>
      <c r="AH34" s="183" t="s">
        <v>1047</v>
      </c>
      <c r="AI34" s="183" t="s">
        <v>1047</v>
      </c>
      <c r="AJ34" s="234">
        <v>10020</v>
      </c>
      <c r="AK34" s="183" t="s">
        <v>1047</v>
      </c>
      <c r="AL34" s="183" t="s">
        <v>1047</v>
      </c>
      <c r="AM34" s="183" t="s">
        <v>1047</v>
      </c>
      <c r="AN34" s="183" t="s">
        <v>1047</v>
      </c>
      <c r="AO34" s="183" t="s">
        <v>1047</v>
      </c>
      <c r="AP34" s="183" t="s">
        <v>1047</v>
      </c>
      <c r="AQ34" s="183" t="s">
        <v>1047</v>
      </c>
      <c r="AR34" s="183" t="s">
        <v>1047</v>
      </c>
      <c r="AS34" s="247" t="s">
        <v>1047</v>
      </c>
      <c r="AT34" s="183" t="s">
        <v>1047</v>
      </c>
      <c r="AU34" s="183" t="s">
        <v>1047</v>
      </c>
      <c r="AV34" s="183" t="s">
        <v>1047</v>
      </c>
      <c r="AW34" s="183" t="s">
        <v>1047</v>
      </c>
      <c r="AX34" s="183" t="s">
        <v>1047</v>
      </c>
      <c r="AY34" s="183" t="s">
        <v>1047</v>
      </c>
      <c r="AZ34" s="183" t="s">
        <v>1047</v>
      </c>
      <c r="BA34" s="183" t="s">
        <v>1047</v>
      </c>
      <c r="BC34" s="276" t="s">
        <v>1061</v>
      </c>
      <c r="BD34" s="183" t="s">
        <v>1047</v>
      </c>
      <c r="BE34" s="183" t="s">
        <v>1047</v>
      </c>
      <c r="BF34" s="183" t="s">
        <v>1047</v>
      </c>
      <c r="BG34" s="183" t="s">
        <v>1047</v>
      </c>
      <c r="BH34" s="183" t="s">
        <v>1047</v>
      </c>
      <c r="BI34" s="183" t="s">
        <v>1047</v>
      </c>
      <c r="BJ34" s="183" t="s">
        <v>1047</v>
      </c>
      <c r="BK34" s="234">
        <v>11268</v>
      </c>
      <c r="BL34" s="183" t="s">
        <v>1047</v>
      </c>
      <c r="BM34" s="183" t="s">
        <v>1047</v>
      </c>
      <c r="BN34" s="183" t="s">
        <v>1047</v>
      </c>
      <c r="BO34" s="183" t="s">
        <v>1047</v>
      </c>
      <c r="BP34" s="183" t="s">
        <v>1047</v>
      </c>
      <c r="BQ34" s="183" t="s">
        <v>1047</v>
      </c>
      <c r="BR34" s="183" t="s">
        <v>1047</v>
      </c>
      <c r="BS34" s="183" t="s">
        <v>1047</v>
      </c>
      <c r="BT34" s="247" t="s">
        <v>1047</v>
      </c>
      <c r="BU34" s="183" t="s">
        <v>1047</v>
      </c>
      <c r="BV34" s="183" t="s">
        <v>1047</v>
      </c>
      <c r="BW34" s="183" t="s">
        <v>1047</v>
      </c>
      <c r="BX34" s="183" t="s">
        <v>1047</v>
      </c>
      <c r="BY34" s="183" t="s">
        <v>1047</v>
      </c>
      <c r="BZ34" s="183" t="s">
        <v>1047</v>
      </c>
      <c r="CA34" s="235" t="s">
        <v>1047</v>
      </c>
      <c r="CB34" s="183" t="s">
        <v>1047</v>
      </c>
      <c r="CD34" s="276" t="s">
        <v>1061</v>
      </c>
      <c r="CE34" s="183" t="s">
        <v>1047</v>
      </c>
      <c r="CF34" s="183" t="s">
        <v>1047</v>
      </c>
      <c r="CG34" s="183" t="s">
        <v>1047</v>
      </c>
      <c r="CH34" s="183" t="s">
        <v>1047</v>
      </c>
      <c r="CI34" s="183" t="s">
        <v>1047</v>
      </c>
      <c r="CJ34" s="183" t="s">
        <v>1047</v>
      </c>
      <c r="CK34" s="183" t="s">
        <v>1047</v>
      </c>
      <c r="CL34" s="237">
        <v>15000</v>
      </c>
      <c r="CM34" s="183" t="s">
        <v>1047</v>
      </c>
      <c r="CN34" s="183" t="s">
        <v>1047</v>
      </c>
      <c r="CO34" s="183" t="s">
        <v>1047</v>
      </c>
      <c r="CP34" s="183" t="s">
        <v>1047</v>
      </c>
      <c r="CQ34" s="183" t="s">
        <v>1047</v>
      </c>
      <c r="CR34" s="183" t="s">
        <v>1047</v>
      </c>
      <c r="CS34" s="183" t="s">
        <v>1047</v>
      </c>
      <c r="CT34" s="183" t="s">
        <v>1047</v>
      </c>
      <c r="CU34" s="247" t="s">
        <v>1047</v>
      </c>
      <c r="CV34" s="183" t="s">
        <v>1047</v>
      </c>
      <c r="CW34" s="183" t="s">
        <v>1047</v>
      </c>
      <c r="CX34" s="183" t="s">
        <v>1047</v>
      </c>
      <c r="CY34" s="183" t="s">
        <v>1047</v>
      </c>
      <c r="CZ34" s="183" t="s">
        <v>1047</v>
      </c>
      <c r="DA34" s="183" t="s">
        <v>1047</v>
      </c>
      <c r="DB34" s="183" t="s">
        <v>1047</v>
      </c>
      <c r="DC34" s="183" t="s">
        <v>1047</v>
      </c>
      <c r="DE34" s="276" t="s">
        <v>1061</v>
      </c>
      <c r="DF34" s="183" t="s">
        <v>1047</v>
      </c>
      <c r="DG34" s="183" t="s">
        <v>1047</v>
      </c>
      <c r="DH34" s="183" t="s">
        <v>1047</v>
      </c>
      <c r="DI34" s="183" t="s">
        <v>1047</v>
      </c>
      <c r="DJ34" s="183" t="s">
        <v>1047</v>
      </c>
      <c r="DK34" s="183" t="s">
        <v>1047</v>
      </c>
      <c r="DL34" s="183" t="s">
        <v>1047</v>
      </c>
      <c r="DM34" s="234">
        <v>6000</v>
      </c>
      <c r="DN34" s="183" t="s">
        <v>1047</v>
      </c>
      <c r="DO34" s="183" t="s">
        <v>1047</v>
      </c>
      <c r="DP34" s="183" t="s">
        <v>1047</v>
      </c>
      <c r="DQ34" s="183" t="s">
        <v>1047</v>
      </c>
      <c r="DR34" s="183" t="s">
        <v>1047</v>
      </c>
      <c r="DS34" s="183" t="s">
        <v>1047</v>
      </c>
      <c r="DT34" s="183" t="s">
        <v>1047</v>
      </c>
      <c r="DU34" s="183" t="s">
        <v>1047</v>
      </c>
      <c r="DV34" s="247" t="s">
        <v>1047</v>
      </c>
      <c r="DW34" s="183" t="s">
        <v>1047</v>
      </c>
      <c r="DX34" s="183" t="s">
        <v>1047</v>
      </c>
      <c r="DY34" s="183" t="s">
        <v>1047</v>
      </c>
      <c r="DZ34" s="183" t="s">
        <v>1047</v>
      </c>
      <c r="EA34" s="183" t="s">
        <v>1047</v>
      </c>
      <c r="EB34" s="283" t="s">
        <v>1047</v>
      </c>
      <c r="EC34" s="283" t="s">
        <v>1047</v>
      </c>
      <c r="ED34" s="183" t="s">
        <v>1047</v>
      </c>
    </row>
    <row r="35" spans="1:134" x14ac:dyDescent="0.3">
      <c r="A35" s="130" t="s">
        <v>1063</v>
      </c>
      <c r="B35" s="233">
        <v>18592.857142857141</v>
      </c>
      <c r="C35" s="253">
        <v>16285.714285714286</v>
      </c>
      <c r="D35" s="248">
        <v>15634.285714285714</v>
      </c>
      <c r="E35" s="183" t="s">
        <v>1047</v>
      </c>
      <c r="F35" s="183" t="s">
        <v>1047</v>
      </c>
      <c r="G35" s="183" t="s">
        <v>1047</v>
      </c>
      <c r="H35" s="236">
        <v>7274.2857142857147</v>
      </c>
      <c r="I35" s="183" t="s">
        <v>1047</v>
      </c>
      <c r="J35" s="234">
        <v>7714.2857142857147</v>
      </c>
      <c r="K35" s="183" t="s">
        <v>1047</v>
      </c>
      <c r="L35" s="183" t="s">
        <v>1047</v>
      </c>
      <c r="M35" s="263" t="s">
        <v>1102</v>
      </c>
      <c r="N35" s="183" t="s">
        <v>1047</v>
      </c>
      <c r="O35" s="183" t="s">
        <v>1047</v>
      </c>
      <c r="P35" s="183" t="s">
        <v>1047</v>
      </c>
      <c r="Q35" s="183" t="s">
        <v>1047</v>
      </c>
      <c r="R35" s="234">
        <v>6000</v>
      </c>
      <c r="S35" s="235">
        <v>6000</v>
      </c>
      <c r="T35" s="183" t="s">
        <v>1047</v>
      </c>
      <c r="U35" s="183" t="s">
        <v>1047</v>
      </c>
      <c r="V35" s="183" t="s">
        <v>1047</v>
      </c>
      <c r="W35" s="235">
        <v>4011.4285714285716</v>
      </c>
      <c r="X35" s="234">
        <v>5142.8571428571431</v>
      </c>
      <c r="Y35" s="234">
        <v>5417.1428571428569</v>
      </c>
      <c r="Z35" s="235">
        <f>IFERROR(VLOOKUP(A35,cout_median,8,FALSE),"Non évalué")</f>
        <v>5417.1428571428569</v>
      </c>
      <c r="AB35" s="130" t="s">
        <v>1063</v>
      </c>
      <c r="AC35" s="233">
        <v>12000</v>
      </c>
      <c r="AD35" s="248">
        <v>11250</v>
      </c>
      <c r="AE35" s="248">
        <v>9000</v>
      </c>
      <c r="AF35" s="240" t="s">
        <v>1047</v>
      </c>
      <c r="AG35" s="240" t="s">
        <v>1047</v>
      </c>
      <c r="AH35" s="183" t="s">
        <v>1047</v>
      </c>
      <c r="AI35" s="236">
        <v>9000</v>
      </c>
      <c r="AJ35" s="183" t="s">
        <v>1047</v>
      </c>
      <c r="AK35" s="235">
        <v>9000</v>
      </c>
      <c r="AL35" s="183" t="s">
        <v>1047</v>
      </c>
      <c r="AM35" s="183" t="s">
        <v>1047</v>
      </c>
      <c r="AN35" s="263" t="s">
        <v>1102</v>
      </c>
      <c r="AO35" s="183" t="s">
        <v>1047</v>
      </c>
      <c r="AP35" s="183" t="s">
        <v>1047</v>
      </c>
      <c r="AQ35" s="183" t="s">
        <v>1047</v>
      </c>
      <c r="AR35" s="183" t="s">
        <v>1047</v>
      </c>
      <c r="AS35" s="234">
        <v>9000</v>
      </c>
      <c r="AT35" s="234">
        <v>9840</v>
      </c>
      <c r="AU35" s="183" t="s">
        <v>1047</v>
      </c>
      <c r="AV35" s="183" t="s">
        <v>1047</v>
      </c>
      <c r="AW35" s="183" t="s">
        <v>1047</v>
      </c>
      <c r="AX35" s="235">
        <v>9000</v>
      </c>
      <c r="AY35" s="239">
        <v>9000</v>
      </c>
      <c r="AZ35" s="235">
        <v>15000</v>
      </c>
      <c r="BA35" s="239">
        <f>'Coût médian du PMAS'!I22</f>
        <v>10500</v>
      </c>
      <c r="BC35" s="277" t="s">
        <v>1063</v>
      </c>
      <c r="BD35" s="239">
        <v>4800</v>
      </c>
      <c r="BE35" s="241">
        <v>10400</v>
      </c>
      <c r="BF35" s="248">
        <v>8000</v>
      </c>
      <c r="BG35" s="183" t="s">
        <v>1047</v>
      </c>
      <c r="BH35" s="183" t="s">
        <v>1047</v>
      </c>
      <c r="BI35" s="183" t="s">
        <v>1047</v>
      </c>
      <c r="BJ35" s="236">
        <v>16000</v>
      </c>
      <c r="BK35" s="183" t="s">
        <v>1047</v>
      </c>
      <c r="BL35" s="235">
        <v>18000</v>
      </c>
      <c r="BM35" s="183" t="s">
        <v>1047</v>
      </c>
      <c r="BN35" s="183" t="s">
        <v>1047</v>
      </c>
      <c r="BO35" s="278">
        <v>10800</v>
      </c>
      <c r="BP35" s="183" t="s">
        <v>1047</v>
      </c>
      <c r="BQ35" s="183" t="s">
        <v>1047</v>
      </c>
      <c r="BR35" s="183" t="s">
        <v>1047</v>
      </c>
      <c r="BS35" s="183" t="s">
        <v>1047</v>
      </c>
      <c r="BT35" s="234">
        <v>9000</v>
      </c>
      <c r="BU35" s="234">
        <v>9900</v>
      </c>
      <c r="BV35" s="183" t="s">
        <v>1047</v>
      </c>
      <c r="BW35" s="183" t="s">
        <v>1047</v>
      </c>
      <c r="BX35" s="183" t="s">
        <v>1047</v>
      </c>
      <c r="BY35" s="235">
        <v>9000</v>
      </c>
      <c r="BZ35" s="235">
        <v>13500</v>
      </c>
      <c r="CA35" s="235">
        <v>9000</v>
      </c>
      <c r="CB35" s="235">
        <f>'Coût médian du PMAS'!K22</f>
        <v>9000</v>
      </c>
      <c r="CD35" s="277" t="s">
        <v>1063</v>
      </c>
      <c r="CE35" s="233">
        <v>7800</v>
      </c>
      <c r="CF35" s="248">
        <v>19500</v>
      </c>
      <c r="CG35" s="248">
        <v>13000</v>
      </c>
      <c r="CH35" s="183" t="s">
        <v>1047</v>
      </c>
      <c r="CI35" s="183" t="s">
        <v>1047</v>
      </c>
      <c r="CJ35" s="183" t="s">
        <v>1047</v>
      </c>
      <c r="CK35" s="236">
        <v>10400</v>
      </c>
      <c r="CL35" s="183" t="s">
        <v>1047</v>
      </c>
      <c r="CM35" s="235">
        <v>7500</v>
      </c>
      <c r="CN35" s="183" t="s">
        <v>1047</v>
      </c>
      <c r="CO35" s="183" t="s">
        <v>1047</v>
      </c>
      <c r="CP35" s="278">
        <v>13500</v>
      </c>
      <c r="CQ35" s="183" t="s">
        <v>1047</v>
      </c>
      <c r="CR35" s="183" t="s">
        <v>1047</v>
      </c>
      <c r="CS35" s="183" t="s">
        <v>1047</v>
      </c>
      <c r="CT35" s="183" t="s">
        <v>1047</v>
      </c>
      <c r="CU35" s="237">
        <v>15000</v>
      </c>
      <c r="CV35" s="235">
        <v>15000</v>
      </c>
      <c r="CW35" s="183" t="s">
        <v>1047</v>
      </c>
      <c r="CX35" s="183" t="s">
        <v>1047</v>
      </c>
      <c r="CY35" s="183" t="s">
        <v>1047</v>
      </c>
      <c r="CZ35" s="234">
        <v>9000</v>
      </c>
      <c r="DA35" s="235">
        <v>11250</v>
      </c>
      <c r="DB35" s="245">
        <v>9000</v>
      </c>
      <c r="DC35" s="235">
        <f>'Coût médian du PMAS'!J22</f>
        <v>9000</v>
      </c>
      <c r="DE35" s="277" t="s">
        <v>1063</v>
      </c>
      <c r="DF35" s="233">
        <v>4000</v>
      </c>
      <c r="DG35" s="248">
        <v>30000</v>
      </c>
      <c r="DH35" s="248">
        <v>4240</v>
      </c>
      <c r="DI35" s="183" t="s">
        <v>1047</v>
      </c>
      <c r="DJ35" s="183" t="s">
        <v>1047</v>
      </c>
      <c r="DK35" s="183" t="s">
        <v>1047</v>
      </c>
      <c r="DL35" s="236">
        <v>20000</v>
      </c>
      <c r="DM35" s="183" t="s">
        <v>1047</v>
      </c>
      <c r="DN35" s="235">
        <v>6000</v>
      </c>
      <c r="DO35" s="183" t="s">
        <v>1047</v>
      </c>
      <c r="DP35" s="183" t="s">
        <v>1047</v>
      </c>
      <c r="DQ35" s="278">
        <v>18000</v>
      </c>
      <c r="DR35" s="183" t="s">
        <v>1047</v>
      </c>
      <c r="DS35" s="183" t="s">
        <v>1047</v>
      </c>
      <c r="DT35" s="183" t="s">
        <v>1047</v>
      </c>
      <c r="DU35" s="183" t="s">
        <v>1047</v>
      </c>
      <c r="DV35" s="235">
        <v>6000</v>
      </c>
      <c r="DW35" s="234">
        <v>4000</v>
      </c>
      <c r="DX35" s="183" t="s">
        <v>1047</v>
      </c>
      <c r="DY35" s="183" t="s">
        <v>1047</v>
      </c>
      <c r="DZ35" s="183" t="s">
        <v>1047</v>
      </c>
      <c r="EA35" s="234">
        <v>4000</v>
      </c>
      <c r="EB35" s="282">
        <v>2880</v>
      </c>
      <c r="EC35" s="234">
        <v>3000</v>
      </c>
      <c r="ED35" s="234">
        <f>'Coût médian du PMAS'!L22</f>
        <v>9000</v>
      </c>
    </row>
    <row r="36" spans="1:134" x14ac:dyDescent="0.3">
      <c r="A36" s="221" t="s">
        <v>933</v>
      </c>
      <c r="B36" s="180">
        <v>9500</v>
      </c>
      <c r="C36" s="248">
        <v>22800</v>
      </c>
      <c r="D36" s="253">
        <v>9500</v>
      </c>
      <c r="E36" s="253">
        <v>11400</v>
      </c>
      <c r="F36" s="183" t="s">
        <v>1047</v>
      </c>
      <c r="G36" s="183" t="s">
        <v>1047</v>
      </c>
      <c r="H36" s="183" t="s">
        <v>1047</v>
      </c>
      <c r="I36" s="183" t="s">
        <v>1047</v>
      </c>
      <c r="J36" s="183" t="s">
        <v>1047</v>
      </c>
      <c r="K36" s="183" t="s">
        <v>1047</v>
      </c>
      <c r="L36" s="183" t="s">
        <v>1047</v>
      </c>
      <c r="M36" s="183" t="s">
        <v>1047</v>
      </c>
      <c r="N36" s="183" t="s">
        <v>1047</v>
      </c>
      <c r="O36" s="183" t="s">
        <v>1047</v>
      </c>
      <c r="P36" s="183" t="s">
        <v>1047</v>
      </c>
      <c r="Q36" s="183" t="s">
        <v>1047</v>
      </c>
      <c r="R36" s="237">
        <v>5142.8571428571431</v>
      </c>
      <c r="S36" s="234">
        <v>6857.1428571428596</v>
      </c>
      <c r="T36" s="183" t="s">
        <v>1047</v>
      </c>
      <c r="U36" s="235">
        <v>5142.8571428571431</v>
      </c>
      <c r="V36" s="183" t="s">
        <v>1047</v>
      </c>
      <c r="W36" s="235">
        <v>5142.8571428571431</v>
      </c>
      <c r="X36" s="235">
        <v>5142.8571428571431</v>
      </c>
      <c r="Y36" s="235">
        <v>5142.8571428571431</v>
      </c>
      <c r="Z36" s="183" t="s">
        <v>1047</v>
      </c>
      <c r="AB36" s="221" t="s">
        <v>933</v>
      </c>
      <c r="AC36" s="180">
        <v>7500</v>
      </c>
      <c r="AD36" s="248">
        <v>6000</v>
      </c>
      <c r="AE36" s="248">
        <v>9000</v>
      </c>
      <c r="AF36" s="269">
        <v>7500</v>
      </c>
      <c r="AG36" s="240" t="s">
        <v>1047</v>
      </c>
      <c r="AH36" s="183" t="s">
        <v>1047</v>
      </c>
      <c r="AI36" s="183" t="s">
        <v>1047</v>
      </c>
      <c r="AJ36" s="183" t="s">
        <v>1047</v>
      </c>
      <c r="AK36" s="183" t="s">
        <v>1047</v>
      </c>
      <c r="AL36" s="183" t="s">
        <v>1047</v>
      </c>
      <c r="AM36" s="183" t="s">
        <v>1047</v>
      </c>
      <c r="AN36" s="183" t="s">
        <v>1047</v>
      </c>
      <c r="AO36" s="183" t="s">
        <v>1047</v>
      </c>
      <c r="AP36" s="183" t="s">
        <v>1047</v>
      </c>
      <c r="AQ36" s="183" t="s">
        <v>1047</v>
      </c>
      <c r="AR36" s="183" t="s">
        <v>1047</v>
      </c>
      <c r="AS36" s="235">
        <v>9000</v>
      </c>
      <c r="AT36" s="234">
        <v>9840</v>
      </c>
      <c r="AU36" s="183" t="s">
        <v>1047</v>
      </c>
      <c r="AV36" s="235">
        <v>9000</v>
      </c>
      <c r="AW36" s="183" t="s">
        <v>1047</v>
      </c>
      <c r="AX36" s="235">
        <v>9000</v>
      </c>
      <c r="AY36" s="235">
        <v>9000</v>
      </c>
      <c r="AZ36" s="235">
        <v>9000</v>
      </c>
      <c r="BA36" s="183" t="s">
        <v>1047</v>
      </c>
      <c r="BC36" s="276" t="s">
        <v>933</v>
      </c>
      <c r="BD36" s="179">
        <v>800</v>
      </c>
      <c r="BE36" s="241">
        <v>2400</v>
      </c>
      <c r="BF36" s="248">
        <v>4000</v>
      </c>
      <c r="BG36" s="248">
        <v>2400</v>
      </c>
      <c r="BH36" s="183" t="s">
        <v>1047</v>
      </c>
      <c r="BI36" s="183" t="s">
        <v>1047</v>
      </c>
      <c r="BJ36" s="183" t="s">
        <v>1047</v>
      </c>
      <c r="BK36" s="183" t="s">
        <v>1047</v>
      </c>
      <c r="BL36" s="183" t="s">
        <v>1047</v>
      </c>
      <c r="BM36" s="183" t="s">
        <v>1047</v>
      </c>
      <c r="BN36" s="183" t="s">
        <v>1047</v>
      </c>
      <c r="BO36" s="183" t="s">
        <v>1047</v>
      </c>
      <c r="BP36" s="183" t="s">
        <v>1047</v>
      </c>
      <c r="BQ36" s="183" t="s">
        <v>1047</v>
      </c>
      <c r="BR36" s="183" t="s">
        <v>1047</v>
      </c>
      <c r="BS36" s="183" t="s">
        <v>1047</v>
      </c>
      <c r="BT36" s="237">
        <v>7200</v>
      </c>
      <c r="BU36" s="234">
        <v>9900</v>
      </c>
      <c r="BV36" s="183" t="s">
        <v>1047</v>
      </c>
      <c r="BW36" s="235">
        <v>7200</v>
      </c>
      <c r="BX36" s="183" t="s">
        <v>1047</v>
      </c>
      <c r="BY36" s="235">
        <v>7200</v>
      </c>
      <c r="BZ36" s="235">
        <v>7200</v>
      </c>
      <c r="CA36" s="235">
        <v>7200</v>
      </c>
      <c r="CB36" s="183" t="s">
        <v>1047</v>
      </c>
      <c r="CD36" s="276" t="s">
        <v>933</v>
      </c>
      <c r="CE36" s="180">
        <v>2600</v>
      </c>
      <c r="CF36" s="248">
        <v>5200</v>
      </c>
      <c r="CG36" s="248">
        <v>2600</v>
      </c>
      <c r="CH36" s="248">
        <v>5200</v>
      </c>
      <c r="CI36" s="183" t="s">
        <v>1047</v>
      </c>
      <c r="CJ36" s="183" t="s">
        <v>1047</v>
      </c>
      <c r="CK36" s="183" t="s">
        <v>1047</v>
      </c>
      <c r="CL36" s="183" t="s">
        <v>1047</v>
      </c>
      <c r="CM36" s="183" t="s">
        <v>1047</v>
      </c>
      <c r="CN36" s="183" t="s">
        <v>1047</v>
      </c>
      <c r="CO36" s="183" t="s">
        <v>1047</v>
      </c>
      <c r="CP36" s="183" t="s">
        <v>1047</v>
      </c>
      <c r="CQ36" s="183" t="s">
        <v>1047</v>
      </c>
      <c r="CR36" s="183" t="s">
        <v>1047</v>
      </c>
      <c r="CS36" s="183" t="s">
        <v>1047</v>
      </c>
      <c r="CT36" s="183" t="s">
        <v>1047</v>
      </c>
      <c r="CU36" s="237">
        <v>9000</v>
      </c>
      <c r="CV36" s="234">
        <v>9750</v>
      </c>
      <c r="CW36" s="183" t="s">
        <v>1047</v>
      </c>
      <c r="CX36" s="235">
        <v>9000</v>
      </c>
      <c r="CY36" s="183" t="s">
        <v>1047</v>
      </c>
      <c r="CZ36" s="235">
        <v>9000</v>
      </c>
      <c r="DA36" s="235">
        <v>9000</v>
      </c>
      <c r="DB36" s="235">
        <v>9000</v>
      </c>
      <c r="DC36" s="183" t="s">
        <v>1047</v>
      </c>
      <c r="DE36" s="276" t="s">
        <v>933</v>
      </c>
      <c r="DF36" s="180">
        <v>1500</v>
      </c>
      <c r="DG36" s="248">
        <v>3000</v>
      </c>
      <c r="DH36" s="248">
        <v>3600</v>
      </c>
      <c r="DI36" s="248">
        <v>3600</v>
      </c>
      <c r="DJ36" s="183" t="s">
        <v>1047</v>
      </c>
      <c r="DK36" s="183" t="s">
        <v>1047</v>
      </c>
      <c r="DL36" s="183" t="s">
        <v>1047</v>
      </c>
      <c r="DM36" s="183" t="s">
        <v>1047</v>
      </c>
      <c r="DN36" s="183" t="s">
        <v>1047</v>
      </c>
      <c r="DO36" s="183" t="s">
        <v>1047</v>
      </c>
      <c r="DP36" s="183" t="s">
        <v>1047</v>
      </c>
      <c r="DQ36" s="183" t="s">
        <v>1047</v>
      </c>
      <c r="DR36" s="183" t="s">
        <v>1047</v>
      </c>
      <c r="DS36" s="183" t="s">
        <v>1047</v>
      </c>
      <c r="DT36" s="183" t="s">
        <v>1047</v>
      </c>
      <c r="DU36" s="183" t="s">
        <v>1047</v>
      </c>
      <c r="DV36" s="235">
        <v>4000</v>
      </c>
      <c r="DW36" s="234">
        <v>4000</v>
      </c>
      <c r="DX36" s="183" t="s">
        <v>1047</v>
      </c>
      <c r="DY36" s="235">
        <v>4000</v>
      </c>
      <c r="DZ36" s="183" t="s">
        <v>1047</v>
      </c>
      <c r="EA36" s="235">
        <v>4000</v>
      </c>
      <c r="EB36" s="282">
        <v>4000</v>
      </c>
      <c r="EC36" s="235">
        <v>2000</v>
      </c>
      <c r="ED36" s="183" t="s">
        <v>1047</v>
      </c>
    </row>
    <row r="37" spans="1:134" x14ac:dyDescent="0.3">
      <c r="A37" s="130" t="s">
        <v>1062</v>
      </c>
      <c r="B37" s="183" t="s">
        <v>1047</v>
      </c>
      <c r="C37" s="183" t="s">
        <v>1047</v>
      </c>
      <c r="D37" s="183" t="s">
        <v>1047</v>
      </c>
      <c r="E37" s="183" t="s">
        <v>1047</v>
      </c>
      <c r="F37" s="183" t="s">
        <v>1047</v>
      </c>
      <c r="G37" s="183" t="s">
        <v>1047</v>
      </c>
      <c r="H37" s="183" t="s">
        <v>1047</v>
      </c>
      <c r="I37" s="183" t="s">
        <v>1047</v>
      </c>
      <c r="J37" s="183" t="s">
        <v>1047</v>
      </c>
      <c r="K37" s="183" t="s">
        <v>1047</v>
      </c>
      <c r="L37" s="183" t="s">
        <v>1047</v>
      </c>
      <c r="M37" s="183" t="s">
        <v>1047</v>
      </c>
      <c r="N37" s="183" t="s">
        <v>1047</v>
      </c>
      <c r="O37" s="183" t="s">
        <v>1047</v>
      </c>
      <c r="P37" s="183" t="s">
        <v>1047</v>
      </c>
      <c r="Q37" s="183" t="s">
        <v>1047</v>
      </c>
      <c r="R37" s="183" t="s">
        <v>1047</v>
      </c>
      <c r="S37" s="183" t="s">
        <v>1047</v>
      </c>
      <c r="T37" s="234">
        <v>5142.8571428571431</v>
      </c>
      <c r="U37" s="183" t="s">
        <v>1047</v>
      </c>
      <c r="V37" s="183" t="s">
        <v>1047</v>
      </c>
      <c r="W37" s="183" t="s">
        <v>1047</v>
      </c>
      <c r="X37" s="183" t="s">
        <v>1047</v>
      </c>
      <c r="Y37" s="183" t="s">
        <v>1047</v>
      </c>
      <c r="Z37" s="183" t="s">
        <v>1047</v>
      </c>
      <c r="AB37" s="130" t="s">
        <v>1062</v>
      </c>
      <c r="AC37" s="183" t="s">
        <v>1047</v>
      </c>
      <c r="AD37" s="183" t="s">
        <v>1047</v>
      </c>
      <c r="AE37" s="183" t="s">
        <v>1047</v>
      </c>
      <c r="AF37" s="183" t="s">
        <v>1047</v>
      </c>
      <c r="AG37" s="183" t="s">
        <v>1047</v>
      </c>
      <c r="AH37" s="183" t="s">
        <v>1047</v>
      </c>
      <c r="AI37" s="183" t="s">
        <v>1047</v>
      </c>
      <c r="AJ37" s="183" t="s">
        <v>1047</v>
      </c>
      <c r="AK37" s="183" t="s">
        <v>1047</v>
      </c>
      <c r="AL37" s="183" t="s">
        <v>1047</v>
      </c>
      <c r="AM37" s="183" t="s">
        <v>1047</v>
      </c>
      <c r="AN37" s="183" t="s">
        <v>1047</v>
      </c>
      <c r="AO37" s="183" t="s">
        <v>1047</v>
      </c>
      <c r="AP37" s="183" t="s">
        <v>1047</v>
      </c>
      <c r="AQ37" s="183" t="s">
        <v>1047</v>
      </c>
      <c r="AR37" s="183" t="s">
        <v>1047</v>
      </c>
      <c r="AS37" s="183" t="s">
        <v>1047</v>
      </c>
      <c r="AT37" s="183" t="s">
        <v>1047</v>
      </c>
      <c r="AU37" s="234">
        <v>9000</v>
      </c>
      <c r="AV37" s="183" t="s">
        <v>1047</v>
      </c>
      <c r="AW37" s="183" t="s">
        <v>1047</v>
      </c>
      <c r="AX37" s="183" t="s">
        <v>1047</v>
      </c>
      <c r="AY37" s="183" t="s">
        <v>1047</v>
      </c>
      <c r="AZ37" s="183" t="s">
        <v>1047</v>
      </c>
      <c r="BA37" s="183" t="s">
        <v>1047</v>
      </c>
      <c r="BC37" s="277" t="s">
        <v>1062</v>
      </c>
      <c r="BD37" s="183" t="s">
        <v>1047</v>
      </c>
      <c r="BE37" s="183" t="s">
        <v>1047</v>
      </c>
      <c r="BF37" s="183" t="s">
        <v>1047</v>
      </c>
      <c r="BG37" s="183" t="s">
        <v>1047</v>
      </c>
      <c r="BH37" s="183" t="s">
        <v>1047</v>
      </c>
      <c r="BI37" s="183" t="s">
        <v>1047</v>
      </c>
      <c r="BJ37" s="183" t="s">
        <v>1047</v>
      </c>
      <c r="BK37" s="183" t="s">
        <v>1047</v>
      </c>
      <c r="BL37" s="183" t="s">
        <v>1047</v>
      </c>
      <c r="BM37" s="183" t="s">
        <v>1047</v>
      </c>
      <c r="BN37" s="183" t="s">
        <v>1047</v>
      </c>
      <c r="BO37" s="183" t="s">
        <v>1047</v>
      </c>
      <c r="BP37" s="183" t="s">
        <v>1047</v>
      </c>
      <c r="BQ37" s="183" t="s">
        <v>1047</v>
      </c>
      <c r="BR37" s="183" t="s">
        <v>1047</v>
      </c>
      <c r="BS37" s="183" t="s">
        <v>1047</v>
      </c>
      <c r="BT37" s="183" t="s">
        <v>1047</v>
      </c>
      <c r="BU37" s="183" t="s">
        <v>1047</v>
      </c>
      <c r="BV37" s="235">
        <v>18000</v>
      </c>
      <c r="BW37" s="183" t="s">
        <v>1047</v>
      </c>
      <c r="BX37" s="183" t="s">
        <v>1047</v>
      </c>
      <c r="BY37" s="183" t="s">
        <v>1047</v>
      </c>
      <c r="BZ37" s="183" t="s">
        <v>1047</v>
      </c>
      <c r="CA37" s="235" t="s">
        <v>1047</v>
      </c>
      <c r="CB37" s="183" t="s">
        <v>1047</v>
      </c>
      <c r="CD37" s="277" t="s">
        <v>1062</v>
      </c>
      <c r="CE37" s="183" t="s">
        <v>1047</v>
      </c>
      <c r="CF37" s="183" t="s">
        <v>1047</v>
      </c>
      <c r="CG37" s="183" t="s">
        <v>1047</v>
      </c>
      <c r="CH37" s="183" t="s">
        <v>1047</v>
      </c>
      <c r="CI37" s="183" t="s">
        <v>1047</v>
      </c>
      <c r="CJ37" s="183" t="s">
        <v>1047</v>
      </c>
      <c r="CK37" s="183" t="s">
        <v>1047</v>
      </c>
      <c r="CL37" s="183" t="s">
        <v>1047</v>
      </c>
      <c r="CM37" s="183" t="s">
        <v>1047</v>
      </c>
      <c r="CN37" s="183" t="s">
        <v>1047</v>
      </c>
      <c r="CO37" s="183" t="s">
        <v>1047</v>
      </c>
      <c r="CP37" s="183" t="s">
        <v>1047</v>
      </c>
      <c r="CQ37" s="183" t="s">
        <v>1047</v>
      </c>
      <c r="CR37" s="183" t="s">
        <v>1047</v>
      </c>
      <c r="CS37" s="183" t="s">
        <v>1047</v>
      </c>
      <c r="CT37" s="183" t="s">
        <v>1047</v>
      </c>
      <c r="CU37" s="183" t="s">
        <v>1047</v>
      </c>
      <c r="CV37" s="183" t="s">
        <v>1047</v>
      </c>
      <c r="CW37" s="235">
        <v>15000</v>
      </c>
      <c r="CX37" s="183" t="s">
        <v>1047</v>
      </c>
      <c r="CY37" s="183" t="s">
        <v>1047</v>
      </c>
      <c r="CZ37" s="183" t="s">
        <v>1047</v>
      </c>
      <c r="DA37" s="183" t="s">
        <v>1047</v>
      </c>
      <c r="DB37" s="183" t="s">
        <v>1047</v>
      </c>
      <c r="DC37" s="183" t="s">
        <v>1047</v>
      </c>
      <c r="DE37" s="277" t="s">
        <v>1062</v>
      </c>
      <c r="DF37" s="183" t="s">
        <v>1047</v>
      </c>
      <c r="DG37" s="183" t="s">
        <v>1047</v>
      </c>
      <c r="DH37" s="183" t="s">
        <v>1047</v>
      </c>
      <c r="DI37" s="183" t="s">
        <v>1047</v>
      </c>
      <c r="DJ37" s="183" t="s">
        <v>1047</v>
      </c>
      <c r="DK37" s="183" t="s">
        <v>1047</v>
      </c>
      <c r="DL37" s="183" t="s">
        <v>1047</v>
      </c>
      <c r="DM37" s="183" t="s">
        <v>1047</v>
      </c>
      <c r="DN37" s="183" t="s">
        <v>1047</v>
      </c>
      <c r="DO37" s="183" t="s">
        <v>1047</v>
      </c>
      <c r="DP37" s="183" t="s">
        <v>1047</v>
      </c>
      <c r="DQ37" s="183" t="s">
        <v>1047</v>
      </c>
      <c r="DR37" s="183" t="s">
        <v>1047</v>
      </c>
      <c r="DS37" s="183" t="s">
        <v>1047</v>
      </c>
      <c r="DT37" s="183" t="s">
        <v>1047</v>
      </c>
      <c r="DU37" s="183" t="s">
        <v>1047</v>
      </c>
      <c r="DV37" s="183" t="s">
        <v>1047</v>
      </c>
      <c r="DW37" s="183" t="s">
        <v>1047</v>
      </c>
      <c r="DX37" s="235">
        <v>6000</v>
      </c>
      <c r="DY37" s="183" t="s">
        <v>1047</v>
      </c>
      <c r="DZ37" s="183" t="s">
        <v>1047</v>
      </c>
      <c r="EA37" s="183" t="s">
        <v>1047</v>
      </c>
      <c r="EB37" s="283" t="s">
        <v>1047</v>
      </c>
      <c r="EC37" s="283" t="s">
        <v>1047</v>
      </c>
      <c r="ED37" s="183" t="s">
        <v>1047</v>
      </c>
    </row>
    <row r="38" spans="1:134" x14ac:dyDescent="0.3">
      <c r="A38" s="221" t="s">
        <v>1064</v>
      </c>
      <c r="B38" s="180">
        <v>21714.285714285714</v>
      </c>
      <c r="C38" s="248">
        <v>21714.285714285714</v>
      </c>
      <c r="D38" s="183" t="s">
        <v>1047</v>
      </c>
      <c r="E38" s="248">
        <v>15200</v>
      </c>
      <c r="F38" s="183" t="s">
        <v>1047</v>
      </c>
      <c r="G38" s="246">
        <v>21714.285714285714</v>
      </c>
      <c r="H38" s="236">
        <v>10857.142857142857</v>
      </c>
      <c r="I38" s="236">
        <v>3428.5714285714284</v>
      </c>
      <c r="J38" s="183" t="s">
        <v>1047</v>
      </c>
      <c r="K38" s="233" t="s">
        <v>1102</v>
      </c>
      <c r="L38" s="235">
        <v>3428.5714285714284</v>
      </c>
      <c r="M38" s="235">
        <v>5142.8571428571431</v>
      </c>
      <c r="N38" s="183" t="s">
        <v>1047</v>
      </c>
      <c r="O38" s="183" t="s">
        <v>1047</v>
      </c>
      <c r="P38" s="183" t="s">
        <v>1047</v>
      </c>
      <c r="Q38" s="234">
        <v>6857.1428571428569</v>
      </c>
      <c r="R38" s="234">
        <v>6000</v>
      </c>
      <c r="S38" s="183" t="s">
        <v>1047</v>
      </c>
      <c r="T38" s="183" t="s">
        <v>1047</v>
      </c>
      <c r="U38" s="183" t="s">
        <v>1047</v>
      </c>
      <c r="V38" s="183" t="s">
        <v>1047</v>
      </c>
      <c r="W38" s="183" t="s">
        <v>1047</v>
      </c>
      <c r="X38" s="183" t="s">
        <v>1047</v>
      </c>
      <c r="Y38" s="183" t="s">
        <v>1047</v>
      </c>
      <c r="Z38" s="183" t="s">
        <v>1047</v>
      </c>
      <c r="AB38" s="221" t="s">
        <v>1064</v>
      </c>
      <c r="AC38" s="235">
        <v>6000</v>
      </c>
      <c r="AD38" s="235">
        <v>6000</v>
      </c>
      <c r="AE38" s="183" t="s">
        <v>1047</v>
      </c>
      <c r="AF38" s="235">
        <v>15000</v>
      </c>
      <c r="AG38" s="183" t="s">
        <v>1047</v>
      </c>
      <c r="AH38" s="235">
        <v>6000</v>
      </c>
      <c r="AI38" s="235">
        <v>6000</v>
      </c>
      <c r="AJ38" s="235">
        <v>6000</v>
      </c>
      <c r="AK38" s="183" t="s">
        <v>1047</v>
      </c>
      <c r="AL38" s="235">
        <v>9000</v>
      </c>
      <c r="AM38" s="235">
        <v>9000</v>
      </c>
      <c r="AN38" s="235">
        <v>12000</v>
      </c>
      <c r="AO38" s="183" t="s">
        <v>1047</v>
      </c>
      <c r="AP38" s="183" t="s">
        <v>1047</v>
      </c>
      <c r="AQ38" s="183" t="s">
        <v>1047</v>
      </c>
      <c r="AR38" s="234">
        <v>12000</v>
      </c>
      <c r="AS38" s="235">
        <v>6000</v>
      </c>
      <c r="AT38" s="183" t="s">
        <v>1047</v>
      </c>
      <c r="AU38" s="183" t="s">
        <v>1047</v>
      </c>
      <c r="AV38" s="183" t="s">
        <v>1047</v>
      </c>
      <c r="AW38" s="183" t="s">
        <v>1047</v>
      </c>
      <c r="AX38" s="183" t="s">
        <v>1047</v>
      </c>
      <c r="AY38" s="183" t="s">
        <v>1047</v>
      </c>
      <c r="AZ38" s="183" t="s">
        <v>1047</v>
      </c>
      <c r="BA38" s="183" t="s">
        <v>1047</v>
      </c>
      <c r="BC38" s="276" t="s">
        <v>1064</v>
      </c>
      <c r="BD38" s="179">
        <v>4800</v>
      </c>
      <c r="BE38" s="241">
        <v>4800</v>
      </c>
      <c r="BF38" s="183" t="s">
        <v>1047</v>
      </c>
      <c r="BG38" s="248">
        <v>4800</v>
      </c>
      <c r="BH38" s="183" t="s">
        <v>1047</v>
      </c>
      <c r="BI38" s="246">
        <v>4000</v>
      </c>
      <c r="BJ38" s="236">
        <v>4000</v>
      </c>
      <c r="BK38" s="236">
        <v>9000</v>
      </c>
      <c r="BL38" s="183" t="s">
        <v>1047</v>
      </c>
      <c r="BM38" s="237">
        <v>9000</v>
      </c>
      <c r="BN38" s="235">
        <v>9000</v>
      </c>
      <c r="BO38" s="235">
        <v>9000</v>
      </c>
      <c r="BP38" s="183" t="s">
        <v>1047</v>
      </c>
      <c r="BQ38" s="183" t="s">
        <v>1047</v>
      </c>
      <c r="BR38" s="183" t="s">
        <v>1047</v>
      </c>
      <c r="BS38" s="234">
        <v>9000</v>
      </c>
      <c r="BT38" s="234">
        <v>9000</v>
      </c>
      <c r="BU38" s="183" t="s">
        <v>1047</v>
      </c>
      <c r="BV38" s="183" t="s">
        <v>1047</v>
      </c>
      <c r="BW38" s="183" t="s">
        <v>1047</v>
      </c>
      <c r="BX38" s="183" t="s">
        <v>1047</v>
      </c>
      <c r="BY38" s="183" t="s">
        <v>1047</v>
      </c>
      <c r="BZ38" s="183" t="s">
        <v>1047</v>
      </c>
      <c r="CA38" s="235" t="s">
        <v>1047</v>
      </c>
      <c r="CB38" s="183" t="s">
        <v>1047</v>
      </c>
      <c r="CD38" s="276" t="s">
        <v>1064</v>
      </c>
      <c r="CE38" s="180">
        <v>7800</v>
      </c>
      <c r="CF38" s="248">
        <v>7150</v>
      </c>
      <c r="CG38" s="183" t="s">
        <v>1047</v>
      </c>
      <c r="CH38" s="248">
        <v>7150</v>
      </c>
      <c r="CI38" s="183" t="s">
        <v>1047</v>
      </c>
      <c r="CJ38" s="246">
        <v>5200</v>
      </c>
      <c r="CK38" s="236">
        <v>6500</v>
      </c>
      <c r="CL38" s="236">
        <v>7500</v>
      </c>
      <c r="CM38" s="183" t="s">
        <v>1047</v>
      </c>
      <c r="CN38" s="237">
        <v>6000</v>
      </c>
      <c r="CO38" s="235">
        <v>7500</v>
      </c>
      <c r="CP38" s="235">
        <v>7500</v>
      </c>
      <c r="CQ38" s="183" t="s">
        <v>1047</v>
      </c>
      <c r="CR38" s="183" t="s">
        <v>1047</v>
      </c>
      <c r="CS38" s="183" t="s">
        <v>1047</v>
      </c>
      <c r="CT38" s="237">
        <v>18000</v>
      </c>
      <c r="CU38" s="235">
        <v>15000</v>
      </c>
      <c r="CV38" s="183" t="s">
        <v>1047</v>
      </c>
      <c r="CW38" s="183" t="s">
        <v>1047</v>
      </c>
      <c r="CX38" s="183" t="s">
        <v>1047</v>
      </c>
      <c r="CY38" s="183" t="s">
        <v>1047</v>
      </c>
      <c r="CZ38" s="183" t="s">
        <v>1047</v>
      </c>
      <c r="DA38" s="183" t="s">
        <v>1047</v>
      </c>
      <c r="DB38" s="183" t="s">
        <v>1047</v>
      </c>
      <c r="DC38" s="183" t="s">
        <v>1047</v>
      </c>
      <c r="DE38" s="276" t="s">
        <v>1064</v>
      </c>
      <c r="DF38" s="180">
        <v>10000</v>
      </c>
      <c r="DG38" s="248">
        <v>10000</v>
      </c>
      <c r="DH38" s="183" t="s">
        <v>1047</v>
      </c>
      <c r="DI38" s="248">
        <v>7200</v>
      </c>
      <c r="DJ38" s="183" t="s">
        <v>1047</v>
      </c>
      <c r="DK38" s="246">
        <v>4000</v>
      </c>
      <c r="DL38" s="236">
        <v>8000</v>
      </c>
      <c r="DM38" s="236">
        <v>8000</v>
      </c>
      <c r="DN38" s="183" t="s">
        <v>1047</v>
      </c>
      <c r="DO38" s="233" t="s">
        <v>1102</v>
      </c>
      <c r="DP38" s="235">
        <v>8000</v>
      </c>
      <c r="DQ38" s="235">
        <v>8000</v>
      </c>
      <c r="DR38" s="183" t="s">
        <v>1047</v>
      </c>
      <c r="DS38" s="183" t="s">
        <v>1047</v>
      </c>
      <c r="DT38" s="183" t="s">
        <v>1047</v>
      </c>
      <c r="DU38" s="234">
        <v>5000</v>
      </c>
      <c r="DV38" s="235">
        <v>8000</v>
      </c>
      <c r="DW38" s="183" t="s">
        <v>1047</v>
      </c>
      <c r="DX38" s="183" t="s">
        <v>1047</v>
      </c>
      <c r="DY38" s="183" t="s">
        <v>1047</v>
      </c>
      <c r="DZ38" s="183" t="s">
        <v>1047</v>
      </c>
      <c r="EA38" s="183" t="s">
        <v>1047</v>
      </c>
      <c r="EB38" s="283" t="s">
        <v>1047</v>
      </c>
      <c r="EC38" s="283" t="s">
        <v>1047</v>
      </c>
      <c r="ED38" s="183" t="s">
        <v>1047</v>
      </c>
    </row>
    <row r="39" spans="1:134" ht="17.25" thickBot="1" x14ac:dyDescent="0.35">
      <c r="A39" s="221" t="s">
        <v>1065</v>
      </c>
      <c r="B39" s="183" t="s">
        <v>1047</v>
      </c>
      <c r="C39" s="183" t="s">
        <v>1047</v>
      </c>
      <c r="D39" s="183" t="s">
        <v>1047</v>
      </c>
      <c r="E39" s="183" t="s">
        <v>1047</v>
      </c>
      <c r="F39" s="183" t="s">
        <v>1047</v>
      </c>
      <c r="G39" s="246">
        <v>3800</v>
      </c>
      <c r="H39" s="236">
        <v>3800</v>
      </c>
      <c r="I39" s="236">
        <v>1200</v>
      </c>
      <c r="J39" s="236">
        <v>1800</v>
      </c>
      <c r="K39" s="236">
        <v>2400</v>
      </c>
      <c r="L39" s="236">
        <v>7999.8857142857141</v>
      </c>
      <c r="M39" s="236">
        <v>11451.428571428571</v>
      </c>
      <c r="N39" s="233">
        <v>7817</v>
      </c>
      <c r="O39" s="234" t="s">
        <v>1102</v>
      </c>
      <c r="P39" s="237">
        <v>8022.8571428571431</v>
      </c>
      <c r="Q39" s="237">
        <v>7999.8857142857141</v>
      </c>
      <c r="R39" s="235">
        <v>6000</v>
      </c>
      <c r="S39" s="235">
        <v>3017.1428571428601</v>
      </c>
      <c r="T39" s="235">
        <v>4491.4285714285716</v>
      </c>
      <c r="U39" s="234">
        <v>5142.8571428571431</v>
      </c>
      <c r="V39" s="183" t="s">
        <v>1047</v>
      </c>
      <c r="W39" s="235">
        <v>4011.4285714285716</v>
      </c>
      <c r="X39" s="235">
        <v>2400</v>
      </c>
      <c r="Y39" s="234">
        <v>5417.1428571428569</v>
      </c>
      <c r="Z39" s="234">
        <f>IFERROR(VLOOKUP(A39,cout_median,8,FALSE),"Non évalué")</f>
        <v>6857.1428571428569</v>
      </c>
      <c r="AB39" s="221" t="s">
        <v>1065</v>
      </c>
      <c r="AC39" s="183" t="s">
        <v>1047</v>
      </c>
      <c r="AD39" s="183" t="s">
        <v>1047</v>
      </c>
      <c r="AE39" s="183" t="s">
        <v>1047</v>
      </c>
      <c r="AF39" s="183" t="s">
        <v>1047</v>
      </c>
      <c r="AG39" s="183" t="s">
        <v>1047</v>
      </c>
      <c r="AH39" s="246">
        <v>21426</v>
      </c>
      <c r="AI39" s="236">
        <v>8340</v>
      </c>
      <c r="AJ39" s="236">
        <v>9999.99999999996</v>
      </c>
      <c r="AK39" s="236">
        <v>11250</v>
      </c>
      <c r="AL39" s="236">
        <v>10000.200000000001</v>
      </c>
      <c r="AM39" s="236">
        <v>11250</v>
      </c>
      <c r="AN39" s="236">
        <v>11280</v>
      </c>
      <c r="AO39" s="236">
        <v>12540</v>
      </c>
      <c r="AP39" s="237">
        <v>10020</v>
      </c>
      <c r="AQ39" s="237">
        <v>10020</v>
      </c>
      <c r="AR39" s="237">
        <v>11250</v>
      </c>
      <c r="AS39" s="235">
        <v>10020</v>
      </c>
      <c r="AT39" s="235">
        <v>8760</v>
      </c>
      <c r="AU39" s="235">
        <v>10020</v>
      </c>
      <c r="AV39" s="234">
        <v>8760</v>
      </c>
      <c r="AW39" s="183"/>
      <c r="AX39" s="235">
        <v>8760</v>
      </c>
      <c r="AY39" s="235">
        <v>11280</v>
      </c>
      <c r="AZ39" s="235">
        <v>10020</v>
      </c>
      <c r="BA39" s="235">
        <f>'Coût médian du PMAS'!I23</f>
        <v>12780</v>
      </c>
      <c r="BC39" s="221" t="s">
        <v>1065</v>
      </c>
      <c r="BD39" s="183" t="s">
        <v>1047</v>
      </c>
      <c r="BE39" s="183" t="s">
        <v>1047</v>
      </c>
      <c r="BF39" s="183" t="s">
        <v>1047</v>
      </c>
      <c r="BG39" s="183" t="s">
        <v>1047</v>
      </c>
      <c r="BH39" s="183" t="s">
        <v>1047</v>
      </c>
      <c r="BI39" s="254">
        <v>2579.1999999999998</v>
      </c>
      <c r="BJ39" s="272">
        <v>4000</v>
      </c>
      <c r="BK39" s="242">
        <v>5581.730769230754</v>
      </c>
      <c r="BL39" s="242">
        <v>9900</v>
      </c>
      <c r="BM39" s="236">
        <v>5806.44</v>
      </c>
      <c r="BN39" s="242">
        <v>3600</v>
      </c>
      <c r="BO39" s="242">
        <v>2700</v>
      </c>
      <c r="BP39" s="243">
        <v>10800</v>
      </c>
      <c r="BQ39" s="237">
        <v>1800</v>
      </c>
      <c r="BR39" s="275">
        <v>3600</v>
      </c>
      <c r="BS39" s="251">
        <v>3600</v>
      </c>
      <c r="BT39" s="235">
        <v>3600</v>
      </c>
      <c r="BU39" s="235">
        <v>3600</v>
      </c>
      <c r="BV39" s="234">
        <v>9000</v>
      </c>
      <c r="BW39" s="235">
        <v>3600</v>
      </c>
      <c r="BX39" s="183" t="s">
        <v>1047</v>
      </c>
      <c r="BY39" s="235">
        <v>6606</v>
      </c>
      <c r="BZ39" s="234">
        <v>10800</v>
      </c>
      <c r="CA39" s="239">
        <v>9000</v>
      </c>
      <c r="CB39" s="235">
        <f>'Coût médian du PMAS'!K23</f>
        <v>9000</v>
      </c>
      <c r="CD39" s="221" t="s">
        <v>1065</v>
      </c>
      <c r="CE39" s="183" t="s">
        <v>1047</v>
      </c>
      <c r="CF39" s="183" t="s">
        <v>1047</v>
      </c>
      <c r="CG39" s="183" t="s">
        <v>1047</v>
      </c>
      <c r="CH39" s="183" t="s">
        <v>1047</v>
      </c>
      <c r="CI39" s="183" t="s">
        <v>1047</v>
      </c>
      <c r="CJ39" s="246">
        <v>13000</v>
      </c>
      <c r="CK39" s="281">
        <v>14144</v>
      </c>
      <c r="CL39" s="236">
        <v>15000</v>
      </c>
      <c r="CM39" s="236">
        <v>22500</v>
      </c>
      <c r="CN39" s="236">
        <v>15000</v>
      </c>
      <c r="CO39" s="236">
        <v>5250</v>
      </c>
      <c r="CP39" s="236">
        <v>5250</v>
      </c>
      <c r="CQ39" s="236">
        <v>5250</v>
      </c>
      <c r="CR39" s="237">
        <v>3750</v>
      </c>
      <c r="CS39" s="237">
        <v>4500</v>
      </c>
      <c r="CT39" s="237">
        <v>5250</v>
      </c>
      <c r="CU39" s="235">
        <v>3750</v>
      </c>
      <c r="CV39" s="235">
        <v>4500</v>
      </c>
      <c r="CW39" s="235">
        <v>4500</v>
      </c>
      <c r="CX39" s="235">
        <v>5250</v>
      </c>
      <c r="CY39" s="183" t="s">
        <v>1047</v>
      </c>
      <c r="CZ39" s="235">
        <v>3750</v>
      </c>
      <c r="DA39" s="235">
        <v>5250</v>
      </c>
      <c r="DB39" s="235">
        <v>5250</v>
      </c>
      <c r="DC39" s="235">
        <f>'Coût médian du PMAS'!J23</f>
        <v>4500</v>
      </c>
      <c r="DE39" s="221" t="s">
        <v>1065</v>
      </c>
      <c r="DF39" s="183" t="s">
        <v>1047</v>
      </c>
      <c r="DG39" s="183" t="s">
        <v>1047</v>
      </c>
      <c r="DH39" s="183" t="s">
        <v>1047</v>
      </c>
      <c r="DI39" s="183" t="s">
        <v>1047</v>
      </c>
      <c r="DJ39" s="183" t="s">
        <v>1047</v>
      </c>
      <c r="DK39" s="246">
        <v>12000</v>
      </c>
      <c r="DL39" s="236">
        <v>8760</v>
      </c>
      <c r="DM39" s="236">
        <v>2750</v>
      </c>
      <c r="DN39" s="232">
        <v>5640</v>
      </c>
      <c r="DO39" s="236">
        <v>4000</v>
      </c>
      <c r="DP39" s="236">
        <v>4000</v>
      </c>
      <c r="DQ39" s="236">
        <v>4000</v>
      </c>
      <c r="DR39" s="236">
        <v>3760</v>
      </c>
      <c r="DS39" s="237">
        <v>4000</v>
      </c>
      <c r="DT39" s="237">
        <v>3760</v>
      </c>
      <c r="DU39" s="237">
        <v>3250</v>
      </c>
      <c r="DV39" s="235">
        <v>2520</v>
      </c>
      <c r="DW39" s="235">
        <v>2520</v>
      </c>
      <c r="DX39" s="235">
        <v>2520</v>
      </c>
      <c r="DY39" s="235">
        <v>1760</v>
      </c>
      <c r="DZ39" s="183" t="s">
        <v>1047</v>
      </c>
      <c r="EA39" s="235">
        <v>1760</v>
      </c>
      <c r="EB39" s="282">
        <v>2240</v>
      </c>
      <c r="EC39" s="234">
        <v>3000</v>
      </c>
      <c r="ED39" s="235">
        <f>'Coût médian du PMAS'!L23</f>
        <v>6000</v>
      </c>
    </row>
    <row r="40" spans="1:134" ht="17.25" thickBot="1" x14ac:dyDescent="0.35">
      <c r="A40" s="157" t="s">
        <v>1103</v>
      </c>
      <c r="B40" s="267">
        <v>18592.857142857145</v>
      </c>
      <c r="C40" s="267">
        <v>21714.285714285714</v>
      </c>
      <c r="D40" s="267">
        <v>15634.285714285714</v>
      </c>
      <c r="E40" s="267">
        <v>15200</v>
      </c>
      <c r="F40" s="267">
        <v>13707.142857142857</v>
      </c>
      <c r="G40" s="267">
        <v>21714.285714285714</v>
      </c>
      <c r="H40" s="267">
        <v>10857.142857142857</v>
      </c>
      <c r="I40" s="267">
        <v>5262.8571428571431</v>
      </c>
      <c r="J40" s="267">
        <v>7714.2857142857147</v>
      </c>
      <c r="K40" s="267">
        <v>3428.5714285714284</v>
      </c>
      <c r="L40" s="267">
        <v>8200</v>
      </c>
      <c r="M40" s="267">
        <v>7200</v>
      </c>
      <c r="N40" s="267">
        <v>7817</v>
      </c>
      <c r="O40" s="267">
        <v>6857.1428571428569</v>
      </c>
      <c r="P40" s="267">
        <v>8022.8571428571431</v>
      </c>
      <c r="Q40" s="267">
        <v>6857.1428571428569</v>
      </c>
      <c r="R40" s="267">
        <v>6000</v>
      </c>
      <c r="S40" s="267">
        <v>6857.1428571428596</v>
      </c>
      <c r="T40" s="267">
        <v>5142.8571428571431</v>
      </c>
      <c r="U40" s="267">
        <v>5142.8571428571431</v>
      </c>
      <c r="V40" s="267">
        <v>6000</v>
      </c>
      <c r="W40" s="267">
        <v>4011.4285714285716</v>
      </c>
      <c r="X40" s="267">
        <v>5142.8571428571431</v>
      </c>
      <c r="Y40" s="267">
        <v>5417.1428571428569</v>
      </c>
      <c r="Z40" s="256">
        <f>IFERROR(VLOOKUP("Prix médian national",cout_median,8,FALSE),"Non évalué")</f>
        <v>6857.1428571428569</v>
      </c>
      <c r="AB40" s="157" t="s">
        <v>1103</v>
      </c>
      <c r="AC40" s="255">
        <v>12000</v>
      </c>
      <c r="AD40" s="255">
        <v>6000</v>
      </c>
      <c r="AE40" s="255">
        <v>9000</v>
      </c>
      <c r="AF40" s="255">
        <v>15000</v>
      </c>
      <c r="AG40" s="255">
        <v>7500</v>
      </c>
      <c r="AH40" s="255">
        <v>15000</v>
      </c>
      <c r="AI40" s="255">
        <v>9000</v>
      </c>
      <c r="AJ40" s="256">
        <v>10020</v>
      </c>
      <c r="AK40" s="273">
        <v>11250</v>
      </c>
      <c r="AL40" s="257">
        <v>9000</v>
      </c>
      <c r="AM40" s="273">
        <v>10779.45</v>
      </c>
      <c r="AN40" s="260">
        <v>12000</v>
      </c>
      <c r="AO40" s="258">
        <v>13800</v>
      </c>
      <c r="AP40" s="259">
        <v>15000</v>
      </c>
      <c r="AQ40" s="259">
        <v>11250</v>
      </c>
      <c r="AR40" s="260">
        <v>12000</v>
      </c>
      <c r="AS40" s="260">
        <v>9000</v>
      </c>
      <c r="AT40" s="260">
        <v>9840</v>
      </c>
      <c r="AU40" s="260">
        <v>9000</v>
      </c>
      <c r="AV40" s="260">
        <v>9000</v>
      </c>
      <c r="AW40" s="260">
        <v>6885</v>
      </c>
      <c r="AX40" s="260">
        <v>9000</v>
      </c>
      <c r="AY40" s="260">
        <v>9000</v>
      </c>
      <c r="AZ40" s="260">
        <v>9510</v>
      </c>
      <c r="BA40" s="260">
        <f>'Coût médian du PMAS'!I24</f>
        <v>10500</v>
      </c>
      <c r="BC40" s="157" t="s">
        <v>1103</v>
      </c>
      <c r="BD40" s="158">
        <v>4800</v>
      </c>
      <c r="BE40" s="158">
        <v>4400</v>
      </c>
      <c r="BF40" s="158">
        <v>4000</v>
      </c>
      <c r="BG40" s="158">
        <v>4400</v>
      </c>
      <c r="BH40" s="158">
        <v>3600</v>
      </c>
      <c r="BI40" s="158">
        <v>4000</v>
      </c>
      <c r="BJ40" s="158">
        <v>4000</v>
      </c>
      <c r="BK40" s="163">
        <v>11250</v>
      </c>
      <c r="BL40" s="158">
        <v>9900</v>
      </c>
      <c r="BM40" s="163">
        <v>7200</v>
      </c>
      <c r="BN40" s="163">
        <v>9000</v>
      </c>
      <c r="BO40" s="160">
        <v>9000</v>
      </c>
      <c r="BP40" s="160">
        <v>10800</v>
      </c>
      <c r="BQ40" s="160">
        <v>8100</v>
      </c>
      <c r="BR40" s="160">
        <v>10800</v>
      </c>
      <c r="BS40" s="160">
        <v>9000</v>
      </c>
      <c r="BT40" s="160">
        <v>9000</v>
      </c>
      <c r="BU40" s="160">
        <v>9900</v>
      </c>
      <c r="BV40" s="160">
        <v>9000</v>
      </c>
      <c r="BW40" s="160">
        <v>9000</v>
      </c>
      <c r="BX40" s="160">
        <v>9900</v>
      </c>
      <c r="BY40" s="160">
        <v>9000</v>
      </c>
      <c r="BZ40" s="160">
        <v>10800</v>
      </c>
      <c r="CA40" s="161">
        <v>9000</v>
      </c>
      <c r="CB40" s="256">
        <f>'Coût médian du PMAS'!K24</f>
        <v>9000</v>
      </c>
      <c r="CD40" s="157" t="s">
        <v>1103</v>
      </c>
      <c r="CE40" s="158">
        <v>7800</v>
      </c>
      <c r="CF40" s="158">
        <v>6500</v>
      </c>
      <c r="CG40" s="158">
        <v>6500</v>
      </c>
      <c r="CH40" s="158">
        <v>5200</v>
      </c>
      <c r="CI40" s="158">
        <v>7800</v>
      </c>
      <c r="CJ40" s="158">
        <v>7800</v>
      </c>
      <c r="CK40" s="158">
        <v>6500</v>
      </c>
      <c r="CL40" s="163">
        <v>9000</v>
      </c>
      <c r="CM40" s="158">
        <v>7500</v>
      </c>
      <c r="CN40" s="163">
        <v>9750</v>
      </c>
      <c r="CO40" s="163">
        <v>9375</v>
      </c>
      <c r="CP40" s="160">
        <v>9000</v>
      </c>
      <c r="CQ40" s="160">
        <v>12000</v>
      </c>
      <c r="CR40" s="160">
        <v>10125</v>
      </c>
      <c r="CS40" s="160">
        <v>9945</v>
      </c>
      <c r="CT40" s="160">
        <v>10500</v>
      </c>
      <c r="CU40" s="160">
        <v>10125</v>
      </c>
      <c r="CV40" s="160">
        <v>9750</v>
      </c>
      <c r="CW40" s="160">
        <v>8250</v>
      </c>
      <c r="CX40" s="160">
        <v>9000</v>
      </c>
      <c r="CY40" s="160">
        <v>9000</v>
      </c>
      <c r="CZ40" s="160">
        <v>9000</v>
      </c>
      <c r="DA40" s="160">
        <v>9000</v>
      </c>
      <c r="DB40" s="161">
        <v>9000</v>
      </c>
      <c r="DC40" s="161">
        <f>'Coût médian du PMAS'!J24</f>
        <v>9000</v>
      </c>
      <c r="DE40" s="157" t="s">
        <v>1103</v>
      </c>
      <c r="DF40" s="158">
        <v>4000</v>
      </c>
      <c r="DG40" s="158">
        <v>5000</v>
      </c>
      <c r="DH40" s="158">
        <v>4240</v>
      </c>
      <c r="DI40" s="158">
        <v>4504</v>
      </c>
      <c r="DJ40" s="158">
        <v>6000</v>
      </c>
      <c r="DK40" s="158">
        <v>5000</v>
      </c>
      <c r="DL40" s="158">
        <v>8000</v>
      </c>
      <c r="DM40" s="163">
        <v>6000</v>
      </c>
      <c r="DN40" s="158">
        <v>5625</v>
      </c>
      <c r="DO40" s="163">
        <v>5400</v>
      </c>
      <c r="DP40" s="163">
        <v>6000</v>
      </c>
      <c r="DQ40" s="160">
        <v>8000</v>
      </c>
      <c r="DR40" s="160">
        <v>6000</v>
      </c>
      <c r="DS40" s="160">
        <v>6600</v>
      </c>
      <c r="DT40" s="160">
        <v>4760</v>
      </c>
      <c r="DU40" s="160">
        <v>5000</v>
      </c>
      <c r="DV40" s="160">
        <v>4000</v>
      </c>
      <c r="DW40" s="160">
        <v>4000</v>
      </c>
      <c r="DX40" s="160">
        <v>4000</v>
      </c>
      <c r="DY40" s="160">
        <v>4000</v>
      </c>
      <c r="DZ40" s="160">
        <v>5500</v>
      </c>
      <c r="EA40" s="160">
        <v>4000</v>
      </c>
      <c r="EB40" s="160">
        <v>4000</v>
      </c>
      <c r="EC40" s="161">
        <v>3000</v>
      </c>
      <c r="ED40" s="161">
        <f>'Coût médian du PMAS'!L24</f>
        <v>6000</v>
      </c>
    </row>
    <row r="41" spans="1:134" x14ac:dyDescent="0.3">
      <c r="BC41"/>
      <c r="BD41"/>
      <c r="BE41"/>
      <c r="BF41"/>
      <c r="BG41"/>
      <c r="BH41"/>
      <c r="BI41"/>
      <c r="BJ41"/>
      <c r="BK41"/>
      <c r="BL41"/>
      <c r="BM41"/>
      <c r="BN41"/>
      <c r="BO41"/>
      <c r="BP41"/>
      <c r="BQ41"/>
      <c r="BR41"/>
      <c r="BS41"/>
      <c r="BT41"/>
      <c r="BU41"/>
      <c r="BV41"/>
      <c r="BW41"/>
      <c r="BX41"/>
      <c r="BY41"/>
      <c r="BZ41"/>
      <c r="CA41"/>
      <c r="CB41"/>
      <c r="CD41"/>
      <c r="CE41"/>
      <c r="CF41"/>
      <c r="CG41"/>
      <c r="CH41"/>
      <c r="CI41"/>
      <c r="CJ41"/>
      <c r="CK41"/>
      <c r="CL41"/>
      <c r="CM41"/>
      <c r="CN41"/>
      <c r="CO41"/>
      <c r="CP41"/>
      <c r="CQ41"/>
      <c r="CR41"/>
      <c r="CS41"/>
      <c r="CT41"/>
      <c r="CU41"/>
      <c r="CV41"/>
      <c r="CW41"/>
      <c r="CX41"/>
      <c r="CY41"/>
      <c r="CZ41"/>
      <c r="DA41"/>
      <c r="DB41"/>
      <c r="DC41"/>
      <c r="DE41"/>
      <c r="DF41"/>
      <c r="DG41"/>
      <c r="DH41"/>
      <c r="DI41"/>
      <c r="DJ41"/>
      <c r="DK41"/>
      <c r="DL41"/>
      <c r="DM41"/>
      <c r="DN41"/>
      <c r="DO41"/>
      <c r="DP41"/>
      <c r="DQ41"/>
      <c r="DR41"/>
      <c r="DS41"/>
      <c r="DT41"/>
      <c r="DU41"/>
      <c r="DV41"/>
      <c r="DW41"/>
      <c r="DX41"/>
      <c r="DY41"/>
      <c r="DZ41"/>
      <c r="EA41"/>
      <c r="EB41"/>
      <c r="EC41"/>
      <c r="ED41"/>
    </row>
    <row r="42" spans="1:134" x14ac:dyDescent="0.3">
      <c r="BC42"/>
      <c r="BD42"/>
      <c r="BE42"/>
      <c r="BF42"/>
      <c r="BG42"/>
      <c r="BH42"/>
      <c r="BI42"/>
      <c r="BJ42"/>
      <c r="BK42"/>
      <c r="BL42"/>
      <c r="BM42"/>
      <c r="BN42"/>
      <c r="BO42"/>
      <c r="BP42"/>
      <c r="BQ42"/>
      <c r="BR42"/>
      <c r="BS42"/>
      <c r="BT42"/>
      <c r="BU42"/>
      <c r="BV42"/>
      <c r="BW42"/>
      <c r="BX42"/>
      <c r="BY42"/>
      <c r="BZ42"/>
      <c r="CA42"/>
      <c r="CB42"/>
      <c r="CD42"/>
      <c r="CE42"/>
      <c r="CF42"/>
      <c r="CG42"/>
      <c r="CH42"/>
      <c r="CI42"/>
      <c r="CJ42"/>
      <c r="CK42"/>
      <c r="CL42"/>
      <c r="CM42"/>
      <c r="CN42"/>
      <c r="CO42"/>
      <c r="CP42"/>
      <c r="CQ42"/>
      <c r="CR42"/>
      <c r="CS42"/>
      <c r="CT42"/>
      <c r="CU42"/>
      <c r="CV42"/>
      <c r="CW42"/>
      <c r="CX42"/>
      <c r="CY42"/>
      <c r="CZ42"/>
      <c r="DA42"/>
      <c r="DB42"/>
      <c r="DC42"/>
      <c r="DE42"/>
      <c r="DF42"/>
      <c r="DG42"/>
      <c r="DH42"/>
      <c r="DI42"/>
      <c r="DJ42"/>
      <c r="DK42"/>
      <c r="DL42"/>
      <c r="DM42"/>
      <c r="DN42"/>
      <c r="DO42"/>
      <c r="DP42"/>
      <c r="DQ42"/>
      <c r="DR42"/>
      <c r="DS42"/>
      <c r="DT42"/>
      <c r="DU42"/>
      <c r="DV42"/>
      <c r="DW42"/>
      <c r="DX42"/>
      <c r="DY42"/>
      <c r="DZ42"/>
      <c r="EA42"/>
      <c r="EB42"/>
      <c r="EC42"/>
      <c r="ED42"/>
    </row>
    <row r="43" spans="1:134" ht="66" x14ac:dyDescent="0.3">
      <c r="A43" s="222" t="s">
        <v>1005</v>
      </c>
      <c r="B43" s="264" t="s">
        <v>1030</v>
      </c>
      <c r="C43" s="264" t="s">
        <v>1031</v>
      </c>
      <c r="D43" s="264" t="s">
        <v>1032</v>
      </c>
      <c r="E43" s="264" t="s">
        <v>1104</v>
      </c>
      <c r="F43" s="264" t="s">
        <v>1105</v>
      </c>
      <c r="G43" s="265" t="s">
        <v>1106</v>
      </c>
      <c r="H43" s="264" t="s">
        <v>1107</v>
      </c>
      <c r="I43" s="264" t="s">
        <v>1108</v>
      </c>
      <c r="J43" s="266" t="s">
        <v>1109</v>
      </c>
      <c r="K43" s="264" t="s">
        <v>1110</v>
      </c>
      <c r="L43" s="266" t="s">
        <v>1111</v>
      </c>
      <c r="M43" s="264" t="s">
        <v>1112</v>
      </c>
      <c r="N43" s="266" t="s">
        <v>1113</v>
      </c>
      <c r="O43" s="264" t="s">
        <v>1114</v>
      </c>
      <c r="P43" s="266" t="s">
        <v>1113</v>
      </c>
      <c r="Q43" s="264" t="s">
        <v>1115</v>
      </c>
      <c r="R43" s="264" t="s">
        <v>1116</v>
      </c>
      <c r="S43" s="264" t="s">
        <v>1117</v>
      </c>
      <c r="T43" s="264" t="s">
        <v>1123</v>
      </c>
      <c r="U43" s="264" t="s">
        <v>1118</v>
      </c>
      <c r="V43" s="266" t="s">
        <v>2160</v>
      </c>
      <c r="W43" s="224" t="s">
        <v>1119</v>
      </c>
      <c r="X43" s="224" t="s">
        <v>1120</v>
      </c>
      <c r="Y43" s="224" t="s">
        <v>1121</v>
      </c>
      <c r="Z43" s="274" t="s">
        <v>2159</v>
      </c>
      <c r="AB43" s="222" t="s">
        <v>1005</v>
      </c>
      <c r="AC43" s="222" t="s">
        <v>1030</v>
      </c>
      <c r="AD43" s="222" t="s">
        <v>1031</v>
      </c>
      <c r="AE43" s="222" t="s">
        <v>1032</v>
      </c>
      <c r="AF43" s="222" t="s">
        <v>1104</v>
      </c>
      <c r="AG43" s="222" t="s">
        <v>1105</v>
      </c>
      <c r="AH43" s="223" t="s">
        <v>1106</v>
      </c>
      <c r="AI43" s="264" t="s">
        <v>1107</v>
      </c>
      <c r="AJ43" s="264" t="s">
        <v>1108</v>
      </c>
      <c r="AK43" s="266" t="s">
        <v>1109</v>
      </c>
      <c r="AL43" s="264" t="s">
        <v>1110</v>
      </c>
      <c r="AM43" s="266" t="s">
        <v>1111</v>
      </c>
      <c r="AN43" s="264" t="s">
        <v>1112</v>
      </c>
      <c r="AO43" s="266" t="s">
        <v>1113</v>
      </c>
      <c r="AP43" s="264" t="s">
        <v>1114</v>
      </c>
      <c r="AQ43" s="266" t="s">
        <v>1122</v>
      </c>
      <c r="AR43" s="264" t="s">
        <v>1115</v>
      </c>
      <c r="AS43" s="264" t="s">
        <v>1116</v>
      </c>
      <c r="AT43" s="264" t="s">
        <v>1117</v>
      </c>
      <c r="AU43" s="264" t="s">
        <v>1123</v>
      </c>
      <c r="AV43" s="264" t="s">
        <v>1118</v>
      </c>
      <c r="AW43" s="266" t="s">
        <v>1124</v>
      </c>
      <c r="AX43" s="224" t="s">
        <v>1119</v>
      </c>
      <c r="AY43" s="224" t="s">
        <v>1120</v>
      </c>
      <c r="AZ43" s="224" t="s">
        <v>1121</v>
      </c>
      <c r="BA43" s="224" t="s">
        <v>2159</v>
      </c>
      <c r="BC43" s="222" t="s">
        <v>1005</v>
      </c>
      <c r="BD43" s="222" t="s">
        <v>1030</v>
      </c>
      <c r="BE43" s="222" t="s">
        <v>1031</v>
      </c>
      <c r="BF43" s="222" t="s">
        <v>1032</v>
      </c>
      <c r="BG43" s="222" t="s">
        <v>1104</v>
      </c>
      <c r="BH43" s="222" t="s">
        <v>1105</v>
      </c>
      <c r="BI43" s="223" t="s">
        <v>1106</v>
      </c>
      <c r="BJ43" s="264" t="s">
        <v>1107</v>
      </c>
      <c r="BK43" s="264" t="s">
        <v>1108</v>
      </c>
      <c r="BL43" s="266" t="s">
        <v>1109</v>
      </c>
      <c r="BM43" s="264" t="s">
        <v>1110</v>
      </c>
      <c r="BN43" s="266" t="s">
        <v>1111</v>
      </c>
      <c r="BO43" s="264" t="s">
        <v>1112</v>
      </c>
      <c r="BP43" s="266" t="s">
        <v>1113</v>
      </c>
      <c r="BQ43" s="264" t="s">
        <v>1114</v>
      </c>
      <c r="BR43" s="266" t="s">
        <v>1122</v>
      </c>
      <c r="BS43" s="264" t="s">
        <v>1115</v>
      </c>
      <c r="BT43" s="264" t="s">
        <v>1116</v>
      </c>
      <c r="BU43" s="264" t="s">
        <v>1117</v>
      </c>
      <c r="BV43" s="264" t="s">
        <v>1123</v>
      </c>
      <c r="BW43" s="264" t="s">
        <v>1118</v>
      </c>
      <c r="BX43" s="266" t="s">
        <v>1124</v>
      </c>
      <c r="BY43" s="224" t="s">
        <v>1119</v>
      </c>
      <c r="BZ43" s="224" t="s">
        <v>1120</v>
      </c>
      <c r="CA43" s="224" t="s">
        <v>1121</v>
      </c>
      <c r="CB43" s="224" t="s">
        <v>2159</v>
      </c>
      <c r="CD43" s="222" t="s">
        <v>1005</v>
      </c>
      <c r="CE43" s="222" t="s">
        <v>1030</v>
      </c>
      <c r="CF43" s="222" t="s">
        <v>1031</v>
      </c>
      <c r="CG43" s="222" t="s">
        <v>1032</v>
      </c>
      <c r="CH43" s="222" t="s">
        <v>1104</v>
      </c>
      <c r="CI43" s="222" t="s">
        <v>1105</v>
      </c>
      <c r="CJ43" s="223" t="s">
        <v>1106</v>
      </c>
      <c r="CK43" s="264" t="s">
        <v>1107</v>
      </c>
      <c r="CL43" s="264" t="s">
        <v>1108</v>
      </c>
      <c r="CM43" s="266" t="s">
        <v>1109</v>
      </c>
      <c r="CN43" s="264" t="s">
        <v>1110</v>
      </c>
      <c r="CO43" s="266" t="s">
        <v>1111</v>
      </c>
      <c r="CP43" s="264" t="s">
        <v>1112</v>
      </c>
      <c r="CQ43" s="266" t="s">
        <v>1113</v>
      </c>
      <c r="CR43" s="264" t="s">
        <v>1114</v>
      </c>
      <c r="CS43" s="266" t="s">
        <v>1122</v>
      </c>
      <c r="CT43" s="264" t="s">
        <v>1115</v>
      </c>
      <c r="CU43" s="264" t="s">
        <v>1116</v>
      </c>
      <c r="CV43" s="264" t="s">
        <v>1117</v>
      </c>
      <c r="CW43" s="264" t="s">
        <v>1123</v>
      </c>
      <c r="CX43" s="264" t="s">
        <v>1118</v>
      </c>
      <c r="CY43" s="266" t="s">
        <v>1124</v>
      </c>
      <c r="CZ43" s="224" t="s">
        <v>1119</v>
      </c>
      <c r="DA43" s="224" t="s">
        <v>1120</v>
      </c>
      <c r="DB43" s="224" t="s">
        <v>1121</v>
      </c>
      <c r="DC43" s="224" t="s">
        <v>2159</v>
      </c>
      <c r="DE43" s="222" t="s">
        <v>1005</v>
      </c>
      <c r="DF43" s="222" t="s">
        <v>1030</v>
      </c>
      <c r="DG43" s="222" t="s">
        <v>1031</v>
      </c>
      <c r="DH43" s="222" t="s">
        <v>1032</v>
      </c>
      <c r="DI43" s="222" t="s">
        <v>1104</v>
      </c>
      <c r="DJ43" s="222" t="s">
        <v>1105</v>
      </c>
      <c r="DK43" s="223" t="s">
        <v>1106</v>
      </c>
      <c r="DL43" s="264" t="s">
        <v>1107</v>
      </c>
      <c r="DM43" s="264" t="s">
        <v>1108</v>
      </c>
      <c r="DN43" s="266" t="s">
        <v>1109</v>
      </c>
      <c r="DO43" s="264" t="s">
        <v>1110</v>
      </c>
      <c r="DP43" s="266" t="s">
        <v>1111</v>
      </c>
      <c r="DQ43" s="264" t="s">
        <v>1112</v>
      </c>
      <c r="DR43" s="266" t="s">
        <v>1113</v>
      </c>
      <c r="DS43" s="264" t="s">
        <v>1114</v>
      </c>
      <c r="DT43" s="266" t="s">
        <v>1122</v>
      </c>
      <c r="DU43" s="264" t="s">
        <v>1115</v>
      </c>
      <c r="DV43" s="264" t="s">
        <v>1116</v>
      </c>
      <c r="DW43" s="264" t="s">
        <v>1117</v>
      </c>
      <c r="DX43" s="264" t="s">
        <v>1123</v>
      </c>
      <c r="DY43" s="264" t="s">
        <v>1118</v>
      </c>
      <c r="DZ43" s="266" t="s">
        <v>1124</v>
      </c>
      <c r="EA43" s="224" t="s">
        <v>1119</v>
      </c>
      <c r="EB43" s="224" t="s">
        <v>1120</v>
      </c>
      <c r="EC43" s="224" t="s">
        <v>1126</v>
      </c>
      <c r="ED43" s="224" t="s">
        <v>2161</v>
      </c>
    </row>
    <row r="44" spans="1:134" x14ac:dyDescent="0.3">
      <c r="A44" s="221" t="s">
        <v>904</v>
      </c>
      <c r="B44" s="164"/>
      <c r="C44" s="164"/>
      <c r="D44" s="164"/>
      <c r="E44" s="164"/>
      <c r="F44" s="164"/>
      <c r="G44" s="109" t="s">
        <v>1048</v>
      </c>
      <c r="H44" s="109" t="s">
        <v>1048</v>
      </c>
      <c r="I44" s="109">
        <v>0.46103896103896114</v>
      </c>
      <c r="J44" s="109" t="s">
        <v>1048</v>
      </c>
      <c r="K44" s="109" t="s">
        <v>1048</v>
      </c>
      <c r="L44" s="109" t="s">
        <v>1048</v>
      </c>
      <c r="M44" s="109" t="s">
        <v>1048</v>
      </c>
      <c r="N44" s="109"/>
      <c r="O44" s="109" t="s">
        <v>1048</v>
      </c>
      <c r="P44" s="109" t="s">
        <v>1048</v>
      </c>
      <c r="Q44" s="109">
        <v>-0.14529914529914534</v>
      </c>
      <c r="R44" s="109">
        <v>-0.125</v>
      </c>
      <c r="S44" s="109">
        <v>0.14285714285714324</v>
      </c>
      <c r="T44" s="109">
        <v>-0.25000000000000022</v>
      </c>
      <c r="U44" s="109">
        <v>0</v>
      </c>
      <c r="V44" s="109">
        <v>0.16666666666666652</v>
      </c>
      <c r="W44" s="109">
        <v>-0.21999999999999997</v>
      </c>
      <c r="X44" s="109">
        <v>0.28205128205128216</v>
      </c>
      <c r="Y44" s="109">
        <v>5.3333333333333233E-2</v>
      </c>
      <c r="Z44" s="107">
        <f>Z11/Y11-1</f>
        <v>0.26582278481012667</v>
      </c>
      <c r="AB44" s="221" t="s">
        <v>904</v>
      </c>
      <c r="AC44" s="164"/>
      <c r="AD44" s="164"/>
      <c r="AE44" s="164"/>
      <c r="AF44" s="164"/>
      <c r="AG44" s="164"/>
      <c r="AH44" s="109" t="s">
        <v>1048</v>
      </c>
      <c r="AI44" s="109" t="s">
        <v>1048</v>
      </c>
      <c r="AJ44" s="109">
        <v>-0.66664999999999996</v>
      </c>
      <c r="AK44" s="109">
        <v>0.31993400329983501</v>
      </c>
      <c r="AL44" s="109">
        <v>-0.23863636363636365</v>
      </c>
      <c r="AM44" s="109">
        <v>0.25373134328358216</v>
      </c>
      <c r="AN44" s="109">
        <v>0.39285714285714279</v>
      </c>
      <c r="AO44" s="109">
        <v>0</v>
      </c>
      <c r="AP44" s="109">
        <v>-0.28205128205128205</v>
      </c>
      <c r="AQ44" s="109">
        <v>-0.28205128205128205</v>
      </c>
      <c r="AR44" s="109">
        <v>0.58726190476190498</v>
      </c>
      <c r="AS44" s="109">
        <v>-0.12247806195154887</v>
      </c>
      <c r="AT44" s="109">
        <v>-0.29059829059829057</v>
      </c>
      <c r="AU44" s="109">
        <v>-0.19277108433734935</v>
      </c>
      <c r="AV44" s="109">
        <v>0</v>
      </c>
      <c r="AW44" s="165">
        <v>0.11940298507462677</v>
      </c>
      <c r="AX44" s="109">
        <v>0</v>
      </c>
      <c r="AY44" s="109">
        <v>0</v>
      </c>
      <c r="AZ44" s="109">
        <v>0</v>
      </c>
      <c r="BA44" s="107">
        <f>BA11/AZ11-1</f>
        <v>0</v>
      </c>
      <c r="BC44" s="221" t="s">
        <v>904</v>
      </c>
      <c r="BD44" s="164"/>
      <c r="BE44" s="164"/>
      <c r="BF44" s="164"/>
      <c r="BG44" s="164"/>
      <c r="BH44" s="164"/>
      <c r="BI44" s="109" t="s">
        <v>1048</v>
      </c>
      <c r="BJ44" s="109" t="s">
        <v>1048</v>
      </c>
      <c r="BK44" s="109">
        <v>-0.5714285714285714</v>
      </c>
      <c r="BL44" s="109">
        <v>0</v>
      </c>
      <c r="BM44" s="109">
        <v>-6.6666666666666652E-2</v>
      </c>
      <c r="BN44" s="109">
        <v>7.1428571428571397E-2</v>
      </c>
      <c r="BO44" s="109">
        <v>-0.46666666666666667</v>
      </c>
      <c r="BP44" s="109">
        <v>0.875</v>
      </c>
      <c r="BQ44" s="109">
        <v>-0.33333333333333337</v>
      </c>
      <c r="BR44" s="109">
        <v>0.25</v>
      </c>
      <c r="BS44" s="109">
        <v>0.5</v>
      </c>
      <c r="BT44" s="109">
        <v>0</v>
      </c>
      <c r="BU44" s="109">
        <v>0</v>
      </c>
      <c r="BV44" s="109">
        <v>0</v>
      </c>
      <c r="BW44" s="109">
        <v>0</v>
      </c>
      <c r="BX44" s="107">
        <v>1</v>
      </c>
      <c r="BY44" s="109">
        <v>0</v>
      </c>
      <c r="BZ44" s="109">
        <v>-0.33333333333333337</v>
      </c>
      <c r="CA44" s="107">
        <v>0.19999999999999996</v>
      </c>
      <c r="CB44" s="107">
        <f>CB11/CA11-1</f>
        <v>0.25</v>
      </c>
      <c r="CD44" s="221" t="s">
        <v>904</v>
      </c>
      <c r="CE44" s="166"/>
      <c r="CF44" s="166"/>
      <c r="CG44" s="166"/>
      <c r="CH44" s="166"/>
      <c r="CI44" s="166"/>
      <c r="CJ44" s="107" t="s">
        <v>1048</v>
      </c>
      <c r="CK44" s="107" t="s">
        <v>1048</v>
      </c>
      <c r="CL44" s="107">
        <v>-9.9999999999999978E-2</v>
      </c>
      <c r="CM44" s="107">
        <v>0.11111111111111116</v>
      </c>
      <c r="CN44" s="107">
        <v>-0.19999999999999996</v>
      </c>
      <c r="CO44" s="107">
        <v>0.25</v>
      </c>
      <c r="CP44" s="107">
        <v>0</v>
      </c>
      <c r="CQ44" s="107">
        <v>0</v>
      </c>
      <c r="CR44" s="107">
        <f>IFERROR((CS14/CR14-1),"")</f>
        <v>0</v>
      </c>
      <c r="CS44" s="107">
        <f>IFERROR((CS14/CQ14-1),"")</f>
        <v>0</v>
      </c>
      <c r="CT44" s="107">
        <f>IFERROR((CT14/CS14-1),"")</f>
        <v>0</v>
      </c>
      <c r="CU44" s="107">
        <v>-0.33333333333333337</v>
      </c>
      <c r="CV44" s="107">
        <v>9.375E-2</v>
      </c>
      <c r="CW44" s="107">
        <v>-0.4285714285714286</v>
      </c>
      <c r="CX44" s="109">
        <v>-0.248</v>
      </c>
      <c r="CY44" s="107">
        <v>-0.46808510638297873</v>
      </c>
      <c r="CZ44" s="109">
        <v>0</v>
      </c>
      <c r="DA44" s="109">
        <v>-0.2021276595744681</v>
      </c>
      <c r="DB44" s="167">
        <v>0.25333333333333341</v>
      </c>
      <c r="DC44" s="167">
        <f>DC11/DB11-1</f>
        <v>0</v>
      </c>
      <c r="DE44" s="221" t="s">
        <v>904</v>
      </c>
      <c r="DF44" s="107"/>
      <c r="DG44" s="107"/>
      <c r="DH44" s="107"/>
      <c r="DI44" s="107"/>
      <c r="DJ44" s="107"/>
      <c r="DK44" s="107" t="s">
        <v>1048</v>
      </c>
      <c r="DL44" s="107" t="s">
        <v>1048</v>
      </c>
      <c r="DM44" s="107">
        <v>-0.125</v>
      </c>
      <c r="DN44" s="107">
        <v>0.14285714285714279</v>
      </c>
      <c r="DO44" s="107">
        <v>-0.12</v>
      </c>
      <c r="DP44" s="107">
        <v>0.13636363636363646</v>
      </c>
      <c r="DQ44" s="107">
        <v>0</v>
      </c>
      <c r="DR44" s="107">
        <v>0</v>
      </c>
      <c r="DS44" s="107">
        <v>-0.2466666666666667</v>
      </c>
      <c r="DT44" s="107">
        <v>-0.2466666666666667</v>
      </c>
      <c r="DU44" s="107">
        <v>-0.17035398230088494</v>
      </c>
      <c r="DV44" s="107">
        <v>-0.19999999999999996</v>
      </c>
      <c r="DW44" s="107">
        <v>0</v>
      </c>
      <c r="DX44" s="107">
        <v>0.25333333333333341</v>
      </c>
      <c r="DY44" s="109">
        <v>-0.2021276595744681</v>
      </c>
      <c r="DZ44" s="165">
        <v>0.66666666666666674</v>
      </c>
      <c r="EA44" s="109">
        <v>0.25333333333333341</v>
      </c>
      <c r="EB44" s="168">
        <v>0</v>
      </c>
      <c r="EC44" s="107">
        <v>-0.2021276595744681</v>
      </c>
      <c r="ED44" s="107">
        <f>ED11/EC11-1</f>
        <v>0.5066666666666666</v>
      </c>
    </row>
    <row r="45" spans="1:134" x14ac:dyDescent="0.3">
      <c r="A45" s="221" t="s">
        <v>925</v>
      </c>
      <c r="B45" s="109">
        <v>3.8961038961038863E-2</v>
      </c>
      <c r="C45" s="109">
        <v>-0.28000000000000003</v>
      </c>
      <c r="D45" s="109">
        <v>-2.777777777777779E-2</v>
      </c>
      <c r="E45" s="109">
        <v>-0.7678571428571429</v>
      </c>
      <c r="F45" s="109" t="s">
        <v>1048</v>
      </c>
      <c r="G45" s="109" t="s">
        <v>1048</v>
      </c>
      <c r="H45" s="109">
        <v>-0.10285714285714287</v>
      </c>
      <c r="I45" s="109">
        <v>0.11464968152866239</v>
      </c>
      <c r="J45" s="109">
        <v>-0.5</v>
      </c>
      <c r="K45" s="109">
        <v>0.19999999999999996</v>
      </c>
      <c r="L45" s="109" t="s">
        <v>1048</v>
      </c>
      <c r="M45" s="109" t="s">
        <v>1048</v>
      </c>
      <c r="N45" s="109">
        <v>0.19318181818181812</v>
      </c>
      <c r="O45" s="109" t="s">
        <v>1048</v>
      </c>
      <c r="P45" s="109">
        <v>0.19318181818181812</v>
      </c>
      <c r="Q45" s="109" t="s">
        <v>1048</v>
      </c>
      <c r="R45" s="109">
        <v>-0.752</v>
      </c>
      <c r="S45" s="109">
        <v>1.4193548387096762</v>
      </c>
      <c r="T45" s="109">
        <v>-0.79333333333333322</v>
      </c>
      <c r="U45" s="109">
        <v>2.225806451612903</v>
      </c>
      <c r="V45" s="109">
        <v>1</v>
      </c>
      <c r="W45" s="109">
        <v>0</v>
      </c>
      <c r="X45" s="109">
        <v>0.50000000000000022</v>
      </c>
      <c r="Y45" s="109">
        <v>0.33333333333333326</v>
      </c>
      <c r="Z45" s="107">
        <f t="shared" ref="Z45:Z72" si="0">Z12/Y12-1</f>
        <v>0.25</v>
      </c>
      <c r="AB45" s="221" t="s">
        <v>925</v>
      </c>
      <c r="AC45" s="109">
        <v>-0.625</v>
      </c>
      <c r="AD45" s="109">
        <v>1.6666666666666665</v>
      </c>
      <c r="AE45" s="109">
        <v>-0.46599999999999997</v>
      </c>
      <c r="AF45" s="109">
        <v>0.40449438202247201</v>
      </c>
      <c r="AG45" s="109" t="s">
        <v>1048</v>
      </c>
      <c r="AH45" s="109" t="s">
        <v>1048</v>
      </c>
      <c r="AI45" s="109">
        <v>0</v>
      </c>
      <c r="AJ45" s="109">
        <v>0.16666666666666674</v>
      </c>
      <c r="AK45" s="109">
        <v>0.14285714285714279</v>
      </c>
      <c r="AL45" s="109">
        <v>0.25</v>
      </c>
      <c r="AM45" s="109" t="s">
        <v>1048</v>
      </c>
      <c r="AN45" s="109" t="s">
        <v>1048</v>
      </c>
      <c r="AO45" s="109">
        <v>0</v>
      </c>
      <c r="AP45" s="109" t="s">
        <v>1048</v>
      </c>
      <c r="AQ45" s="109" t="s">
        <v>1048</v>
      </c>
      <c r="AR45" s="109" t="s">
        <v>1048</v>
      </c>
      <c r="AS45" s="109">
        <v>-0.46909090909090911</v>
      </c>
      <c r="AT45" s="109">
        <v>1.7397260273972601</v>
      </c>
      <c r="AU45" s="109">
        <v>-0.5625</v>
      </c>
      <c r="AV45" s="109">
        <v>-0.1428571428571429</v>
      </c>
      <c r="AW45" s="165">
        <v>0</v>
      </c>
      <c r="AX45" s="109">
        <v>0</v>
      </c>
      <c r="AY45" s="109">
        <v>0</v>
      </c>
      <c r="AZ45" s="109">
        <v>0.16666666666666674</v>
      </c>
      <c r="BA45" s="107">
        <f t="shared" ref="BA45:BA72" si="1">BA12/AZ12-1</f>
        <v>0</v>
      </c>
      <c r="BC45" s="221" t="s">
        <v>925</v>
      </c>
      <c r="BD45" s="109">
        <v>-0.30000000000000004</v>
      </c>
      <c r="BE45" s="109">
        <v>-0.2857142857142857</v>
      </c>
      <c r="BF45" s="109">
        <v>-0.124</v>
      </c>
      <c r="BG45" s="109">
        <v>-0.25456621004566216</v>
      </c>
      <c r="BH45" s="109" t="s">
        <v>1048</v>
      </c>
      <c r="BI45" s="109" t="s">
        <v>1048</v>
      </c>
      <c r="BJ45" s="109">
        <v>0.91693290734824284</v>
      </c>
      <c r="BK45" s="109">
        <v>0.33333333333333326</v>
      </c>
      <c r="BL45" s="109" t="s">
        <v>1048</v>
      </c>
      <c r="BM45" s="109" t="s">
        <v>1048</v>
      </c>
      <c r="BN45" s="109" t="s">
        <v>1048</v>
      </c>
      <c r="BO45" s="109" t="s">
        <v>1048</v>
      </c>
      <c r="BP45" s="109">
        <v>-7.1428571428571397E-2</v>
      </c>
      <c r="BQ45" s="109" t="s">
        <v>1048</v>
      </c>
      <c r="BR45" s="109" t="s">
        <v>1048</v>
      </c>
      <c r="BS45" s="109" t="s">
        <v>1048</v>
      </c>
      <c r="BT45" s="109">
        <v>-3.2000000000000028E-2</v>
      </c>
      <c r="BU45" s="109">
        <v>1.0661157024793386</v>
      </c>
      <c r="BV45" s="109">
        <v>0</v>
      </c>
      <c r="BW45" s="109">
        <v>-0.19999999999999996</v>
      </c>
      <c r="BX45" s="107">
        <v>-0.5</v>
      </c>
      <c r="BY45" s="109">
        <v>-0.375</v>
      </c>
      <c r="BZ45" s="109">
        <v>-0.19999999999999996</v>
      </c>
      <c r="CA45" s="107">
        <v>0.25</v>
      </c>
      <c r="CB45" s="107">
        <f t="shared" ref="CB45:CB72" si="2">CB12/CA12-1</f>
        <v>0</v>
      </c>
      <c r="CD45" s="221" t="s">
        <v>925</v>
      </c>
      <c r="CE45" s="107">
        <v>-0.11111111111111116</v>
      </c>
      <c r="CF45" s="107">
        <v>-0.16666666666666663</v>
      </c>
      <c r="CG45" s="107">
        <v>0</v>
      </c>
      <c r="CH45" s="107">
        <v>4.0000000000000036E-2</v>
      </c>
      <c r="CI45" s="107" t="s">
        <v>1048</v>
      </c>
      <c r="CJ45" s="107" t="s">
        <v>1048</v>
      </c>
      <c r="CK45" s="107">
        <v>0.1204481792717087</v>
      </c>
      <c r="CL45" s="107">
        <v>0.875</v>
      </c>
      <c r="CM45" s="107">
        <v>-6.6666666666666652E-2</v>
      </c>
      <c r="CN45" s="107">
        <v>0</v>
      </c>
      <c r="CO45" s="107" t="s">
        <v>1048</v>
      </c>
      <c r="CP45" s="107" t="s">
        <v>1048</v>
      </c>
      <c r="CQ45" s="107">
        <v>-6.25E-2</v>
      </c>
      <c r="CR45" s="107" t="s">
        <v>1048</v>
      </c>
      <c r="CS45" s="107" t="s">
        <v>1048</v>
      </c>
      <c r="CT45" s="107" t="s">
        <v>1048</v>
      </c>
      <c r="CU45" s="107">
        <v>-0.33333333333333337</v>
      </c>
      <c r="CV45" s="107">
        <v>9.375E-2</v>
      </c>
      <c r="CW45" s="107">
        <v>-0.4285714285714286</v>
      </c>
      <c r="CX45" s="109">
        <v>0.5</v>
      </c>
      <c r="CY45" s="107">
        <v>-0.19999999999999996</v>
      </c>
      <c r="CZ45" s="109">
        <v>-0.19999999999999996</v>
      </c>
      <c r="DA45" s="109">
        <v>-0.33333333333333337</v>
      </c>
      <c r="DB45" s="167">
        <v>0.25</v>
      </c>
      <c r="DC45" s="167">
        <f t="shared" ref="DC45:DC72" si="3">DC12/DB12-1</f>
        <v>0.19999999999999996</v>
      </c>
      <c r="DE45" s="221" t="s">
        <v>925</v>
      </c>
      <c r="DF45" s="107">
        <v>0</v>
      </c>
      <c r="DG45" s="107">
        <v>-0.25</v>
      </c>
      <c r="DH45" s="107">
        <v>8.8888888888893902E-4</v>
      </c>
      <c r="DI45" s="107">
        <v>-8.8809946714030197E-4</v>
      </c>
      <c r="DJ45" s="107" t="s">
        <v>1048</v>
      </c>
      <c r="DK45" s="107" t="s">
        <v>1048</v>
      </c>
      <c r="DL45" s="107">
        <v>0.60759493670886067</v>
      </c>
      <c r="DM45" s="107">
        <v>-5.5118110236220486E-2</v>
      </c>
      <c r="DN45" s="107">
        <v>0.25</v>
      </c>
      <c r="DO45" s="107">
        <v>0</v>
      </c>
      <c r="DP45" s="107" t="s">
        <v>1048</v>
      </c>
      <c r="DQ45" s="107" t="s">
        <v>1048</v>
      </c>
      <c r="DR45" s="107">
        <v>0.19999999999999996</v>
      </c>
      <c r="DS45" s="107" t="s">
        <v>1048</v>
      </c>
      <c r="DT45" s="107" t="s">
        <v>1048</v>
      </c>
      <c r="DU45" s="107" t="s">
        <v>1048</v>
      </c>
      <c r="DV45" s="107">
        <v>-0.19999999999999996</v>
      </c>
      <c r="DW45" s="107">
        <v>1.25</v>
      </c>
      <c r="DX45" s="107">
        <v>-0.57111111111111112</v>
      </c>
      <c r="DY45" s="109">
        <v>3.6269430051813378E-2</v>
      </c>
      <c r="DZ45" s="165">
        <v>0</v>
      </c>
      <c r="EA45" s="109">
        <v>0</v>
      </c>
      <c r="EB45" s="168">
        <v>0</v>
      </c>
      <c r="EC45" s="107">
        <v>-0.5</v>
      </c>
      <c r="ED45" s="107">
        <f t="shared" ref="ED45:ED72" si="4">ED12/EC12-1</f>
        <v>3</v>
      </c>
    </row>
    <row r="46" spans="1:134" x14ac:dyDescent="0.3">
      <c r="A46" s="130" t="s">
        <v>926</v>
      </c>
      <c r="B46" s="109">
        <v>0.16788321167883224</v>
      </c>
      <c r="C46" s="131" t="s">
        <v>1048</v>
      </c>
      <c r="D46" s="131" t="s">
        <v>1048</v>
      </c>
      <c r="E46" s="109">
        <v>-0.66428571428571426</v>
      </c>
      <c r="F46" s="109">
        <v>3.2553191489361701</v>
      </c>
      <c r="G46" s="109">
        <v>-0.5</v>
      </c>
      <c r="H46" s="109">
        <v>0.54</v>
      </c>
      <c r="I46" s="109">
        <v>0.46103896103896114</v>
      </c>
      <c r="J46" s="109" t="s">
        <v>1048</v>
      </c>
      <c r="K46" s="109" t="s">
        <v>1048</v>
      </c>
      <c r="L46" s="109">
        <v>-0.67811158798283255</v>
      </c>
      <c r="M46" s="109">
        <v>2.0399444444444441</v>
      </c>
      <c r="N46" s="109" t="s">
        <v>1048</v>
      </c>
      <c r="O46" s="109" t="s">
        <v>1048</v>
      </c>
      <c r="P46" s="109" t="s">
        <v>1048</v>
      </c>
      <c r="Q46" s="109">
        <v>0.14285714285714279</v>
      </c>
      <c r="R46" s="109">
        <v>-0.875</v>
      </c>
      <c r="S46" s="109">
        <v>7.0000000000000036</v>
      </c>
      <c r="T46" s="109">
        <v>-0.25000000000000022</v>
      </c>
      <c r="U46" s="109">
        <v>0</v>
      </c>
      <c r="V46" s="109"/>
      <c r="W46" s="109">
        <v>-0.21999999999999997</v>
      </c>
      <c r="X46" s="109">
        <v>0.28205128205128216</v>
      </c>
      <c r="Y46" s="109">
        <v>5.3333333333333233E-2</v>
      </c>
      <c r="Z46" s="107"/>
      <c r="AB46" s="130" t="s">
        <v>926</v>
      </c>
      <c r="AC46" s="109">
        <v>0.44444444444444442</v>
      </c>
      <c r="AD46" s="131" t="s">
        <v>1048</v>
      </c>
      <c r="AE46" s="131" t="s">
        <v>1048</v>
      </c>
      <c r="AF46" s="109">
        <v>-0.63600000000000001</v>
      </c>
      <c r="AG46" s="109">
        <v>1.7472527472527473</v>
      </c>
      <c r="AH46" s="109">
        <v>-0.4</v>
      </c>
      <c r="AI46" s="109">
        <v>-0.25</v>
      </c>
      <c r="AJ46" s="109">
        <v>-0.2592888888888889</v>
      </c>
      <c r="AK46" s="109">
        <v>0.20004800192007677</v>
      </c>
      <c r="AL46" s="109">
        <v>-5.4100000000000037E-2</v>
      </c>
      <c r="AM46" s="109">
        <v>0.58579130986362205</v>
      </c>
      <c r="AN46" s="109">
        <v>0.53333333333333344</v>
      </c>
      <c r="AO46" s="109">
        <v>0.73913043478260865</v>
      </c>
      <c r="AP46" s="109">
        <v>-0.70750000000000002</v>
      </c>
      <c r="AQ46" s="109">
        <v>-0.49130434782608701</v>
      </c>
      <c r="AR46" s="109">
        <v>0.28205128205128216</v>
      </c>
      <c r="AS46" s="109">
        <v>0</v>
      </c>
      <c r="AT46" s="109">
        <v>0.18666666666666676</v>
      </c>
      <c r="AU46" s="109">
        <v>-0.15730337078651691</v>
      </c>
      <c r="AV46" s="109">
        <v>0.58333333333333326</v>
      </c>
      <c r="AW46" s="165"/>
      <c r="AX46" s="109">
        <v>-0.36842105263157898</v>
      </c>
      <c r="AY46" s="109">
        <v>0</v>
      </c>
      <c r="AZ46" s="109">
        <v>0</v>
      </c>
      <c r="BA46" s="107"/>
      <c r="BC46" s="221" t="s">
        <v>926</v>
      </c>
      <c r="BD46" s="109">
        <v>-8.333333333333337E-2</v>
      </c>
      <c r="BE46" s="131" t="s">
        <v>1048</v>
      </c>
      <c r="BF46" s="131" t="s">
        <v>1048</v>
      </c>
      <c r="BG46" s="109">
        <v>-0.18181818181818177</v>
      </c>
      <c r="BH46" s="109">
        <v>-0.22222222222222221</v>
      </c>
      <c r="BI46" s="109">
        <v>0.4285714285714286</v>
      </c>
      <c r="BJ46" s="109">
        <v>0.252</v>
      </c>
      <c r="BK46" s="109">
        <v>-4.1533546325878579E-2</v>
      </c>
      <c r="BL46" s="109" t="s">
        <v>1048</v>
      </c>
      <c r="BM46" s="109" t="s">
        <v>1048</v>
      </c>
      <c r="BN46" s="109">
        <v>-0.6</v>
      </c>
      <c r="BO46" s="109">
        <v>2</v>
      </c>
      <c r="BP46" s="109">
        <v>-0.5</v>
      </c>
      <c r="BQ46" s="109">
        <v>-0.33333333333333337</v>
      </c>
      <c r="BR46" s="109">
        <v>-0.66666666666666674</v>
      </c>
      <c r="BS46" s="109">
        <v>1.5</v>
      </c>
      <c r="BT46" s="109">
        <v>-0.4</v>
      </c>
      <c r="BU46" s="109">
        <v>0.83333333333333326</v>
      </c>
      <c r="BV46" s="109">
        <v>-0.18181818181818177</v>
      </c>
      <c r="BW46" s="109">
        <v>-0.11111111111111116</v>
      </c>
      <c r="BX46" s="107"/>
      <c r="BY46" s="109">
        <v>0.25</v>
      </c>
      <c r="BZ46" s="109">
        <v>0.19999999999999996</v>
      </c>
      <c r="CA46" s="107">
        <v>-0.16666666666666663</v>
      </c>
      <c r="CB46" s="107"/>
      <c r="CD46" s="221" t="s">
        <v>926</v>
      </c>
      <c r="CE46" s="107">
        <v>0.40056022408963576</v>
      </c>
      <c r="CF46" s="107" t="s">
        <v>1048</v>
      </c>
      <c r="CG46" s="107" t="s">
        <v>1048</v>
      </c>
      <c r="CH46" s="107">
        <v>-0.25</v>
      </c>
      <c r="CI46" s="107">
        <v>-8.333333333333337E-2</v>
      </c>
      <c r="CJ46" s="107">
        <v>0.63636363636363646</v>
      </c>
      <c r="CK46" s="107">
        <v>-0.22222222222222221</v>
      </c>
      <c r="CL46" s="107">
        <v>0.4285714285714286</v>
      </c>
      <c r="CM46" s="107">
        <v>-0.23080000000000001</v>
      </c>
      <c r="CN46" s="107">
        <v>0.3000520020800832</v>
      </c>
      <c r="CO46" s="107">
        <v>-0.4</v>
      </c>
      <c r="CP46" s="107">
        <v>1.6666666666666665</v>
      </c>
      <c r="CQ46" s="107">
        <v>-0.5</v>
      </c>
      <c r="CR46" s="107">
        <v>-0.1875</v>
      </c>
      <c r="CS46" s="107">
        <v>-0.59375</v>
      </c>
      <c r="CT46" s="107">
        <v>0.53846153846153855</v>
      </c>
      <c r="CU46" s="107">
        <v>-0.4</v>
      </c>
      <c r="CV46" s="107">
        <v>1.1666666666666665</v>
      </c>
      <c r="CW46" s="107">
        <v>-0.30769230769230771</v>
      </c>
      <c r="CX46" s="109">
        <v>-0.16666666666666663</v>
      </c>
      <c r="CY46" s="107"/>
      <c r="CZ46" s="109">
        <v>0.60000000000000009</v>
      </c>
      <c r="DA46" s="109">
        <v>-0.33333333333333337</v>
      </c>
      <c r="DB46" s="167">
        <v>0</v>
      </c>
      <c r="DC46" s="167"/>
      <c r="DE46" s="221" t="s">
        <v>926</v>
      </c>
      <c r="DF46" s="107">
        <v>0.58333333333333326</v>
      </c>
      <c r="DG46" s="107" t="s">
        <v>1048</v>
      </c>
      <c r="DH46" s="107" t="s">
        <v>1048</v>
      </c>
      <c r="DI46" s="107">
        <v>0.5</v>
      </c>
      <c r="DJ46" s="107">
        <v>0</v>
      </c>
      <c r="DK46" s="107">
        <v>0</v>
      </c>
      <c r="DL46" s="107">
        <v>0</v>
      </c>
      <c r="DM46" s="107">
        <v>0</v>
      </c>
      <c r="DN46" s="107">
        <v>1.3333333333333335</v>
      </c>
      <c r="DO46" s="107">
        <v>-0.5714285714285714</v>
      </c>
      <c r="DP46" s="107">
        <v>0</v>
      </c>
      <c r="DQ46" s="107">
        <v>0</v>
      </c>
      <c r="DR46" s="107">
        <v>-0.33333333333333337</v>
      </c>
      <c r="DS46" s="107">
        <v>1.125</v>
      </c>
      <c r="DT46" s="107">
        <v>0.41666666666666674</v>
      </c>
      <c r="DU46" s="107">
        <v>-0.64705882352941169</v>
      </c>
      <c r="DV46" s="107">
        <v>-0.66666666666666674</v>
      </c>
      <c r="DW46" s="107">
        <v>3</v>
      </c>
      <c r="DX46" s="107">
        <v>-0.25</v>
      </c>
      <c r="DY46" s="109">
        <v>0.33333333333333326</v>
      </c>
      <c r="DZ46" s="165"/>
      <c r="EA46" s="109">
        <v>0</v>
      </c>
      <c r="EB46" s="168">
        <v>-0.125</v>
      </c>
      <c r="EC46" s="107">
        <v>-0.1428571428571429</v>
      </c>
      <c r="ED46" s="107"/>
    </row>
    <row r="47" spans="1:134" x14ac:dyDescent="0.3">
      <c r="A47" s="130" t="s">
        <v>901</v>
      </c>
      <c r="B47" s="109" t="s">
        <v>1048</v>
      </c>
      <c r="C47" s="131" t="s">
        <v>1048</v>
      </c>
      <c r="D47" s="131" t="s">
        <v>1048</v>
      </c>
      <c r="E47" s="109" t="s">
        <v>1048</v>
      </c>
      <c r="F47" s="109">
        <v>0.58415841584158423</v>
      </c>
      <c r="G47" s="109">
        <v>0.125</v>
      </c>
      <c r="H47" s="109" t="s">
        <v>1048</v>
      </c>
      <c r="I47" s="109" t="s">
        <v>1048</v>
      </c>
      <c r="J47" s="109" t="s">
        <v>1048</v>
      </c>
      <c r="K47" s="109" t="s">
        <v>1048</v>
      </c>
      <c r="L47" s="109">
        <v>-0.26923076923076927</v>
      </c>
      <c r="M47" s="109">
        <v>0.26315789473684204</v>
      </c>
      <c r="N47" s="109">
        <v>0.33333333333333326</v>
      </c>
      <c r="O47" s="109">
        <v>0</v>
      </c>
      <c r="P47" s="109">
        <v>0.33333333333333326</v>
      </c>
      <c r="Q47" s="109">
        <v>-0.5625</v>
      </c>
      <c r="R47" s="109">
        <v>1.2857142857142856</v>
      </c>
      <c r="S47" s="109">
        <v>-1.1102230246251565E-15</v>
      </c>
      <c r="T47" s="109">
        <v>-0.124999999999999</v>
      </c>
      <c r="U47" s="109">
        <v>0</v>
      </c>
      <c r="V47" s="109"/>
      <c r="W47" s="109">
        <v>-0.6657142857142857</v>
      </c>
      <c r="X47" s="109">
        <v>6.8376068376068355E-2</v>
      </c>
      <c r="Y47" s="109">
        <v>0</v>
      </c>
      <c r="Z47" s="107">
        <f t="shared" si="0"/>
        <v>0.60000000000000009</v>
      </c>
      <c r="AB47" s="130" t="s">
        <v>901</v>
      </c>
      <c r="AC47" s="109" t="s">
        <v>1048</v>
      </c>
      <c r="AD47" s="131" t="s">
        <v>1048</v>
      </c>
      <c r="AE47" s="131" t="s">
        <v>1048</v>
      </c>
      <c r="AF47" s="109" t="s">
        <v>1048</v>
      </c>
      <c r="AG47" s="109">
        <v>1</v>
      </c>
      <c r="AH47" s="109">
        <v>0.19999999999999996</v>
      </c>
      <c r="AI47" s="109" t="s">
        <v>1048</v>
      </c>
      <c r="AJ47" s="109" t="s">
        <v>1048</v>
      </c>
      <c r="AK47" s="109" t="s">
        <v>1048</v>
      </c>
      <c r="AL47" s="109" t="s">
        <v>1048</v>
      </c>
      <c r="AM47" s="109">
        <v>-6.6666666666666652E-2</v>
      </c>
      <c r="AN47" s="109">
        <v>0.28571428571428581</v>
      </c>
      <c r="AO47" s="109">
        <v>0.11111111111111116</v>
      </c>
      <c r="AP47" s="109">
        <v>-0.55000000000000004</v>
      </c>
      <c r="AQ47" s="109">
        <v>-0.5</v>
      </c>
      <c r="AR47" s="109">
        <v>1.2222222222222223</v>
      </c>
      <c r="AS47" s="109">
        <v>0</v>
      </c>
      <c r="AT47" s="109">
        <v>0</v>
      </c>
      <c r="AU47" s="109">
        <v>-0.19999999999999996</v>
      </c>
      <c r="AV47" s="109">
        <v>-0.375</v>
      </c>
      <c r="AW47" s="165"/>
      <c r="AX47" s="109">
        <v>-0.5</v>
      </c>
      <c r="AY47" s="109">
        <v>0.19999999999999996</v>
      </c>
      <c r="AZ47" s="109">
        <v>0</v>
      </c>
      <c r="BA47" s="107">
        <f t="shared" si="1"/>
        <v>0.33333333333333326</v>
      </c>
      <c r="BC47" s="221" t="s">
        <v>901</v>
      </c>
      <c r="BD47" s="109" t="s">
        <v>1048</v>
      </c>
      <c r="BE47" s="131" t="s">
        <v>1048</v>
      </c>
      <c r="BF47" s="131" t="s">
        <v>1048</v>
      </c>
      <c r="BG47" s="109" t="s">
        <v>1048</v>
      </c>
      <c r="BH47" s="109">
        <v>0.19999999999999996</v>
      </c>
      <c r="BI47" s="109">
        <v>-0.16666666666666663</v>
      </c>
      <c r="BJ47" s="109" t="s">
        <v>1048</v>
      </c>
      <c r="BK47" s="109" t="s">
        <v>1048</v>
      </c>
      <c r="BL47" s="109" t="s">
        <v>1048</v>
      </c>
      <c r="BM47" s="109" t="s">
        <v>1048</v>
      </c>
      <c r="BN47" s="109">
        <v>-0.16666666666666663</v>
      </c>
      <c r="BO47" s="109">
        <v>0.39999999999999991</v>
      </c>
      <c r="BP47" s="109">
        <v>-0.2857142857142857</v>
      </c>
      <c r="BQ47" s="109">
        <v>0</v>
      </c>
      <c r="BR47" s="109">
        <v>-0.2857142857142857</v>
      </c>
      <c r="BS47" s="109">
        <v>0</v>
      </c>
      <c r="BT47" s="109">
        <v>0</v>
      </c>
      <c r="BU47" s="109">
        <v>0</v>
      </c>
      <c r="BV47" s="109">
        <v>0</v>
      </c>
      <c r="BW47" s="109">
        <v>0.39999999999999991</v>
      </c>
      <c r="BX47" s="107"/>
      <c r="BY47" s="109">
        <v>7.1428571428571397E-2</v>
      </c>
      <c r="BZ47" s="109">
        <v>6.6666666666666652E-2</v>
      </c>
      <c r="CA47" s="107">
        <v>0</v>
      </c>
      <c r="CB47" s="107">
        <f t="shared" si="2"/>
        <v>-0.25</v>
      </c>
      <c r="CD47" s="221" t="s">
        <v>901</v>
      </c>
      <c r="CE47" s="107" t="s">
        <v>1048</v>
      </c>
      <c r="CF47" s="107" t="s">
        <v>1048</v>
      </c>
      <c r="CG47" s="107" t="s">
        <v>1048</v>
      </c>
      <c r="CH47" s="107" t="s">
        <v>1048</v>
      </c>
      <c r="CI47" s="107">
        <v>0</v>
      </c>
      <c r="CJ47" s="107">
        <v>0</v>
      </c>
      <c r="CK47" s="107" t="s">
        <v>1048</v>
      </c>
      <c r="CL47" s="107" t="s">
        <v>1048</v>
      </c>
      <c r="CM47" s="107" t="s">
        <v>1048</v>
      </c>
      <c r="CN47" s="107" t="s">
        <v>1048</v>
      </c>
      <c r="CO47" s="107">
        <v>9.0909090909090828E-2</v>
      </c>
      <c r="CP47" s="107">
        <v>-0.16666666666666663</v>
      </c>
      <c r="CQ47" s="107">
        <v>0</v>
      </c>
      <c r="CR47" s="107">
        <v>0</v>
      </c>
      <c r="CS47" s="107">
        <v>0</v>
      </c>
      <c r="CT47" s="107">
        <v>0</v>
      </c>
      <c r="CU47" s="107">
        <v>0</v>
      </c>
      <c r="CV47" s="107">
        <v>0</v>
      </c>
      <c r="CW47" s="107">
        <v>0.252</v>
      </c>
      <c r="CX47" s="109">
        <v>0.1182108626198084</v>
      </c>
      <c r="CY47" s="107"/>
      <c r="CZ47" s="109">
        <v>0.4285714285714286</v>
      </c>
      <c r="DA47" s="109">
        <v>0</v>
      </c>
      <c r="DB47" s="167">
        <v>-0.25</v>
      </c>
      <c r="DC47" s="167">
        <f t="shared" si="3"/>
        <v>-6.6666666666666652E-2</v>
      </c>
      <c r="DE47" s="221" t="s">
        <v>901</v>
      </c>
      <c r="DF47" s="107" t="s">
        <v>1048</v>
      </c>
      <c r="DG47" s="107" t="s">
        <v>1048</v>
      </c>
      <c r="DH47" s="107" t="s">
        <v>1048</v>
      </c>
      <c r="DI47" s="107" t="s">
        <v>1048</v>
      </c>
      <c r="DJ47" s="107">
        <v>-0.33333333333333337</v>
      </c>
      <c r="DK47" s="107">
        <v>2.5</v>
      </c>
      <c r="DL47" s="107" t="s">
        <v>1048</v>
      </c>
      <c r="DM47" s="107" t="s">
        <v>1048</v>
      </c>
      <c r="DN47" s="107" t="s">
        <v>1048</v>
      </c>
      <c r="DO47" s="107" t="s">
        <v>1048</v>
      </c>
      <c r="DP47" s="107">
        <v>-0.25</v>
      </c>
      <c r="DQ47" s="107">
        <v>-0.75</v>
      </c>
      <c r="DR47" s="107">
        <v>0</v>
      </c>
      <c r="DS47" s="107">
        <v>1</v>
      </c>
      <c r="DT47" s="107">
        <v>1</v>
      </c>
      <c r="DU47" s="107">
        <v>2.3333333333333335</v>
      </c>
      <c r="DV47" s="107">
        <v>-0.7</v>
      </c>
      <c r="DW47" s="107">
        <v>-0.5</v>
      </c>
      <c r="DX47" s="107">
        <v>0.33333333333333326</v>
      </c>
      <c r="DY47" s="109">
        <v>0.5</v>
      </c>
      <c r="DZ47" s="165"/>
      <c r="EA47" s="109">
        <v>-0.30000000000000004</v>
      </c>
      <c r="EB47" s="168">
        <v>0.4285714285714286</v>
      </c>
      <c r="EC47" s="107">
        <v>0</v>
      </c>
      <c r="ED47" s="107">
        <f t="shared" si="4"/>
        <v>0</v>
      </c>
    </row>
    <row r="48" spans="1:134" x14ac:dyDescent="0.3">
      <c r="A48" s="221" t="s">
        <v>1052</v>
      </c>
      <c r="B48" s="109"/>
      <c r="C48" s="131"/>
      <c r="D48" s="131"/>
      <c r="E48" s="109"/>
      <c r="F48" s="109"/>
      <c r="G48" s="109"/>
      <c r="H48" s="109"/>
      <c r="I48" s="109"/>
      <c r="J48" s="109"/>
      <c r="K48" s="109"/>
      <c r="L48" s="109"/>
      <c r="M48" s="109"/>
      <c r="N48" s="109"/>
      <c r="O48" s="109" t="s">
        <v>1048</v>
      </c>
      <c r="P48" s="109" t="s">
        <v>1048</v>
      </c>
      <c r="Q48" s="109" t="s">
        <v>1048</v>
      </c>
      <c r="R48" s="109" t="s">
        <v>1048</v>
      </c>
      <c r="S48" s="109" t="s">
        <v>1048</v>
      </c>
      <c r="T48" s="109" t="s">
        <v>1048</v>
      </c>
      <c r="U48" s="109" t="s">
        <v>1048</v>
      </c>
      <c r="V48" s="109"/>
      <c r="W48" s="109" t="s">
        <v>1048</v>
      </c>
      <c r="X48" s="109"/>
      <c r="Y48" s="109"/>
      <c r="Z48" s="107"/>
      <c r="AB48" s="221" t="s">
        <v>1052</v>
      </c>
      <c r="AC48" s="109"/>
      <c r="AD48" s="131"/>
      <c r="AE48" s="131"/>
      <c r="AF48" s="109"/>
      <c r="AG48" s="109"/>
      <c r="AH48" s="109"/>
      <c r="AI48" s="109"/>
      <c r="AJ48" s="109"/>
      <c r="AK48" s="109"/>
      <c r="AL48" s="109"/>
      <c r="AM48" s="109"/>
      <c r="AN48" s="109"/>
      <c r="AO48" s="109"/>
      <c r="AP48" s="109" t="s">
        <v>1048</v>
      </c>
      <c r="AQ48" s="109" t="s">
        <v>1048</v>
      </c>
      <c r="AR48" s="109" t="s">
        <v>1048</v>
      </c>
      <c r="AS48" s="109" t="s">
        <v>1048</v>
      </c>
      <c r="AT48" s="109" t="s">
        <v>1048</v>
      </c>
      <c r="AU48" s="109" t="s">
        <v>1048</v>
      </c>
      <c r="AV48" s="109" t="s">
        <v>1048</v>
      </c>
      <c r="AW48" s="165"/>
      <c r="AX48" s="109" t="s">
        <v>1048</v>
      </c>
      <c r="AY48" s="109"/>
      <c r="AZ48" s="109"/>
      <c r="BA48" s="107"/>
      <c r="BC48" s="136" t="s">
        <v>1052</v>
      </c>
      <c r="BD48" s="109"/>
      <c r="BE48" s="131"/>
      <c r="BF48" s="131"/>
      <c r="BG48" s="109"/>
      <c r="BH48" s="109"/>
      <c r="BI48" s="109"/>
      <c r="BJ48" s="109"/>
      <c r="BK48" s="109"/>
      <c r="BL48" s="109"/>
      <c r="BM48" s="109"/>
      <c r="BN48" s="109"/>
      <c r="BO48" s="109"/>
      <c r="BP48" s="109"/>
      <c r="BQ48" s="109" t="s">
        <v>1048</v>
      </c>
      <c r="BR48" s="109" t="s">
        <v>1048</v>
      </c>
      <c r="BS48" s="109" t="s">
        <v>1048</v>
      </c>
      <c r="BT48" s="109" t="s">
        <v>1048</v>
      </c>
      <c r="BU48" s="109" t="s">
        <v>1048</v>
      </c>
      <c r="BV48" s="109" t="s">
        <v>1048</v>
      </c>
      <c r="BW48" s="109" t="s">
        <v>1048</v>
      </c>
      <c r="BX48" s="107"/>
      <c r="BY48" s="109" t="s">
        <v>1048</v>
      </c>
      <c r="BZ48" s="109" t="s">
        <v>1048</v>
      </c>
      <c r="CA48" s="107"/>
      <c r="CB48" s="107"/>
      <c r="CD48" s="136" t="s">
        <v>1052</v>
      </c>
      <c r="CE48" s="107"/>
      <c r="CF48" s="107"/>
      <c r="CG48" s="107"/>
      <c r="CH48" s="107"/>
      <c r="CI48" s="107"/>
      <c r="CJ48" s="107"/>
      <c r="CK48" s="107"/>
      <c r="CL48" s="107"/>
      <c r="CM48" s="107"/>
      <c r="CN48" s="107"/>
      <c r="CO48" s="107"/>
      <c r="CP48" s="107"/>
      <c r="CQ48" s="107"/>
      <c r="CR48" s="107" t="s">
        <v>1048</v>
      </c>
      <c r="CS48" s="107" t="s">
        <v>1048</v>
      </c>
      <c r="CT48" s="107" t="s">
        <v>1048</v>
      </c>
      <c r="CU48" s="107" t="s">
        <v>1048</v>
      </c>
      <c r="CV48" s="107" t="s">
        <v>1048</v>
      </c>
      <c r="CW48" s="107" t="s">
        <v>1048</v>
      </c>
      <c r="CX48" s="109" t="s">
        <v>1048</v>
      </c>
      <c r="CY48" s="107"/>
      <c r="CZ48" s="109" t="s">
        <v>1048</v>
      </c>
      <c r="DA48" s="109"/>
      <c r="DB48" s="167"/>
      <c r="DC48" s="167"/>
      <c r="DE48" s="136" t="s">
        <v>1052</v>
      </c>
      <c r="DF48"/>
      <c r="DG48"/>
      <c r="DH48"/>
      <c r="DI48"/>
      <c r="DJ48"/>
      <c r="DK48"/>
      <c r="DL48"/>
      <c r="DM48"/>
      <c r="DN48"/>
      <c r="DO48"/>
      <c r="DP48"/>
      <c r="DQ48"/>
      <c r="DR48"/>
      <c r="DS48"/>
      <c r="DT48"/>
      <c r="DU48"/>
      <c r="DV48"/>
      <c r="DW48"/>
      <c r="DX48"/>
      <c r="DY48"/>
      <c r="DZ48"/>
      <c r="EA48"/>
      <c r="EB48"/>
      <c r="EC48"/>
      <c r="ED48" s="107"/>
    </row>
    <row r="49" spans="1:134" x14ac:dyDescent="0.3">
      <c r="A49" s="130" t="s">
        <v>1053</v>
      </c>
      <c r="B49" s="109"/>
      <c r="C49" s="131"/>
      <c r="D49" s="131"/>
      <c r="E49" s="109"/>
      <c r="F49" s="109"/>
      <c r="G49" s="109"/>
      <c r="H49" s="109"/>
      <c r="I49" s="109"/>
      <c r="J49" s="109"/>
      <c r="K49" s="109"/>
      <c r="L49" s="109"/>
      <c r="M49" s="109" t="s">
        <v>1048</v>
      </c>
      <c r="N49" s="109" t="s">
        <v>1048</v>
      </c>
      <c r="O49" s="109" t="s">
        <v>1048</v>
      </c>
      <c r="P49" s="109" t="s">
        <v>1048</v>
      </c>
      <c r="Q49" s="109" t="s">
        <v>1048</v>
      </c>
      <c r="R49" s="109" t="s">
        <v>1048</v>
      </c>
      <c r="S49" s="109" t="s">
        <v>1048</v>
      </c>
      <c r="T49" s="109">
        <v>-4.4408920985006262E-16</v>
      </c>
      <c r="U49" s="109">
        <v>-0.24999999999999989</v>
      </c>
      <c r="V49" s="109"/>
      <c r="W49" s="109" t="s">
        <v>1048</v>
      </c>
      <c r="X49" s="109"/>
      <c r="Y49" s="109"/>
      <c r="Z49" s="107"/>
      <c r="AB49" s="130" t="s">
        <v>1053</v>
      </c>
      <c r="AC49" s="109"/>
      <c r="AD49" s="131"/>
      <c r="AE49" s="131"/>
      <c r="AF49" s="109"/>
      <c r="AG49" s="109"/>
      <c r="AH49" s="109"/>
      <c r="AI49" s="109"/>
      <c r="AJ49" s="109"/>
      <c r="AK49" s="109"/>
      <c r="AL49" s="109"/>
      <c r="AM49" s="109"/>
      <c r="AN49" s="109" t="s">
        <v>1048</v>
      </c>
      <c r="AO49" s="109" t="s">
        <v>1048</v>
      </c>
      <c r="AP49" s="109" t="s">
        <v>1048</v>
      </c>
      <c r="AQ49" s="109" t="s">
        <v>1048</v>
      </c>
      <c r="AR49" s="109" t="s">
        <v>1048</v>
      </c>
      <c r="AS49" s="109" t="s">
        <v>1048</v>
      </c>
      <c r="AT49" s="109" t="s">
        <v>1048</v>
      </c>
      <c r="AU49" s="109">
        <v>0</v>
      </c>
      <c r="AV49" s="109">
        <v>-0.33333333333333337</v>
      </c>
      <c r="AW49" s="165"/>
      <c r="AX49" s="109" t="s">
        <v>1048</v>
      </c>
      <c r="AY49" s="109"/>
      <c r="AZ49" s="109"/>
      <c r="BA49" s="107"/>
      <c r="BC49" s="136" t="s">
        <v>1053</v>
      </c>
      <c r="BD49" s="109"/>
      <c r="BE49" s="131"/>
      <c r="BF49" s="131"/>
      <c r="BG49" s="109"/>
      <c r="BH49" s="109"/>
      <c r="BI49" s="109"/>
      <c r="BJ49" s="109"/>
      <c r="BK49" s="109"/>
      <c r="BL49" s="109"/>
      <c r="BM49" s="109"/>
      <c r="BN49" s="109"/>
      <c r="BO49" s="109" t="s">
        <v>1048</v>
      </c>
      <c r="BP49" s="109" t="s">
        <v>1048</v>
      </c>
      <c r="BQ49" s="109" t="s">
        <v>1048</v>
      </c>
      <c r="BR49" s="109" t="s">
        <v>1048</v>
      </c>
      <c r="BS49" s="109" t="s">
        <v>1048</v>
      </c>
      <c r="BT49" s="109" t="s">
        <v>1048</v>
      </c>
      <c r="BU49" s="109" t="s">
        <v>1048</v>
      </c>
      <c r="BV49" s="109">
        <v>0.81818181818181812</v>
      </c>
      <c r="BW49" s="109">
        <v>-0.5</v>
      </c>
      <c r="BX49" s="107"/>
      <c r="BY49" s="109" t="s">
        <v>1048</v>
      </c>
      <c r="BZ49" s="109" t="s">
        <v>1048</v>
      </c>
      <c r="CA49" s="107"/>
      <c r="CB49" s="107"/>
      <c r="CD49" s="136" t="s">
        <v>1053</v>
      </c>
      <c r="CE49" s="107"/>
      <c r="CF49" s="107"/>
      <c r="CG49" s="107"/>
      <c r="CH49" s="107"/>
      <c r="CI49" s="107"/>
      <c r="CJ49" s="107"/>
      <c r="CK49" s="107"/>
      <c r="CL49" s="107"/>
      <c r="CM49" s="107"/>
      <c r="CN49" s="107"/>
      <c r="CO49" s="107"/>
      <c r="CP49" s="107" t="s">
        <v>1048</v>
      </c>
      <c r="CQ49" s="107" t="s">
        <v>1048</v>
      </c>
      <c r="CR49" s="107" t="s">
        <v>1048</v>
      </c>
      <c r="CS49" s="107" t="s">
        <v>1048</v>
      </c>
      <c r="CT49" s="107" t="s">
        <v>1048</v>
      </c>
      <c r="CU49" s="107" t="s">
        <v>1048</v>
      </c>
      <c r="CV49" s="107" t="s">
        <v>1048</v>
      </c>
      <c r="CW49" s="107">
        <v>-2.0000000000000018E-2</v>
      </c>
      <c r="CX49" s="109">
        <v>2.0408163265306145E-2</v>
      </c>
      <c r="CY49" s="107"/>
      <c r="CZ49" s="109" t="s">
        <v>1048</v>
      </c>
      <c r="DA49" s="109"/>
      <c r="DB49" s="167"/>
      <c r="DC49" s="167"/>
      <c r="DE49" s="136" t="s">
        <v>1053</v>
      </c>
      <c r="DF49" s="107"/>
      <c r="DG49" s="107"/>
      <c r="DH49" s="107"/>
      <c r="DI49" s="107"/>
      <c r="DJ49" s="107"/>
      <c r="DK49" s="107"/>
      <c r="DL49" s="107"/>
      <c r="DM49" s="107"/>
      <c r="DN49" s="107"/>
      <c r="DO49" s="107"/>
      <c r="DP49" s="107"/>
      <c r="DQ49" s="107" t="s">
        <v>1048</v>
      </c>
      <c r="DR49" s="107" t="s">
        <v>1048</v>
      </c>
      <c r="DS49" s="107" t="s">
        <v>1048</v>
      </c>
      <c r="DT49" s="107" t="s">
        <v>1048</v>
      </c>
      <c r="DU49" s="107" t="s">
        <v>1048</v>
      </c>
      <c r="DV49" s="107" t="s">
        <v>1048</v>
      </c>
      <c r="DW49" s="107" t="s">
        <v>1048</v>
      </c>
      <c r="DX49" s="107">
        <v>0</v>
      </c>
      <c r="DY49" s="109">
        <v>0</v>
      </c>
      <c r="DZ49" s="165"/>
      <c r="EA49" s="109" t="s">
        <v>1048</v>
      </c>
      <c r="EB49" s="168"/>
      <c r="EC49" s="107"/>
      <c r="ED49" s="107"/>
    </row>
    <row r="50" spans="1:134" x14ac:dyDescent="0.3">
      <c r="A50" s="221" t="s">
        <v>1054</v>
      </c>
      <c r="B50" s="109"/>
      <c r="C50" s="131"/>
      <c r="D50" s="131"/>
      <c r="E50" s="109"/>
      <c r="F50" s="109"/>
      <c r="G50" s="109"/>
      <c r="H50" s="109"/>
      <c r="I50" s="109"/>
      <c r="J50" s="109" t="s">
        <v>1048</v>
      </c>
      <c r="K50" s="109" t="s">
        <v>1048</v>
      </c>
      <c r="L50" s="109" t="s">
        <v>1048</v>
      </c>
      <c r="M50" s="109" t="s">
        <v>1048</v>
      </c>
      <c r="N50" s="109" t="s">
        <v>1048</v>
      </c>
      <c r="O50" s="109" t="s">
        <v>1048</v>
      </c>
      <c r="P50" s="109" t="s">
        <v>1048</v>
      </c>
      <c r="Q50" s="109">
        <v>-0.14529914529914534</v>
      </c>
      <c r="R50" s="109" t="s">
        <v>1048</v>
      </c>
      <c r="S50" s="109" t="s">
        <v>1048</v>
      </c>
      <c r="T50" s="109" t="s">
        <v>1048</v>
      </c>
      <c r="U50" s="109">
        <v>0.66666666666666652</v>
      </c>
      <c r="V50" s="109"/>
      <c r="W50" s="109" t="s">
        <v>1048</v>
      </c>
      <c r="X50" s="109"/>
      <c r="Y50" s="109"/>
      <c r="Z50" s="107"/>
      <c r="AB50" s="221" t="s">
        <v>1054</v>
      </c>
      <c r="AC50" s="109"/>
      <c r="AD50" s="131"/>
      <c r="AE50" s="131"/>
      <c r="AF50" s="109"/>
      <c r="AG50" s="109"/>
      <c r="AH50" s="109"/>
      <c r="AI50" s="109"/>
      <c r="AJ50" s="109"/>
      <c r="AK50" s="109"/>
      <c r="AL50" s="109" t="s">
        <v>1048</v>
      </c>
      <c r="AM50" s="109" t="s">
        <v>1048</v>
      </c>
      <c r="AN50" s="109" t="s">
        <v>1048</v>
      </c>
      <c r="AO50" s="109" t="s">
        <v>1048</v>
      </c>
      <c r="AP50" s="109" t="s">
        <v>1048</v>
      </c>
      <c r="AQ50" s="109">
        <v>0.15867158671586723</v>
      </c>
      <c r="AR50" s="109">
        <v>0.91082802547770703</v>
      </c>
      <c r="AS50" s="109" t="s">
        <v>1048</v>
      </c>
      <c r="AT50" s="109" t="s">
        <v>1048</v>
      </c>
      <c r="AU50" s="109" t="s">
        <v>1048</v>
      </c>
      <c r="AV50" s="109">
        <v>-0.33333333333333337</v>
      </c>
      <c r="AW50" s="165"/>
      <c r="AX50" s="109" t="s">
        <v>1048</v>
      </c>
      <c r="AY50" s="109"/>
      <c r="AZ50" s="109"/>
      <c r="BA50" s="107"/>
      <c r="BC50" s="136" t="s">
        <v>1054</v>
      </c>
      <c r="BD50" s="109"/>
      <c r="BE50" s="131"/>
      <c r="BF50" s="131"/>
      <c r="BG50" s="109"/>
      <c r="BH50" s="109"/>
      <c r="BI50" s="109"/>
      <c r="BJ50" s="109"/>
      <c r="BK50" s="109"/>
      <c r="BL50" s="109"/>
      <c r="BM50" s="109" t="s">
        <v>1048</v>
      </c>
      <c r="BN50" s="109" t="s">
        <v>1048</v>
      </c>
      <c r="BO50" s="109" t="s">
        <v>1048</v>
      </c>
      <c r="BP50" s="109" t="s">
        <v>1048</v>
      </c>
      <c r="BQ50" s="109" t="s">
        <v>1048</v>
      </c>
      <c r="BR50" s="109">
        <v>0.10153846153846158</v>
      </c>
      <c r="BS50" s="109">
        <v>-2.2346368715083775E-2</v>
      </c>
      <c r="BT50" s="109" t="s">
        <v>1048</v>
      </c>
      <c r="BU50" s="109" t="s">
        <v>1048</v>
      </c>
      <c r="BV50" s="109" t="s">
        <v>1048</v>
      </c>
      <c r="BW50" s="109">
        <v>-0.20127795527156545</v>
      </c>
      <c r="BX50" s="107"/>
      <c r="BY50" s="109" t="s">
        <v>1048</v>
      </c>
      <c r="BZ50" s="109" t="s">
        <v>1048</v>
      </c>
      <c r="CA50" s="107"/>
      <c r="CB50" s="107"/>
      <c r="CD50" s="136" t="s">
        <v>1054</v>
      </c>
      <c r="CE50" s="107"/>
      <c r="CF50" s="107"/>
      <c r="CG50" s="107"/>
      <c r="CH50" s="107"/>
      <c r="CI50" s="107"/>
      <c r="CJ50" s="107"/>
      <c r="CK50" s="107"/>
      <c r="CL50" s="107"/>
      <c r="CM50" s="107"/>
      <c r="CN50" s="107" t="s">
        <v>1048</v>
      </c>
      <c r="CO50" s="107" t="s">
        <v>1048</v>
      </c>
      <c r="CP50" s="107" t="s">
        <v>1048</v>
      </c>
      <c r="CQ50" s="107" t="s">
        <v>1048</v>
      </c>
      <c r="CR50" s="107" t="s">
        <v>1048</v>
      </c>
      <c r="CS50" s="107">
        <v>0.11190053285968027</v>
      </c>
      <c r="CT50" s="107">
        <v>0.1182108626198084</v>
      </c>
      <c r="CU50" s="107" t="s">
        <v>1048</v>
      </c>
      <c r="CV50" s="107" t="s">
        <v>1048</v>
      </c>
      <c r="CW50" s="107" t="s">
        <v>1048</v>
      </c>
      <c r="CX50" s="109">
        <v>0.13818181818181818</v>
      </c>
      <c r="CY50" s="107"/>
      <c r="CZ50" s="109" t="s">
        <v>1048</v>
      </c>
      <c r="DA50" s="109"/>
      <c r="DB50" s="167"/>
      <c r="DC50" s="167"/>
      <c r="DE50" s="136" t="s">
        <v>1054</v>
      </c>
      <c r="DF50" s="107"/>
      <c r="DG50" s="107"/>
      <c r="DH50" s="107"/>
      <c r="DI50" s="107"/>
      <c r="DJ50" s="107"/>
      <c r="DK50" s="107"/>
      <c r="DL50" s="107"/>
      <c r="DM50" s="107"/>
      <c r="DN50" s="107"/>
      <c r="DO50" s="107" t="s">
        <v>1048</v>
      </c>
      <c r="DP50" s="107" t="s">
        <v>1048</v>
      </c>
      <c r="DQ50" s="107" t="s">
        <v>1048</v>
      </c>
      <c r="DR50" s="107" t="s">
        <v>1048</v>
      </c>
      <c r="DS50" s="107" t="s">
        <v>1048</v>
      </c>
      <c r="DT50" s="107">
        <v>7.7586206896551824E-2</v>
      </c>
      <c r="DU50" s="107">
        <v>1.4</v>
      </c>
      <c r="DV50" s="107" t="s">
        <v>1048</v>
      </c>
      <c r="DW50" s="107" t="s">
        <v>1048</v>
      </c>
      <c r="DX50" s="107" t="s">
        <v>1048</v>
      </c>
      <c r="DY50" s="109">
        <v>0</v>
      </c>
      <c r="DZ50" s="165"/>
      <c r="EA50" s="109" t="s">
        <v>1048</v>
      </c>
      <c r="EB50" s="168"/>
      <c r="EC50" s="107"/>
      <c r="ED50" s="107"/>
    </row>
    <row r="51" spans="1:134" x14ac:dyDescent="0.3">
      <c r="A51" s="221" t="s">
        <v>905</v>
      </c>
      <c r="B51" s="109"/>
      <c r="C51" s="131"/>
      <c r="D51" s="131"/>
      <c r="E51" s="109"/>
      <c r="F51" s="109"/>
      <c r="G51" s="109"/>
      <c r="H51" s="109"/>
      <c r="I51" s="109"/>
      <c r="J51" s="109"/>
      <c r="K51" s="109"/>
      <c r="L51" s="109"/>
      <c r="M51" s="109"/>
      <c r="N51" s="109"/>
      <c r="O51" s="109"/>
      <c r="P51" s="109"/>
      <c r="Q51" s="109"/>
      <c r="R51" s="109"/>
      <c r="S51" s="109"/>
      <c r="T51" s="109"/>
      <c r="U51" s="109" t="s">
        <v>1048</v>
      </c>
      <c r="V51" s="109"/>
      <c r="W51" s="109">
        <v>-0.21999999999999997</v>
      </c>
      <c r="X51" s="109">
        <v>0.19658119658119655</v>
      </c>
      <c r="Y51" s="109">
        <v>0.12857142857142856</v>
      </c>
      <c r="Z51" s="107">
        <f t="shared" si="0"/>
        <v>0.26582278481012667</v>
      </c>
      <c r="AB51" s="221" t="s">
        <v>905</v>
      </c>
      <c r="AC51" s="109"/>
      <c r="AD51" s="131"/>
      <c r="AE51" s="131"/>
      <c r="AF51" s="109"/>
      <c r="AG51" s="109"/>
      <c r="AH51" s="109"/>
      <c r="AI51" s="109"/>
      <c r="AJ51" s="109"/>
      <c r="AK51" s="109"/>
      <c r="AL51" s="109"/>
      <c r="AM51" s="109"/>
      <c r="AN51" s="109"/>
      <c r="AO51" s="109"/>
      <c r="AP51" s="109"/>
      <c r="AQ51" s="109"/>
      <c r="AR51" s="109"/>
      <c r="AS51" s="109"/>
      <c r="AT51" s="109"/>
      <c r="AU51" s="109"/>
      <c r="AV51" s="109" t="s">
        <v>1048</v>
      </c>
      <c r="AW51" s="165"/>
      <c r="AX51" s="109">
        <v>-0.4</v>
      </c>
      <c r="AY51" s="109">
        <v>8.3333333333333259E-2</v>
      </c>
      <c r="AZ51" s="109">
        <v>-7.6923076923076872E-2</v>
      </c>
      <c r="BA51" s="107">
        <f t="shared" si="1"/>
        <v>0</v>
      </c>
      <c r="BC51" s="136" t="s">
        <v>905</v>
      </c>
      <c r="BD51" s="109"/>
      <c r="BE51" s="131"/>
      <c r="BF51" s="131"/>
      <c r="BG51" s="109"/>
      <c r="BH51" s="109"/>
      <c r="BI51" s="109"/>
      <c r="BJ51" s="109"/>
      <c r="BK51" s="109"/>
      <c r="BL51" s="109"/>
      <c r="BM51" s="109"/>
      <c r="BN51" s="109"/>
      <c r="BO51" s="109"/>
      <c r="BP51" s="109"/>
      <c r="BQ51" s="109"/>
      <c r="BR51" s="109"/>
      <c r="BS51" s="109"/>
      <c r="BT51" s="109"/>
      <c r="BU51" s="109"/>
      <c r="BV51" s="109"/>
      <c r="BW51" s="109" t="s">
        <v>1048</v>
      </c>
      <c r="BX51" s="107"/>
      <c r="BY51" s="109">
        <v>-0.64</v>
      </c>
      <c r="BZ51" s="109">
        <v>0.38888888888888884</v>
      </c>
      <c r="CA51" s="107">
        <v>0</v>
      </c>
      <c r="CB51" s="107">
        <f t="shared" si="2"/>
        <v>0</v>
      </c>
      <c r="CD51" s="136" t="s">
        <v>905</v>
      </c>
      <c r="CE51" s="107"/>
      <c r="CF51" s="107"/>
      <c r="CG51" s="107"/>
      <c r="CH51" s="107"/>
      <c r="CI51" s="107"/>
      <c r="CJ51" s="107"/>
      <c r="CK51" s="107"/>
      <c r="CL51" s="107"/>
      <c r="CM51" s="107"/>
      <c r="CN51" s="107"/>
      <c r="CO51" s="107"/>
      <c r="CP51" s="107"/>
      <c r="CQ51" s="107"/>
      <c r="CR51" s="107"/>
      <c r="CS51" s="107"/>
      <c r="CT51" s="107"/>
      <c r="CU51" s="107"/>
      <c r="CV51" s="107"/>
      <c r="CW51" s="107"/>
      <c r="CX51" s="109" t="s">
        <v>1048</v>
      </c>
      <c r="CY51" s="107"/>
      <c r="CZ51" s="109">
        <v>0</v>
      </c>
      <c r="DA51" s="109">
        <v>0</v>
      </c>
      <c r="DB51" s="167">
        <v>-7.4999999999999956E-2</v>
      </c>
      <c r="DC51" s="167">
        <f t="shared" si="3"/>
        <v>-2.7027027027026973E-2</v>
      </c>
      <c r="DE51" s="136" t="s">
        <v>905</v>
      </c>
      <c r="DF51" s="107"/>
      <c r="DG51" s="107"/>
      <c r="DH51" s="107"/>
      <c r="DI51" s="107"/>
      <c r="DJ51" s="107"/>
      <c r="DK51" s="107"/>
      <c r="DL51" s="107"/>
      <c r="DM51" s="107"/>
      <c r="DN51" s="107"/>
      <c r="DO51" s="107"/>
      <c r="DP51" s="107"/>
      <c r="DQ51" s="107"/>
      <c r="DR51" s="107"/>
      <c r="DS51" s="107"/>
      <c r="DT51" s="107"/>
      <c r="DU51" s="107"/>
      <c r="DV51" s="107"/>
      <c r="DW51" s="107"/>
      <c r="DX51" s="107"/>
      <c r="DY51" s="109" t="s">
        <v>1048</v>
      </c>
      <c r="DZ51" s="165"/>
      <c r="EA51" s="109">
        <v>-0.33333333333333337</v>
      </c>
      <c r="EB51" s="168">
        <v>-0.4</v>
      </c>
      <c r="EC51" s="107">
        <v>0.875</v>
      </c>
      <c r="ED51" s="107">
        <f t="shared" si="4"/>
        <v>-0.66222222222222227</v>
      </c>
    </row>
    <row r="52" spans="1:134" x14ac:dyDescent="0.3">
      <c r="A52" s="221" t="s">
        <v>902</v>
      </c>
      <c r="B52" s="109">
        <v>0.33333333333333326</v>
      </c>
      <c r="C52" s="109">
        <v>-0.28000000000000003</v>
      </c>
      <c r="D52" s="109">
        <v>4.1666666666666741E-2</v>
      </c>
      <c r="E52" s="109">
        <v>0.33333333333333326</v>
      </c>
      <c r="F52" s="109">
        <v>0</v>
      </c>
      <c r="G52" s="109" t="s">
        <v>1048</v>
      </c>
      <c r="H52" s="109" t="s">
        <v>1048</v>
      </c>
      <c r="I52" s="109" t="s">
        <v>1048</v>
      </c>
      <c r="J52" s="109">
        <v>1</v>
      </c>
      <c r="K52" s="109">
        <v>-0.5</v>
      </c>
      <c r="L52" s="109">
        <v>1</v>
      </c>
      <c r="M52" s="109" t="s">
        <v>1048</v>
      </c>
      <c r="N52" s="109" t="s">
        <v>1048</v>
      </c>
      <c r="O52" s="109" t="s">
        <v>1048</v>
      </c>
      <c r="P52" s="109" t="s">
        <v>1048</v>
      </c>
      <c r="Q52" s="109" t="s">
        <v>1048</v>
      </c>
      <c r="R52" s="109">
        <v>0</v>
      </c>
      <c r="S52" s="109">
        <v>4.4408920985006262E-16</v>
      </c>
      <c r="T52" s="109">
        <v>-0.25000000000000022</v>
      </c>
      <c r="U52" s="109">
        <v>0</v>
      </c>
      <c r="V52" s="109">
        <v>0.33333333333333326</v>
      </c>
      <c r="W52" s="109">
        <v>0</v>
      </c>
      <c r="X52" s="109">
        <v>0</v>
      </c>
      <c r="Y52" s="109">
        <v>0</v>
      </c>
      <c r="Z52" s="107">
        <f t="shared" si="0"/>
        <v>0</v>
      </c>
      <c r="AB52" s="221" t="s">
        <v>902</v>
      </c>
      <c r="AC52" s="109">
        <v>-0.5</v>
      </c>
      <c r="AD52" s="109">
        <v>1</v>
      </c>
      <c r="AE52" s="109">
        <v>0.25</v>
      </c>
      <c r="AF52" s="109">
        <v>-0.6</v>
      </c>
      <c r="AG52" s="109">
        <v>1</v>
      </c>
      <c r="AH52" s="109" t="s">
        <v>1048</v>
      </c>
      <c r="AI52" s="109" t="s">
        <v>1048</v>
      </c>
      <c r="AJ52" s="109" t="s">
        <v>1048</v>
      </c>
      <c r="AK52" s="109">
        <v>1</v>
      </c>
      <c r="AL52" s="109">
        <v>-0.5</v>
      </c>
      <c r="AM52" s="109">
        <v>0</v>
      </c>
      <c r="AN52" s="109" t="s">
        <v>1048</v>
      </c>
      <c r="AO52" s="109" t="s">
        <v>1048</v>
      </c>
      <c r="AP52" s="109" t="s">
        <v>1048</v>
      </c>
      <c r="AQ52" s="109" t="s">
        <v>1048</v>
      </c>
      <c r="AR52" s="109" t="s">
        <v>1048</v>
      </c>
      <c r="AS52" s="109">
        <v>0</v>
      </c>
      <c r="AT52" s="109">
        <v>-0.25</v>
      </c>
      <c r="AU52" s="109">
        <v>0</v>
      </c>
      <c r="AV52" s="109">
        <v>0.33333333333333326</v>
      </c>
      <c r="AW52" s="165">
        <v>0</v>
      </c>
      <c r="AX52" s="109">
        <v>-0.25</v>
      </c>
      <c r="AY52" s="109">
        <v>-0.33333333333333337</v>
      </c>
      <c r="AZ52" s="109">
        <v>0</v>
      </c>
      <c r="BA52" s="107">
        <f t="shared" si="1"/>
        <v>1</v>
      </c>
      <c r="BC52" s="221" t="s">
        <v>902</v>
      </c>
      <c r="BD52" s="109">
        <v>1</v>
      </c>
      <c r="BE52" s="109">
        <v>0</v>
      </c>
      <c r="BF52" s="109">
        <v>0.375</v>
      </c>
      <c r="BG52" s="109">
        <v>-0.27272727272727271</v>
      </c>
      <c r="BH52" s="109">
        <v>0</v>
      </c>
      <c r="BI52" s="109" t="s">
        <v>1048</v>
      </c>
      <c r="BJ52" s="109" t="s">
        <v>1048</v>
      </c>
      <c r="BK52" s="109" t="s">
        <v>1048</v>
      </c>
      <c r="BL52" s="109">
        <v>0</v>
      </c>
      <c r="BM52" s="109">
        <v>0</v>
      </c>
      <c r="BN52" s="109">
        <v>1</v>
      </c>
      <c r="BO52" s="109" t="s">
        <v>1048</v>
      </c>
      <c r="BP52" s="109" t="s">
        <v>1048</v>
      </c>
      <c r="BQ52" s="109" t="s">
        <v>1048</v>
      </c>
      <c r="BR52" s="109" t="s">
        <v>1048</v>
      </c>
      <c r="BS52" s="109" t="s">
        <v>1048</v>
      </c>
      <c r="BT52" s="109">
        <v>0</v>
      </c>
      <c r="BU52" s="109">
        <v>0</v>
      </c>
      <c r="BV52" s="109">
        <v>0</v>
      </c>
      <c r="BW52" s="109">
        <v>0</v>
      </c>
      <c r="BX52" s="107">
        <v>0</v>
      </c>
      <c r="BY52" s="109">
        <v>-0.25</v>
      </c>
      <c r="BZ52" s="109">
        <v>0</v>
      </c>
      <c r="CA52" s="107">
        <v>0</v>
      </c>
      <c r="CB52" s="107">
        <f t="shared" si="2"/>
        <v>0</v>
      </c>
      <c r="CD52" s="221" t="s">
        <v>902</v>
      </c>
      <c r="CE52" s="107">
        <v>-0.25</v>
      </c>
      <c r="CF52" s="107">
        <v>0.11111111111111116</v>
      </c>
      <c r="CG52" s="107">
        <v>-0.4</v>
      </c>
      <c r="CH52" s="107">
        <v>0.33333333333333326</v>
      </c>
      <c r="CI52" s="107">
        <v>0.5</v>
      </c>
      <c r="CJ52" s="107" t="s">
        <v>1048</v>
      </c>
      <c r="CK52" s="107" t="s">
        <v>1048</v>
      </c>
      <c r="CL52" s="107" t="s">
        <v>1048</v>
      </c>
      <c r="CM52" s="107">
        <v>-0.5</v>
      </c>
      <c r="CN52" s="107">
        <v>-0.19999999999999996</v>
      </c>
      <c r="CO52" s="107">
        <v>0</v>
      </c>
      <c r="CP52" s="107" t="s">
        <v>1048</v>
      </c>
      <c r="CQ52" s="107" t="s">
        <v>1048</v>
      </c>
      <c r="CR52" s="107" t="s">
        <v>1048</v>
      </c>
      <c r="CS52" s="107" t="s">
        <v>1048</v>
      </c>
      <c r="CT52" s="107" t="s">
        <v>1048</v>
      </c>
      <c r="CU52" s="107">
        <v>0</v>
      </c>
      <c r="CV52" s="107">
        <v>-0.25</v>
      </c>
      <c r="CW52" s="107">
        <v>0</v>
      </c>
      <c r="CX52" s="109">
        <v>0</v>
      </c>
      <c r="CY52" s="107">
        <v>0.16666666666666674</v>
      </c>
      <c r="CZ52" s="109">
        <v>0</v>
      </c>
      <c r="DA52" s="109">
        <v>0</v>
      </c>
      <c r="DB52" s="167">
        <v>0</v>
      </c>
      <c r="DC52" s="167">
        <f t="shared" si="3"/>
        <v>0</v>
      </c>
      <c r="DE52" s="221" t="s">
        <v>902</v>
      </c>
      <c r="DF52" s="107">
        <v>0</v>
      </c>
      <c r="DG52" s="107">
        <v>0</v>
      </c>
      <c r="DH52" s="107">
        <v>-0.32299999999999995</v>
      </c>
      <c r="DI52" s="107">
        <v>1.9542097488921715</v>
      </c>
      <c r="DJ52" s="107">
        <v>-0.5</v>
      </c>
      <c r="DK52" s="107" t="s">
        <v>1048</v>
      </c>
      <c r="DL52" s="107" t="s">
        <v>1048</v>
      </c>
      <c r="DM52" s="107" t="s">
        <v>1048</v>
      </c>
      <c r="DN52" s="107">
        <v>0</v>
      </c>
      <c r="DO52" s="107">
        <v>0</v>
      </c>
      <c r="DP52" s="107">
        <v>0</v>
      </c>
      <c r="DQ52" s="107" t="s">
        <v>1048</v>
      </c>
      <c r="DR52" s="107" t="s">
        <v>1048</v>
      </c>
      <c r="DS52" s="107" t="s">
        <v>1048</v>
      </c>
      <c r="DT52" s="107" t="s">
        <v>1048</v>
      </c>
      <c r="DU52" s="107" t="s">
        <v>1048</v>
      </c>
      <c r="DV52" s="107">
        <v>0</v>
      </c>
      <c r="DW52" s="107">
        <v>-0.5</v>
      </c>
      <c r="DX52" s="107">
        <v>0</v>
      </c>
      <c r="DY52" s="109">
        <v>1</v>
      </c>
      <c r="DZ52" s="165">
        <v>0</v>
      </c>
      <c r="EA52" s="109">
        <v>0</v>
      </c>
      <c r="EB52" s="168">
        <v>-0.5</v>
      </c>
      <c r="EC52" s="107">
        <v>0.5</v>
      </c>
      <c r="ED52" s="107">
        <f t="shared" si="4"/>
        <v>0</v>
      </c>
    </row>
    <row r="53" spans="1:134" x14ac:dyDescent="0.3">
      <c r="A53" s="221" t="s">
        <v>1049</v>
      </c>
      <c r="B53" s="109">
        <v>0</v>
      </c>
      <c r="C53" s="109">
        <v>-0.25</v>
      </c>
      <c r="D53" s="109">
        <v>0</v>
      </c>
      <c r="E53" s="109">
        <v>0</v>
      </c>
      <c r="F53" s="109" t="s">
        <v>1048</v>
      </c>
      <c r="G53" s="109" t="s">
        <v>1048</v>
      </c>
      <c r="H53" s="109">
        <v>1</v>
      </c>
      <c r="I53" s="109" t="s">
        <v>1048</v>
      </c>
      <c r="J53" s="109" t="s">
        <v>1048</v>
      </c>
      <c r="K53" s="109">
        <v>-0.24999999999999989</v>
      </c>
      <c r="L53" s="109">
        <v>0.33333333333333326</v>
      </c>
      <c r="M53" s="109">
        <v>-0.24999999999999989</v>
      </c>
      <c r="N53" s="109">
        <v>0.25</v>
      </c>
      <c r="O53" s="109">
        <v>-0.19999999999999996</v>
      </c>
      <c r="P53" s="109">
        <v>0.25</v>
      </c>
      <c r="Q53" s="109">
        <v>0.16666666666666652</v>
      </c>
      <c r="R53" s="109" t="s">
        <v>1048</v>
      </c>
      <c r="S53" s="109" t="s">
        <v>1048</v>
      </c>
      <c r="T53" s="109" t="s">
        <v>1048</v>
      </c>
      <c r="U53" s="109" t="s">
        <v>1048</v>
      </c>
      <c r="V53" s="109"/>
      <c r="W53" s="109" t="s">
        <v>1048</v>
      </c>
      <c r="X53" s="109"/>
      <c r="Y53" s="109"/>
      <c r="Z53" s="107"/>
      <c r="AB53" s="221" t="s">
        <v>1049</v>
      </c>
      <c r="AC53" s="109">
        <v>-0.30000000000000004</v>
      </c>
      <c r="AD53" s="109">
        <v>0.60714285714285721</v>
      </c>
      <c r="AE53" s="109">
        <v>-0.11111111111111116</v>
      </c>
      <c r="AF53" s="109">
        <v>-0.25</v>
      </c>
      <c r="AG53" s="109" t="s">
        <v>1048</v>
      </c>
      <c r="AH53" s="109" t="s">
        <v>1048</v>
      </c>
      <c r="AI53" s="109">
        <v>0.19999999999999996</v>
      </c>
      <c r="AJ53" s="109" t="s">
        <v>1048</v>
      </c>
      <c r="AK53" s="109" t="s">
        <v>1048</v>
      </c>
      <c r="AL53" s="109">
        <v>2.5714285714285716</v>
      </c>
      <c r="AM53" s="109">
        <v>0</v>
      </c>
      <c r="AN53" s="109">
        <v>0</v>
      </c>
      <c r="AO53" s="109">
        <v>0</v>
      </c>
      <c r="AP53" s="109">
        <v>0</v>
      </c>
      <c r="AQ53" s="109">
        <v>0</v>
      </c>
      <c r="AR53" s="109">
        <v>0</v>
      </c>
      <c r="AS53" s="109" t="s">
        <v>1048</v>
      </c>
      <c r="AT53" s="109" t="s">
        <v>1048</v>
      </c>
      <c r="AU53" s="109" t="s">
        <v>1048</v>
      </c>
      <c r="AV53" s="109" t="s">
        <v>1048</v>
      </c>
      <c r="AW53" s="165"/>
      <c r="AX53" s="109" t="s">
        <v>1048</v>
      </c>
      <c r="AY53" s="109"/>
      <c r="AZ53" s="109"/>
      <c r="BA53" s="107"/>
      <c r="BC53" s="221" t="s">
        <v>1049</v>
      </c>
      <c r="BD53" s="109">
        <v>0.16666666666666674</v>
      </c>
      <c r="BE53" s="109">
        <v>0.14285714285714279</v>
      </c>
      <c r="BF53" s="109">
        <v>-0.125</v>
      </c>
      <c r="BG53" s="109">
        <v>-0.1428571428571429</v>
      </c>
      <c r="BH53" s="109" t="s">
        <v>1048</v>
      </c>
      <c r="BI53" s="109" t="s">
        <v>1048</v>
      </c>
      <c r="BJ53" s="109">
        <v>0.30000000000000004</v>
      </c>
      <c r="BK53" s="109" t="s">
        <v>1048</v>
      </c>
      <c r="BL53" s="109" t="s">
        <v>1048</v>
      </c>
      <c r="BM53" s="109">
        <v>-0.16666666666666663</v>
      </c>
      <c r="BN53" s="109">
        <v>0</v>
      </c>
      <c r="BO53" s="109">
        <v>0</v>
      </c>
      <c r="BP53" s="109">
        <v>0.19999999999999996</v>
      </c>
      <c r="BQ53" s="109">
        <v>0.16666666666666674</v>
      </c>
      <c r="BR53" s="109">
        <v>0.39999999999999991</v>
      </c>
      <c r="BS53" s="109">
        <v>0</v>
      </c>
      <c r="BT53" s="109" t="s">
        <v>1048</v>
      </c>
      <c r="BU53" s="109" t="s">
        <v>1048</v>
      </c>
      <c r="BV53" s="109" t="s">
        <v>1048</v>
      </c>
      <c r="BW53" s="109" t="s">
        <v>1048</v>
      </c>
      <c r="BX53" s="107"/>
      <c r="BY53" s="109" t="s">
        <v>1048</v>
      </c>
      <c r="BZ53" s="109" t="s">
        <v>1048</v>
      </c>
      <c r="CA53" s="107"/>
      <c r="CB53" s="107"/>
      <c r="CD53" s="221" t="s">
        <v>1049</v>
      </c>
      <c r="CE53" s="107">
        <v>0.4285714285714286</v>
      </c>
      <c r="CF53" s="107">
        <v>0</v>
      </c>
      <c r="CG53" s="107">
        <v>0</v>
      </c>
      <c r="CH53" s="107">
        <v>0</v>
      </c>
      <c r="CI53" s="107" t="s">
        <v>1048</v>
      </c>
      <c r="CJ53" s="107" t="s">
        <v>1048</v>
      </c>
      <c r="CK53" s="107">
        <v>4.1666666666666741E-2</v>
      </c>
      <c r="CL53" s="107" t="s">
        <v>1048</v>
      </c>
      <c r="CM53" s="107" t="s">
        <v>1048</v>
      </c>
      <c r="CN53" s="107">
        <v>0.11111111111111116</v>
      </c>
      <c r="CO53" s="107">
        <v>-0.4</v>
      </c>
      <c r="CP53" s="107">
        <v>0.66666666666666674</v>
      </c>
      <c r="CQ53" s="107">
        <v>0</v>
      </c>
      <c r="CR53" s="107">
        <v>0</v>
      </c>
      <c r="CS53" s="107">
        <v>0</v>
      </c>
      <c r="CT53" s="107">
        <v>0.19999999999999996</v>
      </c>
      <c r="CU53" s="107" t="s">
        <v>1048</v>
      </c>
      <c r="CV53" s="107" t="s">
        <v>1048</v>
      </c>
      <c r="CW53" s="107" t="s">
        <v>1048</v>
      </c>
      <c r="CX53" s="109" t="s">
        <v>1048</v>
      </c>
      <c r="CY53" s="107"/>
      <c r="CZ53" s="109" t="s">
        <v>1048</v>
      </c>
      <c r="DA53" s="109"/>
      <c r="DB53" s="167"/>
      <c r="DC53" s="167"/>
      <c r="DE53" s="221" t="s">
        <v>1049</v>
      </c>
      <c r="DF53" s="107">
        <v>0.66666666666666674</v>
      </c>
      <c r="DG53" s="107">
        <v>0</v>
      </c>
      <c r="DH53" s="107">
        <v>-9.9999999999999978E-2</v>
      </c>
      <c r="DI53" s="107">
        <v>-0.11111111111111116</v>
      </c>
      <c r="DJ53" s="107" t="s">
        <v>1048</v>
      </c>
      <c r="DK53" s="107" t="s">
        <v>1048</v>
      </c>
      <c r="DL53" s="107">
        <v>0.22500000000000009</v>
      </c>
      <c r="DM53" s="107" t="s">
        <v>1048</v>
      </c>
      <c r="DN53" s="107" t="s">
        <v>1048</v>
      </c>
      <c r="DO53" s="107">
        <v>0.66666666666666674</v>
      </c>
      <c r="DP53" s="107">
        <v>0</v>
      </c>
      <c r="DQ53" s="107">
        <v>0</v>
      </c>
      <c r="DR53" s="107">
        <v>0</v>
      </c>
      <c r="DS53" s="107">
        <v>0</v>
      </c>
      <c r="DT53" s="107">
        <v>0</v>
      </c>
      <c r="DU53" s="107">
        <v>0</v>
      </c>
      <c r="DV53" s="107" t="s">
        <v>1048</v>
      </c>
      <c r="DW53" s="107" t="s">
        <v>1048</v>
      </c>
      <c r="DX53" s="107" t="s">
        <v>1048</v>
      </c>
      <c r="DY53" s="109" t="s">
        <v>1048</v>
      </c>
      <c r="DZ53" s="165"/>
      <c r="EA53" s="109" t="s">
        <v>1048</v>
      </c>
      <c r="EB53" s="168"/>
      <c r="EC53" s="107"/>
      <c r="ED53" s="107"/>
    </row>
    <row r="54" spans="1:134" x14ac:dyDescent="0.3">
      <c r="A54" s="130" t="s">
        <v>927</v>
      </c>
      <c r="B54" s="109" t="s">
        <v>1048</v>
      </c>
      <c r="C54" s="109" t="s">
        <v>1048</v>
      </c>
      <c r="D54" s="109" t="s">
        <v>1048</v>
      </c>
      <c r="E54" s="109" t="s">
        <v>1048</v>
      </c>
      <c r="F54" s="109" t="s">
        <v>1048</v>
      </c>
      <c r="G54" s="109" t="s">
        <v>1048</v>
      </c>
      <c r="H54" s="109" t="s">
        <v>1048</v>
      </c>
      <c r="I54" s="109">
        <v>1.2727272727272729</v>
      </c>
      <c r="J54" s="109" t="s">
        <v>1048</v>
      </c>
      <c r="K54" s="109" t="s">
        <v>1048</v>
      </c>
      <c r="L54" s="109">
        <v>-0.19999999999999996</v>
      </c>
      <c r="M54" s="109">
        <v>-0.1875</v>
      </c>
      <c r="N54" s="109" t="s">
        <v>1048</v>
      </c>
      <c r="O54" s="109" t="s">
        <v>1048</v>
      </c>
      <c r="P54" s="109" t="s">
        <v>1048</v>
      </c>
      <c r="Q54" s="109">
        <v>-0.57264957264957261</v>
      </c>
      <c r="R54" s="109">
        <v>0</v>
      </c>
      <c r="S54" s="109" t="s">
        <v>1048</v>
      </c>
      <c r="T54" s="109" t="s">
        <v>1048</v>
      </c>
      <c r="U54" s="109">
        <v>-0.41176470588235292</v>
      </c>
      <c r="V54" s="109"/>
      <c r="W54" s="109" t="s">
        <v>1048</v>
      </c>
      <c r="X54" s="109"/>
      <c r="Y54" s="109"/>
      <c r="Z54" s="107">
        <f t="shared" si="0"/>
        <v>0</v>
      </c>
      <c r="AB54" s="130" t="s">
        <v>927</v>
      </c>
      <c r="AC54" s="109" t="s">
        <v>1048</v>
      </c>
      <c r="AD54" s="109" t="s">
        <v>1048</v>
      </c>
      <c r="AE54" s="109" t="s">
        <v>1048</v>
      </c>
      <c r="AF54" s="109" t="s">
        <v>1048</v>
      </c>
      <c r="AG54" s="109" t="s">
        <v>1048</v>
      </c>
      <c r="AH54" s="109" t="s">
        <v>1048</v>
      </c>
      <c r="AI54" s="109" t="s">
        <v>1048</v>
      </c>
      <c r="AJ54" s="109">
        <v>-0.2857142857142857</v>
      </c>
      <c r="AK54" s="109">
        <v>0.60000000000000009</v>
      </c>
      <c r="AL54" s="109">
        <v>-0.375</v>
      </c>
      <c r="AM54" s="109">
        <v>0.7</v>
      </c>
      <c r="AN54" s="109">
        <v>0.11764705882352944</v>
      </c>
      <c r="AO54" s="109" t="s">
        <v>1048</v>
      </c>
      <c r="AP54" s="109" t="s">
        <v>1048</v>
      </c>
      <c r="AQ54" s="109">
        <v>-0.57894736842105265</v>
      </c>
      <c r="AR54" s="109">
        <v>0.25</v>
      </c>
      <c r="AS54" s="109">
        <v>0</v>
      </c>
      <c r="AT54" s="109" t="s">
        <v>1048</v>
      </c>
      <c r="AU54" s="109" t="s">
        <v>1048</v>
      </c>
      <c r="AV54" s="109">
        <v>0</v>
      </c>
      <c r="AW54" s="165"/>
      <c r="AX54" s="109" t="s">
        <v>1048</v>
      </c>
      <c r="AY54" s="109"/>
      <c r="AZ54" s="109"/>
      <c r="BA54" s="107">
        <f t="shared" si="1"/>
        <v>0</v>
      </c>
      <c r="BC54" s="130" t="s">
        <v>927</v>
      </c>
      <c r="BD54" s="109" t="s">
        <v>1048</v>
      </c>
      <c r="BE54" s="109" t="s">
        <v>1048</v>
      </c>
      <c r="BF54" s="109" t="s">
        <v>1048</v>
      </c>
      <c r="BG54" s="109" t="s">
        <v>1048</v>
      </c>
      <c r="BH54" s="109" t="s">
        <v>1048</v>
      </c>
      <c r="BI54" s="109" t="s">
        <v>1048</v>
      </c>
      <c r="BJ54" s="109" t="s">
        <v>1048</v>
      </c>
      <c r="BK54" s="109">
        <v>-0.16666666666666663</v>
      </c>
      <c r="BL54" s="109">
        <v>0.39999999999999991</v>
      </c>
      <c r="BM54" s="109">
        <v>0.4285714285714286</v>
      </c>
      <c r="BN54" s="109">
        <v>-0.25</v>
      </c>
      <c r="BO54" s="109">
        <v>-0.19999999999999996</v>
      </c>
      <c r="BP54" s="109" t="s">
        <v>1048</v>
      </c>
      <c r="BQ54" s="109" t="s">
        <v>1048</v>
      </c>
      <c r="BR54" s="109">
        <v>0</v>
      </c>
      <c r="BS54" s="109">
        <v>-0.16666666666666663</v>
      </c>
      <c r="BT54" s="109">
        <v>0</v>
      </c>
      <c r="BU54" s="109" t="s">
        <v>1048</v>
      </c>
      <c r="BV54" s="109" t="s">
        <v>1048</v>
      </c>
      <c r="BW54" s="109">
        <v>0</v>
      </c>
      <c r="BX54" s="107"/>
      <c r="BY54" s="109" t="s">
        <v>1048</v>
      </c>
      <c r="BZ54" s="109" t="s">
        <v>1048</v>
      </c>
      <c r="CA54" s="107"/>
      <c r="CB54" s="107">
        <f t="shared" si="2"/>
        <v>0</v>
      </c>
      <c r="CD54" s="130" t="s">
        <v>927</v>
      </c>
      <c r="CE54" s="107" t="s">
        <v>1048</v>
      </c>
      <c r="CF54" s="107" t="s">
        <v>1048</v>
      </c>
      <c r="CG54" s="107" t="s">
        <v>1048</v>
      </c>
      <c r="CH54" s="107" t="s">
        <v>1048</v>
      </c>
      <c r="CI54" s="107" t="s">
        <v>1048</v>
      </c>
      <c r="CJ54" s="107" t="s">
        <v>1048</v>
      </c>
      <c r="CK54" s="107" t="s">
        <v>1048</v>
      </c>
      <c r="CL54" s="107">
        <v>-0.4285714285714286</v>
      </c>
      <c r="CM54" s="107">
        <v>2</v>
      </c>
      <c r="CN54" s="107">
        <v>-0.41666666666666663</v>
      </c>
      <c r="CO54" s="107">
        <v>0.71428571428571419</v>
      </c>
      <c r="CP54" s="107">
        <v>-0.16666666666666663</v>
      </c>
      <c r="CQ54" s="107" t="s">
        <v>1048</v>
      </c>
      <c r="CR54" s="107" t="s">
        <v>1048</v>
      </c>
      <c r="CS54" s="107">
        <v>-0.6</v>
      </c>
      <c r="CT54" s="107">
        <v>0</v>
      </c>
      <c r="CU54" s="107">
        <v>0</v>
      </c>
      <c r="CV54" s="107" t="s">
        <v>1048</v>
      </c>
      <c r="CW54" s="107" t="s">
        <v>1048</v>
      </c>
      <c r="CX54" s="109">
        <v>0</v>
      </c>
      <c r="CY54" s="107"/>
      <c r="CZ54" s="109" t="s">
        <v>1048</v>
      </c>
      <c r="DA54" s="109"/>
      <c r="DB54" s="167"/>
      <c r="DC54" s="167">
        <f t="shared" si="3"/>
        <v>0</v>
      </c>
      <c r="DE54" s="130" t="s">
        <v>927</v>
      </c>
      <c r="DF54" s="107" t="s">
        <v>1048</v>
      </c>
      <c r="DG54" s="107" t="s">
        <v>1048</v>
      </c>
      <c r="DH54" s="107" t="s">
        <v>1048</v>
      </c>
      <c r="DI54" s="107" t="s">
        <v>1048</v>
      </c>
      <c r="DJ54" s="107" t="s">
        <v>1048</v>
      </c>
      <c r="DK54" s="107" t="s">
        <v>1048</v>
      </c>
      <c r="DL54" s="107" t="s">
        <v>1048</v>
      </c>
      <c r="DM54" s="107">
        <v>0</v>
      </c>
      <c r="DN54" s="107">
        <v>0</v>
      </c>
      <c r="DO54" s="107">
        <v>0</v>
      </c>
      <c r="DP54" s="107">
        <v>0</v>
      </c>
      <c r="DQ54" s="107">
        <v>-0.19999999999999996</v>
      </c>
      <c r="DR54" s="107" t="s">
        <v>1048</v>
      </c>
      <c r="DS54" s="107" t="s">
        <v>1048</v>
      </c>
      <c r="DT54" s="107">
        <v>-0.75</v>
      </c>
      <c r="DU54" s="107">
        <v>0</v>
      </c>
      <c r="DV54" s="107">
        <v>0</v>
      </c>
      <c r="DW54" s="107" t="s">
        <v>1048</v>
      </c>
      <c r="DX54" s="107" t="s">
        <v>1048</v>
      </c>
      <c r="DY54" s="109">
        <v>0</v>
      </c>
      <c r="DZ54" s="165"/>
      <c r="EA54" s="109" t="s">
        <v>1048</v>
      </c>
      <c r="EB54" s="168"/>
      <c r="EC54" s="107"/>
      <c r="ED54" s="107">
        <f t="shared" si="4"/>
        <v>9</v>
      </c>
    </row>
    <row r="55" spans="1:134" x14ac:dyDescent="0.3">
      <c r="A55" s="221" t="s">
        <v>928</v>
      </c>
      <c r="B55" s="109">
        <v>2.6363636363636362</v>
      </c>
      <c r="C55" s="109" t="s">
        <v>1048</v>
      </c>
      <c r="D55" s="109" t="s">
        <v>1048</v>
      </c>
      <c r="E55" s="109" t="s">
        <v>1048</v>
      </c>
      <c r="F55" s="109" t="s">
        <v>1048</v>
      </c>
      <c r="G55" s="109" t="s">
        <v>1048</v>
      </c>
      <c r="H55" s="109" t="s">
        <v>1048</v>
      </c>
      <c r="I55" s="109" t="s">
        <v>1048</v>
      </c>
      <c r="J55" s="109">
        <v>-0.4285714285714286</v>
      </c>
      <c r="K55" s="109" t="s">
        <v>1048</v>
      </c>
      <c r="L55" s="109" t="s">
        <v>1048</v>
      </c>
      <c r="M55" s="109" t="s">
        <v>1048</v>
      </c>
      <c r="N55" s="109">
        <v>-0.19999999999999996</v>
      </c>
      <c r="O55" s="109">
        <v>0.25</v>
      </c>
      <c r="P55" s="109">
        <v>-0.19999999999999996</v>
      </c>
      <c r="Q55" s="109">
        <v>0.20000000000000018</v>
      </c>
      <c r="R55" s="109">
        <v>0</v>
      </c>
      <c r="S55" s="109">
        <v>1.3322676295501878E-15</v>
      </c>
      <c r="T55" s="109">
        <v>-0.16666666666666796</v>
      </c>
      <c r="U55" s="109" t="s">
        <v>1048</v>
      </c>
      <c r="V55" s="109"/>
      <c r="W55" s="109" t="s">
        <v>1048</v>
      </c>
      <c r="X55" s="109">
        <v>1.1367521367521367</v>
      </c>
      <c r="Y55" s="109">
        <v>0</v>
      </c>
      <c r="Z55" s="107">
        <f t="shared" si="0"/>
        <v>0.20000000000000018</v>
      </c>
      <c r="AB55" s="221" t="s">
        <v>928</v>
      </c>
      <c r="AC55" s="109">
        <v>-0.6</v>
      </c>
      <c r="AD55" s="109" t="s">
        <v>1048</v>
      </c>
      <c r="AE55" s="109" t="s">
        <v>1048</v>
      </c>
      <c r="AF55" s="109" t="s">
        <v>1048</v>
      </c>
      <c r="AG55" s="109" t="s">
        <v>1048</v>
      </c>
      <c r="AH55" s="109" t="s">
        <v>1048</v>
      </c>
      <c r="AI55" s="109" t="s">
        <v>1048</v>
      </c>
      <c r="AJ55" s="109" t="s">
        <v>1048</v>
      </c>
      <c r="AK55" s="109">
        <v>-0.25</v>
      </c>
      <c r="AL55" s="109" t="s">
        <v>1048</v>
      </c>
      <c r="AM55" s="109" t="s">
        <v>1048</v>
      </c>
      <c r="AN55" s="109">
        <v>0.25</v>
      </c>
      <c r="AO55" s="109">
        <v>0</v>
      </c>
      <c r="AP55" s="109">
        <v>0</v>
      </c>
      <c r="AQ55" s="109">
        <v>0</v>
      </c>
      <c r="AR55" s="109">
        <v>0</v>
      </c>
      <c r="AS55" s="109">
        <v>0</v>
      </c>
      <c r="AT55" s="109">
        <v>0</v>
      </c>
      <c r="AU55" s="109">
        <v>-0.19999999999999996</v>
      </c>
      <c r="AV55" s="109" t="s">
        <v>1048</v>
      </c>
      <c r="AW55" s="165"/>
      <c r="AX55" s="109" t="s">
        <v>1048</v>
      </c>
      <c r="AY55" s="109">
        <v>-0.19999999999999996</v>
      </c>
      <c r="AZ55" s="109">
        <v>0.25</v>
      </c>
      <c r="BA55" s="107">
        <f t="shared" si="1"/>
        <v>0.12000000000000011</v>
      </c>
      <c r="BC55" s="221" t="s">
        <v>928</v>
      </c>
      <c r="BD55" s="109">
        <v>-0.16666666666666663</v>
      </c>
      <c r="BE55" s="109" t="s">
        <v>1048</v>
      </c>
      <c r="BF55" s="109" t="s">
        <v>1048</v>
      </c>
      <c r="BG55" s="109" t="s">
        <v>1048</v>
      </c>
      <c r="BH55" s="109" t="s">
        <v>1048</v>
      </c>
      <c r="BI55" s="109" t="s">
        <v>1048</v>
      </c>
      <c r="BJ55" s="109" t="s">
        <v>1048</v>
      </c>
      <c r="BK55" s="109" t="s">
        <v>1048</v>
      </c>
      <c r="BL55" s="109">
        <v>-0.19999999999999996</v>
      </c>
      <c r="BM55" s="109" t="s">
        <v>1048</v>
      </c>
      <c r="BN55" s="109" t="s">
        <v>1048</v>
      </c>
      <c r="BO55" s="109">
        <v>0.33333333333333326</v>
      </c>
      <c r="BP55" s="109">
        <v>0</v>
      </c>
      <c r="BQ55" s="109">
        <v>0</v>
      </c>
      <c r="BR55" s="109">
        <v>0</v>
      </c>
      <c r="BS55" s="109">
        <v>0.25</v>
      </c>
      <c r="BT55" s="109">
        <v>0</v>
      </c>
      <c r="BU55" s="109">
        <v>0</v>
      </c>
      <c r="BV55" s="109">
        <v>0</v>
      </c>
      <c r="BW55" s="109" t="s">
        <v>1048</v>
      </c>
      <c r="BX55" s="107"/>
      <c r="BY55" s="109" t="s">
        <v>1048</v>
      </c>
      <c r="BZ55" s="109">
        <v>-0.4285714285714286</v>
      </c>
      <c r="CA55" s="107">
        <v>0.25</v>
      </c>
      <c r="CB55" s="107">
        <f t="shared" si="2"/>
        <v>0</v>
      </c>
      <c r="CD55" s="221" t="s">
        <v>928</v>
      </c>
      <c r="CE55" s="107">
        <v>-0.16666666666666663</v>
      </c>
      <c r="CF55" s="107" t="s">
        <v>1048</v>
      </c>
      <c r="CG55" s="107" t="s">
        <v>1048</v>
      </c>
      <c r="CH55" s="107" t="s">
        <v>1048</v>
      </c>
      <c r="CI55" s="107" t="s">
        <v>1048</v>
      </c>
      <c r="CJ55" s="107" t="s">
        <v>1048</v>
      </c>
      <c r="CK55" s="107" t="s">
        <v>1048</v>
      </c>
      <c r="CL55" s="107" t="s">
        <v>1048</v>
      </c>
      <c r="CM55" s="107">
        <v>-0.25714285714285712</v>
      </c>
      <c r="CN55" s="107" t="s">
        <v>1048</v>
      </c>
      <c r="CO55" s="107" t="s">
        <v>1048</v>
      </c>
      <c r="CP55" s="107">
        <v>0</v>
      </c>
      <c r="CQ55" s="107">
        <v>0</v>
      </c>
      <c r="CR55" s="107">
        <v>0</v>
      </c>
      <c r="CS55" s="107">
        <v>0</v>
      </c>
      <c r="CT55" s="107">
        <v>0</v>
      </c>
      <c r="CU55" s="107">
        <v>0</v>
      </c>
      <c r="CV55" s="107">
        <v>0</v>
      </c>
      <c r="CW55" s="107">
        <v>0</v>
      </c>
      <c r="CX55" s="109" t="s">
        <v>1048</v>
      </c>
      <c r="CY55" s="107"/>
      <c r="CZ55" s="109" t="s">
        <v>1048</v>
      </c>
      <c r="DA55" s="109">
        <v>0</v>
      </c>
      <c r="DB55" s="167">
        <v>0</v>
      </c>
      <c r="DC55" s="167">
        <f t="shared" si="3"/>
        <v>0</v>
      </c>
      <c r="DE55" s="221" t="s">
        <v>928</v>
      </c>
      <c r="DF55" s="107">
        <v>1.2222222222222223</v>
      </c>
      <c r="DG55" s="107" t="s">
        <v>1048</v>
      </c>
      <c r="DH55" s="107" t="s">
        <v>1048</v>
      </c>
      <c r="DI55" s="107" t="s">
        <v>1048</v>
      </c>
      <c r="DJ55" s="107" t="s">
        <v>1048</v>
      </c>
      <c r="DK55" s="107" t="s">
        <v>1048</v>
      </c>
      <c r="DL55" s="107" t="s">
        <v>1048</v>
      </c>
      <c r="DM55" s="107" t="s">
        <v>1048</v>
      </c>
      <c r="DN55" s="107">
        <v>-0.19999999999999996</v>
      </c>
      <c r="DO55" s="107" t="s">
        <v>1048</v>
      </c>
      <c r="DP55" s="107" t="s">
        <v>1048</v>
      </c>
      <c r="DQ55" s="107">
        <v>0</v>
      </c>
      <c r="DR55" s="107">
        <v>0</v>
      </c>
      <c r="DS55" s="107">
        <v>0</v>
      </c>
      <c r="DT55" s="107">
        <v>0</v>
      </c>
      <c r="DU55" s="107">
        <v>0</v>
      </c>
      <c r="DV55" s="107">
        <v>0</v>
      </c>
      <c r="DW55" s="107">
        <v>0</v>
      </c>
      <c r="DX55" s="107">
        <v>0</v>
      </c>
      <c r="DY55" s="109" t="s">
        <v>1048</v>
      </c>
      <c r="DZ55" s="165"/>
      <c r="EA55" s="109" t="s">
        <v>1048</v>
      </c>
      <c r="EB55" s="168">
        <v>-4.7619047619047672E-2</v>
      </c>
      <c r="EC55" s="107">
        <v>0.5</v>
      </c>
      <c r="ED55" s="107">
        <f t="shared" si="4"/>
        <v>-0.33333333333333337</v>
      </c>
    </row>
    <row r="56" spans="1:134" x14ac:dyDescent="0.3">
      <c r="A56" s="221" t="s">
        <v>1055</v>
      </c>
      <c r="B56" s="109"/>
      <c r="C56" s="109"/>
      <c r="D56" s="109"/>
      <c r="E56" s="109"/>
      <c r="F56" s="109"/>
      <c r="G56" s="109"/>
      <c r="H56" s="109"/>
      <c r="I56" s="109"/>
      <c r="J56" s="109"/>
      <c r="K56" s="109"/>
      <c r="L56" s="109"/>
      <c r="M56" s="109"/>
      <c r="N56" s="109"/>
      <c r="O56" s="109" t="s">
        <v>1048</v>
      </c>
      <c r="P56" s="109" t="s">
        <v>1048</v>
      </c>
      <c r="Q56" s="109">
        <v>-0.14529914529914534</v>
      </c>
      <c r="R56" s="109">
        <v>0</v>
      </c>
      <c r="S56" s="109" t="s">
        <v>1048</v>
      </c>
      <c r="T56" s="109" t="s">
        <v>1048</v>
      </c>
      <c r="U56" s="109" t="s">
        <v>1048</v>
      </c>
      <c r="V56" s="109"/>
      <c r="W56" s="109" t="s">
        <v>1048</v>
      </c>
      <c r="X56" s="109"/>
      <c r="Y56" s="109"/>
      <c r="Z56" s="107"/>
      <c r="AB56" s="221" t="s">
        <v>1055</v>
      </c>
      <c r="AC56" s="109"/>
      <c r="AD56" s="109"/>
      <c r="AE56" s="109"/>
      <c r="AF56" s="109"/>
      <c r="AG56" s="109"/>
      <c r="AH56" s="109"/>
      <c r="AI56" s="109"/>
      <c r="AJ56" s="109"/>
      <c r="AK56" s="109"/>
      <c r="AL56" s="109"/>
      <c r="AM56" s="109"/>
      <c r="AN56" s="109"/>
      <c r="AO56" s="109"/>
      <c r="AP56" s="109" t="s">
        <v>1048</v>
      </c>
      <c r="AQ56" s="109" t="s">
        <v>1048</v>
      </c>
      <c r="AR56" s="109">
        <v>-0.46666666666666667</v>
      </c>
      <c r="AS56" s="109">
        <v>0</v>
      </c>
      <c r="AT56" s="109" t="s">
        <v>1048</v>
      </c>
      <c r="AU56" s="109" t="s">
        <v>1048</v>
      </c>
      <c r="AV56" s="109" t="s">
        <v>1048</v>
      </c>
      <c r="AW56" s="165"/>
      <c r="AX56" s="109" t="s">
        <v>1048</v>
      </c>
      <c r="AY56" s="109"/>
      <c r="AZ56" s="109"/>
      <c r="BA56" s="107"/>
      <c r="BC56" s="221" t="s">
        <v>1055</v>
      </c>
      <c r="BD56" s="109"/>
      <c r="BE56" s="109"/>
      <c r="BF56" s="109"/>
      <c r="BG56" s="109"/>
      <c r="BH56" s="109"/>
      <c r="BI56" s="109"/>
      <c r="BJ56" s="109"/>
      <c r="BK56" s="109"/>
      <c r="BL56" s="109"/>
      <c r="BM56" s="109"/>
      <c r="BN56" s="109"/>
      <c r="BO56" s="109"/>
      <c r="BP56" s="109"/>
      <c r="BQ56" s="109" t="s">
        <v>1048</v>
      </c>
      <c r="BR56" s="109" t="s">
        <v>1048</v>
      </c>
      <c r="BS56" s="109">
        <v>0.16666666666666674</v>
      </c>
      <c r="BT56" s="109">
        <v>0</v>
      </c>
      <c r="BU56" s="109" t="s">
        <v>1048</v>
      </c>
      <c r="BV56" s="109" t="s">
        <v>1048</v>
      </c>
      <c r="BW56" s="109" t="s">
        <v>1048</v>
      </c>
      <c r="BX56" s="107"/>
      <c r="BY56" s="109" t="s">
        <v>1048</v>
      </c>
      <c r="BZ56" s="109" t="s">
        <v>1048</v>
      </c>
      <c r="CA56" s="107"/>
      <c r="CB56" s="107"/>
      <c r="CD56" s="221" t="s">
        <v>1055</v>
      </c>
      <c r="CE56" s="107"/>
      <c r="CF56" s="107"/>
      <c r="CG56" s="107"/>
      <c r="CH56" s="107"/>
      <c r="CI56" s="107"/>
      <c r="CJ56" s="107"/>
      <c r="CK56" s="107"/>
      <c r="CL56" s="107"/>
      <c r="CM56" s="107"/>
      <c r="CN56" s="107"/>
      <c r="CO56" s="107"/>
      <c r="CP56" s="107"/>
      <c r="CQ56" s="107"/>
      <c r="CR56" s="107" t="s">
        <v>1048</v>
      </c>
      <c r="CS56" s="107" t="s">
        <v>1048</v>
      </c>
      <c r="CT56" s="107">
        <v>-0.33333333333333337</v>
      </c>
      <c r="CU56" s="107">
        <v>0</v>
      </c>
      <c r="CV56" s="107" t="s">
        <v>1048</v>
      </c>
      <c r="CW56" s="107" t="s">
        <v>1048</v>
      </c>
      <c r="CX56" s="109" t="s">
        <v>1048</v>
      </c>
      <c r="CY56" s="107"/>
      <c r="CZ56" s="109" t="s">
        <v>1048</v>
      </c>
      <c r="DA56" s="109"/>
      <c r="DB56" s="167"/>
      <c r="DC56" s="167"/>
      <c r="DE56" s="221" t="s">
        <v>1055</v>
      </c>
      <c r="DF56" s="107"/>
      <c r="DG56" s="107"/>
      <c r="DH56" s="107"/>
      <c r="DI56" s="107"/>
      <c r="DJ56" s="107"/>
      <c r="DK56" s="107"/>
      <c r="DL56" s="107"/>
      <c r="DM56" s="107"/>
      <c r="DN56" s="107"/>
      <c r="DO56" s="107"/>
      <c r="DP56" s="107"/>
      <c r="DQ56" s="107"/>
      <c r="DR56" s="107"/>
      <c r="DS56" s="107" t="s">
        <v>1048</v>
      </c>
      <c r="DT56" s="107" t="s">
        <v>1048</v>
      </c>
      <c r="DU56" s="107">
        <v>0</v>
      </c>
      <c r="DV56" s="107">
        <v>0</v>
      </c>
      <c r="DW56" s="107" t="s">
        <v>1048</v>
      </c>
      <c r="DX56" s="107" t="s">
        <v>1048</v>
      </c>
      <c r="DY56" s="109" t="s">
        <v>1048</v>
      </c>
      <c r="DZ56" s="165"/>
      <c r="EA56" s="109" t="s">
        <v>1048</v>
      </c>
      <c r="EB56" s="168"/>
      <c r="EC56" s="107"/>
      <c r="ED56" s="107"/>
    </row>
    <row r="57" spans="1:134" x14ac:dyDescent="0.3">
      <c r="A57" s="221" t="s">
        <v>929</v>
      </c>
      <c r="B57" s="109" t="s">
        <v>1048</v>
      </c>
      <c r="C57" s="109" t="s">
        <v>1048</v>
      </c>
      <c r="D57" s="109">
        <v>0</v>
      </c>
      <c r="E57" s="109" t="s">
        <v>1048</v>
      </c>
      <c r="F57" s="109" t="s">
        <v>1048</v>
      </c>
      <c r="G57" s="109">
        <v>0</v>
      </c>
      <c r="H57" s="109">
        <v>0</v>
      </c>
      <c r="I57" s="109">
        <v>0</v>
      </c>
      <c r="J57" s="109">
        <v>-0.75</v>
      </c>
      <c r="K57" s="109">
        <v>9</v>
      </c>
      <c r="L57" s="109">
        <v>0</v>
      </c>
      <c r="M57" s="109">
        <v>0</v>
      </c>
      <c r="N57" s="109">
        <v>0</v>
      </c>
      <c r="O57" s="109">
        <v>0</v>
      </c>
      <c r="P57" s="109">
        <v>0</v>
      </c>
      <c r="Q57" s="109">
        <v>-0.6</v>
      </c>
      <c r="R57" s="109">
        <v>0</v>
      </c>
      <c r="S57" s="109">
        <v>4.4408920985006262E-16</v>
      </c>
      <c r="T57" s="109">
        <v>-4.4408920985006262E-16</v>
      </c>
      <c r="U57" s="109">
        <v>0</v>
      </c>
      <c r="V57" s="109"/>
      <c r="W57" s="109">
        <v>0</v>
      </c>
      <c r="X57" s="109">
        <v>0</v>
      </c>
      <c r="Y57" s="109">
        <v>0</v>
      </c>
      <c r="Z57" s="107">
        <f t="shared" si="0"/>
        <v>0</v>
      </c>
      <c r="AB57" s="221" t="s">
        <v>929</v>
      </c>
      <c r="AC57" s="109" t="s">
        <v>1048</v>
      </c>
      <c r="AD57" s="109" t="s">
        <v>1048</v>
      </c>
      <c r="AE57" s="109">
        <v>1.5</v>
      </c>
      <c r="AF57" s="109" t="s">
        <v>1048</v>
      </c>
      <c r="AG57" s="109" t="s">
        <v>1048</v>
      </c>
      <c r="AH57" s="109">
        <v>0</v>
      </c>
      <c r="AI57" s="109">
        <v>0</v>
      </c>
      <c r="AJ57" s="109">
        <v>0</v>
      </c>
      <c r="AK57" s="109">
        <v>0</v>
      </c>
      <c r="AL57" s="109">
        <v>0.33333333333333326</v>
      </c>
      <c r="AM57" s="109">
        <v>0</v>
      </c>
      <c r="AN57" s="109">
        <v>0</v>
      </c>
      <c r="AO57" s="109">
        <v>0.25</v>
      </c>
      <c r="AP57" s="109">
        <v>0</v>
      </c>
      <c r="AQ57" s="109">
        <v>0.25</v>
      </c>
      <c r="AR57" s="109">
        <v>0</v>
      </c>
      <c r="AS57" s="109">
        <v>0</v>
      </c>
      <c r="AT57" s="109">
        <v>0</v>
      </c>
      <c r="AU57" s="109">
        <v>0</v>
      </c>
      <c r="AV57" s="109">
        <v>0</v>
      </c>
      <c r="AW57" s="165"/>
      <c r="AX57" s="109">
        <v>0</v>
      </c>
      <c r="AY57" s="109">
        <v>0</v>
      </c>
      <c r="AZ57" s="109">
        <v>0.39999999999999991</v>
      </c>
      <c r="BA57" s="107">
        <f t="shared" si="1"/>
        <v>-0.2857142857142857</v>
      </c>
      <c r="BC57" s="221" t="s">
        <v>929</v>
      </c>
      <c r="BD57" s="109" t="s">
        <v>1048</v>
      </c>
      <c r="BE57" s="109" t="s">
        <v>1048</v>
      </c>
      <c r="BF57" s="109">
        <v>0</v>
      </c>
      <c r="BG57" s="109" t="s">
        <v>1048</v>
      </c>
      <c r="BH57" s="109" t="s">
        <v>1048</v>
      </c>
      <c r="BI57" s="109">
        <v>-0.19999999999999996</v>
      </c>
      <c r="BJ57" s="109">
        <v>1.25</v>
      </c>
      <c r="BK57" s="109">
        <v>0</v>
      </c>
      <c r="BL57" s="109">
        <v>-0.77777777777777779</v>
      </c>
      <c r="BM57" s="109">
        <v>6</v>
      </c>
      <c r="BN57" s="109">
        <v>0</v>
      </c>
      <c r="BO57" s="109">
        <v>0</v>
      </c>
      <c r="BP57" s="109">
        <v>-0.5</v>
      </c>
      <c r="BQ57" s="109">
        <v>1</v>
      </c>
      <c r="BR57" s="109">
        <v>0</v>
      </c>
      <c r="BS57" s="109">
        <v>-0.3571428571428571</v>
      </c>
      <c r="BT57" s="109">
        <v>-0.33333333333333337</v>
      </c>
      <c r="BU57" s="109">
        <v>0</v>
      </c>
      <c r="BV57" s="109">
        <v>0.66666666666666674</v>
      </c>
      <c r="BW57" s="109">
        <v>0</v>
      </c>
      <c r="BX57" s="107"/>
      <c r="BY57" s="109">
        <v>-9.9999999999999978E-2</v>
      </c>
      <c r="BZ57" s="109">
        <v>0</v>
      </c>
      <c r="CA57" s="107">
        <v>0.11111111111111116</v>
      </c>
      <c r="CB57" s="107">
        <f t="shared" si="2"/>
        <v>-9.9999999999999978E-2</v>
      </c>
      <c r="CD57" s="221" t="s">
        <v>929</v>
      </c>
      <c r="CE57" s="107" t="s">
        <v>1048</v>
      </c>
      <c r="CF57" s="107" t="s">
        <v>1048</v>
      </c>
      <c r="CG57" s="107">
        <v>0</v>
      </c>
      <c r="CH57" s="107" t="s">
        <v>1048</v>
      </c>
      <c r="CI57" s="107" t="s">
        <v>1048</v>
      </c>
      <c r="CJ57" s="107">
        <v>0</v>
      </c>
      <c r="CK57" s="107">
        <v>0</v>
      </c>
      <c r="CL57" s="107">
        <v>0</v>
      </c>
      <c r="CM57" s="107">
        <v>-0.8</v>
      </c>
      <c r="CN57" s="107">
        <v>7</v>
      </c>
      <c r="CO57" s="107">
        <v>0.25</v>
      </c>
      <c r="CP57" s="107">
        <v>-9.9999999999999978E-2</v>
      </c>
      <c r="CQ57" s="107">
        <v>-0.11111111111111116</v>
      </c>
      <c r="CR57" s="107">
        <v>0.25</v>
      </c>
      <c r="CS57" s="107">
        <v>0.11111111111111116</v>
      </c>
      <c r="CT57" s="107">
        <v>-0.5</v>
      </c>
      <c r="CU57" s="107">
        <v>0</v>
      </c>
      <c r="CV57" s="107">
        <v>0</v>
      </c>
      <c r="CW57" s="107">
        <v>0</v>
      </c>
      <c r="CX57" s="109">
        <v>0</v>
      </c>
      <c r="CY57" s="107"/>
      <c r="CZ57" s="109">
        <v>0</v>
      </c>
      <c r="DA57" s="109">
        <v>0</v>
      </c>
      <c r="DB57" s="167">
        <v>0</v>
      </c>
      <c r="DC57" s="167">
        <f t="shared" si="3"/>
        <v>0</v>
      </c>
      <c r="DE57" s="221" t="s">
        <v>929</v>
      </c>
      <c r="DF57" s="107" t="s">
        <v>1048</v>
      </c>
      <c r="DG57" s="107" t="s">
        <v>1048</v>
      </c>
      <c r="DH57" s="107">
        <v>0</v>
      </c>
      <c r="DI57" s="107" t="s">
        <v>1048</v>
      </c>
      <c r="DJ57" s="107" t="s">
        <v>1048</v>
      </c>
      <c r="DK57" s="107">
        <v>0.5</v>
      </c>
      <c r="DL57" s="107">
        <v>0</v>
      </c>
      <c r="DM57" s="107">
        <v>0</v>
      </c>
      <c r="DN57" s="107">
        <v>-0.66666666666666674</v>
      </c>
      <c r="DO57" s="107">
        <v>0</v>
      </c>
      <c r="DP57" s="107">
        <v>1</v>
      </c>
      <c r="DQ57" s="107">
        <v>0</v>
      </c>
      <c r="DR57" s="107">
        <v>-0.5</v>
      </c>
      <c r="DS57" s="107">
        <v>0</v>
      </c>
      <c r="DT57" s="107">
        <v>-0.5</v>
      </c>
      <c r="DU57" s="107">
        <v>2</v>
      </c>
      <c r="DV57" s="107">
        <v>-0.66666666666666674</v>
      </c>
      <c r="DW57" s="107">
        <v>0</v>
      </c>
      <c r="DX57" s="107">
        <v>0</v>
      </c>
      <c r="DY57" s="109">
        <v>0</v>
      </c>
      <c r="DZ57" s="165"/>
      <c r="EA57" s="109">
        <v>0</v>
      </c>
      <c r="EB57" s="168">
        <v>0</v>
      </c>
      <c r="EC57" s="107">
        <v>0.5</v>
      </c>
      <c r="ED57" s="107">
        <f t="shared" si="4"/>
        <v>-0.33333333333333337</v>
      </c>
    </row>
    <row r="58" spans="1:134" x14ac:dyDescent="0.3">
      <c r="A58" s="221" t="s">
        <v>874</v>
      </c>
      <c r="B58" s="109"/>
      <c r="C58" s="109"/>
      <c r="D58" s="109"/>
      <c r="E58" s="109"/>
      <c r="F58" s="109"/>
      <c r="G58" s="109"/>
      <c r="H58" s="109"/>
      <c r="I58" s="109"/>
      <c r="J58" s="109"/>
      <c r="K58" s="109"/>
      <c r="L58" s="109"/>
      <c r="M58" s="109"/>
      <c r="N58" s="109"/>
      <c r="O58" s="109" t="s">
        <v>1048</v>
      </c>
      <c r="P58" s="109" t="s">
        <v>1048</v>
      </c>
      <c r="Q58" s="109">
        <v>-0.14529914529914534</v>
      </c>
      <c r="R58" s="109">
        <v>-0.125</v>
      </c>
      <c r="S58" s="109">
        <v>0.14285714285714324</v>
      </c>
      <c r="T58" s="109">
        <v>-0.25000000000000022</v>
      </c>
      <c r="U58" s="109">
        <v>0</v>
      </c>
      <c r="V58" s="109">
        <v>-0.41333333333333333</v>
      </c>
      <c r="W58" s="109">
        <v>-0.41333333333333333</v>
      </c>
      <c r="X58" s="109">
        <v>0</v>
      </c>
      <c r="Y58" s="109">
        <v>0</v>
      </c>
      <c r="Z58" s="107"/>
      <c r="AB58" s="130" t="s">
        <v>1750</v>
      </c>
      <c r="BA58" s="107">
        <f t="shared" si="1"/>
        <v>0</v>
      </c>
      <c r="BC58" s="130" t="s">
        <v>1750</v>
      </c>
      <c r="BD58"/>
      <c r="BE58"/>
      <c r="BF58"/>
      <c r="BG58"/>
      <c r="BH58"/>
      <c r="BI58"/>
      <c r="BJ58"/>
      <c r="BK58"/>
      <c r="BL58"/>
      <c r="BM58"/>
      <c r="BN58"/>
      <c r="BO58"/>
      <c r="BP58"/>
      <c r="BQ58"/>
      <c r="BR58"/>
      <c r="BS58"/>
      <c r="BT58"/>
      <c r="BU58"/>
      <c r="BV58"/>
      <c r="BW58"/>
      <c r="BX58"/>
      <c r="BY58"/>
      <c r="BZ58"/>
      <c r="CA58"/>
      <c r="CB58" s="107">
        <f t="shared" si="2"/>
        <v>0.66799999999999993</v>
      </c>
      <c r="CD58" s="130" t="s">
        <v>1750</v>
      </c>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167">
        <f t="shared" si="3"/>
        <v>0</v>
      </c>
      <c r="DE58" s="130" t="s">
        <v>1750</v>
      </c>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107">
        <f t="shared" si="4"/>
        <v>-0.46666666666666667</v>
      </c>
    </row>
    <row r="59" spans="1:134" x14ac:dyDescent="0.3">
      <c r="A59" s="221" t="s">
        <v>874</v>
      </c>
      <c r="Z59" s="107">
        <f t="shared" si="0"/>
        <v>0</v>
      </c>
      <c r="AB59" s="221" t="s">
        <v>874</v>
      </c>
      <c r="AC59" s="109"/>
      <c r="AD59" s="109"/>
      <c r="AE59" s="109"/>
      <c r="AF59" s="109"/>
      <c r="AG59" s="109"/>
      <c r="AH59" s="109"/>
      <c r="AI59" s="109"/>
      <c r="AJ59" s="109"/>
      <c r="AK59" s="109"/>
      <c r="AL59" s="109"/>
      <c r="AM59" s="109"/>
      <c r="AN59" s="109"/>
      <c r="AO59" s="109"/>
      <c r="AP59" s="109" t="s">
        <v>1048</v>
      </c>
      <c r="AQ59" s="109" t="s">
        <v>1048</v>
      </c>
      <c r="AR59" s="109">
        <v>-0.4</v>
      </c>
      <c r="AS59" s="109">
        <v>1.6666666666666665</v>
      </c>
      <c r="AT59" s="109">
        <v>-0.75</v>
      </c>
      <c r="AU59" s="109">
        <v>0.16666666666666674</v>
      </c>
      <c r="AV59" s="109">
        <v>0.71428571428571419</v>
      </c>
      <c r="AW59" s="165">
        <v>-0.5</v>
      </c>
      <c r="AX59" s="109">
        <v>-0.66666666666666674</v>
      </c>
      <c r="AY59" s="109">
        <v>0</v>
      </c>
      <c r="AZ59" s="109">
        <v>0</v>
      </c>
      <c r="BA59" s="107">
        <f t="shared" si="1"/>
        <v>0</v>
      </c>
      <c r="BC59" s="221" t="s">
        <v>874</v>
      </c>
      <c r="BD59" s="109"/>
      <c r="BE59" s="109"/>
      <c r="BF59" s="109"/>
      <c r="BG59" s="109"/>
      <c r="BH59" s="109"/>
      <c r="BI59" s="109"/>
      <c r="BJ59" s="109"/>
      <c r="BK59" s="109"/>
      <c r="BL59" s="109"/>
      <c r="BM59" s="109"/>
      <c r="BN59" s="109"/>
      <c r="BO59" s="109"/>
      <c r="BP59" s="109"/>
      <c r="BQ59" s="109" t="s">
        <v>1048</v>
      </c>
      <c r="BR59" s="109" t="s">
        <v>1048</v>
      </c>
      <c r="BS59" s="109">
        <v>0.66666666666666674</v>
      </c>
      <c r="BT59" s="109">
        <v>-0.26700000000000002</v>
      </c>
      <c r="BU59" s="109">
        <v>-0.31787175989085947</v>
      </c>
      <c r="BV59" s="109">
        <v>0.60000000000000009</v>
      </c>
      <c r="BW59" s="109">
        <v>-0.875</v>
      </c>
      <c r="BX59" s="107">
        <v>4</v>
      </c>
      <c r="BY59" s="109">
        <v>4</v>
      </c>
      <c r="BZ59" s="109">
        <v>0.19999999999999996</v>
      </c>
      <c r="CA59" s="107">
        <v>0.66666666666666674</v>
      </c>
      <c r="CB59" s="107">
        <f t="shared" si="2"/>
        <v>-0.4</v>
      </c>
      <c r="CD59" s="221" t="s">
        <v>874</v>
      </c>
      <c r="CE59" s="107"/>
      <c r="CF59" s="107"/>
      <c r="CG59" s="107"/>
      <c r="CH59" s="107"/>
      <c r="CI59" s="107"/>
      <c r="CJ59" s="107"/>
      <c r="CK59" s="107"/>
      <c r="CL59" s="107"/>
      <c r="CM59" s="107"/>
      <c r="CN59" s="107"/>
      <c r="CO59" s="107"/>
      <c r="CP59" s="107"/>
      <c r="CQ59" s="107"/>
      <c r="CR59" s="107" t="s">
        <v>1048</v>
      </c>
      <c r="CS59" s="107" t="s">
        <v>1048</v>
      </c>
      <c r="CT59" s="107">
        <v>0.21428571428571419</v>
      </c>
      <c r="CU59" s="107">
        <v>-5.8823529411764719E-2</v>
      </c>
      <c r="CV59" s="107">
        <v>-0.25</v>
      </c>
      <c r="CW59" s="107">
        <v>-0.16666666666666663</v>
      </c>
      <c r="CX59" s="109">
        <v>-0.15000000000000002</v>
      </c>
      <c r="CY59" s="107">
        <v>0.41176470588235303</v>
      </c>
      <c r="CZ59" s="109">
        <v>1.3529411764705883</v>
      </c>
      <c r="DA59" s="109">
        <v>0</v>
      </c>
      <c r="DB59" s="167">
        <v>0</v>
      </c>
      <c r="DC59" s="167">
        <f t="shared" si="3"/>
        <v>0</v>
      </c>
      <c r="DE59" s="221" t="s">
        <v>874</v>
      </c>
      <c r="DF59" s="107"/>
      <c r="DG59" s="107"/>
      <c r="DH59" s="107"/>
      <c r="DI59" s="107"/>
      <c r="DJ59" s="107"/>
      <c r="DK59" s="107"/>
      <c r="DL59" s="107"/>
      <c r="DM59" s="107"/>
      <c r="DN59" s="107"/>
      <c r="DO59" s="107"/>
      <c r="DP59" s="107"/>
      <c r="DQ59" s="107"/>
      <c r="DR59" s="107"/>
      <c r="DS59" s="107" t="s">
        <v>1048</v>
      </c>
      <c r="DT59" s="107" t="s">
        <v>1048</v>
      </c>
      <c r="DU59" s="107">
        <v>0</v>
      </c>
      <c r="DV59" s="107">
        <v>0.33333333333333326</v>
      </c>
      <c r="DW59" s="107">
        <v>0</v>
      </c>
      <c r="DX59" s="107">
        <v>0</v>
      </c>
      <c r="DY59" s="109">
        <v>-0.5</v>
      </c>
      <c r="DZ59" s="165">
        <v>0.5</v>
      </c>
      <c r="EA59" s="109">
        <v>1.1000000000000001</v>
      </c>
      <c r="EB59" s="168">
        <v>0</v>
      </c>
      <c r="EC59" s="107">
        <v>-0.64285714285714279</v>
      </c>
      <c r="ED59" s="107">
        <f t="shared" si="4"/>
        <v>1.7999999999999998</v>
      </c>
    </row>
    <row r="60" spans="1:134" x14ac:dyDescent="0.3">
      <c r="A60" s="130" t="s">
        <v>1057</v>
      </c>
      <c r="B60" s="131"/>
      <c r="C60" s="131"/>
      <c r="D60" s="131"/>
      <c r="E60" s="131"/>
      <c r="F60" s="131"/>
      <c r="G60" s="131"/>
      <c r="H60" s="131"/>
      <c r="I60" s="131"/>
      <c r="J60" s="131" t="s">
        <v>1048</v>
      </c>
      <c r="K60" s="131" t="s">
        <v>1048</v>
      </c>
      <c r="L60" s="131">
        <v>-0.61904761904761907</v>
      </c>
      <c r="M60" s="131">
        <v>0.50004166666666672</v>
      </c>
      <c r="N60" s="131" t="s">
        <v>1048</v>
      </c>
      <c r="O60" s="131" t="s">
        <v>1048</v>
      </c>
      <c r="P60" s="109" t="s">
        <v>1048</v>
      </c>
      <c r="Q60" s="109" t="s">
        <v>1048</v>
      </c>
      <c r="R60" s="109">
        <v>-0.125</v>
      </c>
      <c r="S60" s="109" t="s">
        <v>1048</v>
      </c>
      <c r="T60" s="109" t="s">
        <v>1048</v>
      </c>
      <c r="U60" s="109">
        <v>0</v>
      </c>
      <c r="V60" s="109"/>
      <c r="Z60" s="107"/>
      <c r="AB60" s="130" t="s">
        <v>1057</v>
      </c>
      <c r="AC60" s="131"/>
      <c r="AD60" s="131"/>
      <c r="AE60" s="131"/>
      <c r="AF60" s="131"/>
      <c r="AG60" s="131"/>
      <c r="AH60" s="131"/>
      <c r="AI60" s="131"/>
      <c r="AJ60" s="131"/>
      <c r="AK60" s="131"/>
      <c r="AL60" s="131" t="s">
        <v>1048</v>
      </c>
      <c r="AM60" s="131">
        <v>2.3333333333333335</v>
      </c>
      <c r="AN60" s="131">
        <v>-0.6</v>
      </c>
      <c r="AO60" s="131" t="s">
        <v>1048</v>
      </c>
      <c r="AP60" s="131" t="s">
        <v>1048</v>
      </c>
      <c r="AQ60" s="131">
        <v>-0.125</v>
      </c>
      <c r="AR60" s="131" t="s">
        <v>1048</v>
      </c>
      <c r="AS60" s="131" t="s">
        <v>1048</v>
      </c>
      <c r="AT60" s="131" t="s">
        <v>1048</v>
      </c>
      <c r="AU60" s="109" t="s">
        <v>1048</v>
      </c>
      <c r="AV60" s="109"/>
      <c r="AW60" s="165"/>
      <c r="AX60" s="109"/>
      <c r="AY60" s="109"/>
      <c r="BA60" s="107"/>
      <c r="BC60" s="130" t="s">
        <v>1057</v>
      </c>
      <c r="BD60" s="131"/>
      <c r="BE60" s="131"/>
      <c r="BF60" s="131"/>
      <c r="BG60" s="131"/>
      <c r="BH60" s="131"/>
      <c r="BI60" s="131"/>
      <c r="BJ60" s="131"/>
      <c r="BK60" s="131"/>
      <c r="BL60" s="131"/>
      <c r="BM60" s="131" t="s">
        <v>1048</v>
      </c>
      <c r="BN60" s="131">
        <v>-0.6</v>
      </c>
      <c r="BO60" s="131">
        <v>1</v>
      </c>
      <c r="BP60" s="131" t="s">
        <v>1048</v>
      </c>
      <c r="BQ60" s="131" t="s">
        <v>1048</v>
      </c>
      <c r="BR60" s="131">
        <v>-0.25</v>
      </c>
      <c r="BS60" s="131"/>
      <c r="BT60" s="131"/>
      <c r="BU60" s="131"/>
      <c r="BV60" s="109" t="s">
        <v>1048</v>
      </c>
      <c r="BW60" s="109"/>
      <c r="BX60" s="107"/>
      <c r="BY60" s="109">
        <v>0</v>
      </c>
      <c r="BZ60" s="109">
        <v>1</v>
      </c>
      <c r="CB60" s="107"/>
      <c r="CD60" s="130" t="s">
        <v>1057</v>
      </c>
      <c r="CE60" s="107"/>
      <c r="CF60" s="107"/>
      <c r="CG60" s="107"/>
      <c r="CH60" s="107"/>
      <c r="CI60" s="107"/>
      <c r="CJ60" s="107"/>
      <c r="CK60" s="107"/>
      <c r="CL60" s="107"/>
      <c r="CM60" s="107"/>
      <c r="CN60" s="107"/>
      <c r="CO60" s="107">
        <v>0</v>
      </c>
      <c r="CP60" s="107">
        <v>0</v>
      </c>
      <c r="CQ60" s="107" t="s">
        <v>1048</v>
      </c>
      <c r="CR60" s="107" t="s">
        <v>1048</v>
      </c>
      <c r="CS60" s="107">
        <v>0.12599999999999989</v>
      </c>
      <c r="CT60" s="107" t="s">
        <v>1048</v>
      </c>
      <c r="CU60" s="107"/>
      <c r="CV60" s="107"/>
      <c r="CW60" s="107"/>
      <c r="CX60" s="109"/>
      <c r="CY60" s="107"/>
      <c r="CZ60" s="109">
        <v>0.33333333333333326</v>
      </c>
      <c r="DA60" s="109">
        <v>-0.4</v>
      </c>
      <c r="DC60" s="167"/>
      <c r="DE60" s="130" t="s">
        <v>1057</v>
      </c>
      <c r="DF60" s="107"/>
      <c r="DG60" s="107"/>
      <c r="DH60" s="107"/>
      <c r="DI60" s="107"/>
      <c r="DJ60" s="107"/>
      <c r="DK60" s="107"/>
      <c r="DL60" s="107"/>
      <c r="DM60" s="107"/>
      <c r="DN60" s="107"/>
      <c r="DO60" s="107" t="s">
        <v>1048</v>
      </c>
      <c r="DP60" s="107">
        <v>0</v>
      </c>
      <c r="DQ60" s="107">
        <v>0</v>
      </c>
      <c r="DR60" s="107" t="s">
        <v>1048</v>
      </c>
      <c r="DS60" s="107" t="s">
        <v>1048</v>
      </c>
      <c r="DT60" s="107">
        <v>-0.41333333333333333</v>
      </c>
      <c r="DU60" s="107" t="s">
        <v>1048</v>
      </c>
      <c r="DV60" s="107"/>
      <c r="DW60" s="107"/>
      <c r="DX60" s="107"/>
      <c r="DZ60" s="165"/>
      <c r="ED60" s="107"/>
    </row>
    <row r="61" spans="1:134" x14ac:dyDescent="0.3">
      <c r="A61" s="130" t="s">
        <v>930</v>
      </c>
      <c r="B61" s="131" t="s">
        <v>1048</v>
      </c>
      <c r="C61" s="131" t="s">
        <v>1048</v>
      </c>
      <c r="D61" s="131" t="s">
        <v>1048</v>
      </c>
      <c r="E61" s="131" t="s">
        <v>1048</v>
      </c>
      <c r="F61" s="131">
        <v>-0.6</v>
      </c>
      <c r="G61" s="131" t="s">
        <v>1048</v>
      </c>
      <c r="H61" s="131" t="s">
        <v>1048</v>
      </c>
      <c r="I61" s="131" t="s">
        <v>1048</v>
      </c>
      <c r="J61" s="131" t="s">
        <v>1048</v>
      </c>
      <c r="K61" s="131" t="s">
        <v>1048</v>
      </c>
      <c r="L61" s="131">
        <v>-9.8760796094630066E-2</v>
      </c>
      <c r="M61" s="131">
        <v>-0.16666666666666663</v>
      </c>
      <c r="N61" s="131" t="s">
        <v>1048</v>
      </c>
      <c r="O61" s="131" t="s">
        <v>1048</v>
      </c>
      <c r="P61" s="109" t="s">
        <v>1048</v>
      </c>
      <c r="Q61" s="109" t="s">
        <v>1048</v>
      </c>
      <c r="R61" s="109" t="s">
        <v>1048</v>
      </c>
      <c r="S61" s="109">
        <v>-0.37142857142857078</v>
      </c>
      <c r="T61" s="109">
        <v>-0.20454545454545536</v>
      </c>
      <c r="U61" s="109" t="s">
        <v>1048</v>
      </c>
      <c r="V61" s="109">
        <v>4</v>
      </c>
      <c r="W61" s="109">
        <v>0.25714285714285712</v>
      </c>
      <c r="X61" s="109">
        <v>1</v>
      </c>
      <c r="Y61" s="109">
        <v>0.79545454545454519</v>
      </c>
      <c r="Z61" s="107">
        <f t="shared" si="0"/>
        <v>-0.20886075949367089</v>
      </c>
      <c r="AB61" s="130" t="s">
        <v>930</v>
      </c>
      <c r="AC61" s="131" t="s">
        <v>1048</v>
      </c>
      <c r="AD61" s="131" t="s">
        <v>1048</v>
      </c>
      <c r="AE61" s="131" t="s">
        <v>1048</v>
      </c>
      <c r="AF61" s="131" t="s">
        <v>1048</v>
      </c>
      <c r="AG61" s="131">
        <v>-0.66666666666666674</v>
      </c>
      <c r="AH61" s="131" t="s">
        <v>1048</v>
      </c>
      <c r="AI61" s="131" t="s">
        <v>1048</v>
      </c>
      <c r="AJ61" s="131" t="s">
        <v>1048</v>
      </c>
      <c r="AK61" s="131">
        <v>-0.64800000000000002</v>
      </c>
      <c r="AL61" s="131">
        <v>6.8181818181818121E-2</v>
      </c>
      <c r="AM61" s="131">
        <v>9.5744680851063801E-2</v>
      </c>
      <c r="AN61" s="131">
        <v>0.94174757281553401</v>
      </c>
      <c r="AO61" s="131" t="s">
        <v>1048</v>
      </c>
      <c r="AP61" s="131" t="s">
        <v>1048</v>
      </c>
      <c r="AQ61" s="131" t="s">
        <v>1048</v>
      </c>
      <c r="AR61" s="131" t="s">
        <v>1048</v>
      </c>
      <c r="AS61" s="131">
        <v>-0.25</v>
      </c>
      <c r="AT61" s="131">
        <v>0.25</v>
      </c>
      <c r="AU61" s="109">
        <v>-9.5999999999999974E-2</v>
      </c>
      <c r="AV61" s="109">
        <v>-0.22123893805309736</v>
      </c>
      <c r="AW61" s="165">
        <v>-9.6590909090909061E-2</v>
      </c>
      <c r="AX61" s="109">
        <v>-0.17045454545454541</v>
      </c>
      <c r="AY61" s="109">
        <v>-2.7397260273972601E-2</v>
      </c>
      <c r="AZ61" s="109">
        <v>1.232394366197183</v>
      </c>
      <c r="BA61" s="107"/>
      <c r="BC61" s="130" t="s">
        <v>930</v>
      </c>
      <c r="BD61" s="131" t="s">
        <v>1048</v>
      </c>
      <c r="BE61" s="131" t="s">
        <v>1048</v>
      </c>
      <c r="BF61" s="131" t="s">
        <v>1048</v>
      </c>
      <c r="BG61" s="131" t="s">
        <v>1048</v>
      </c>
      <c r="BH61" s="131">
        <v>-0.35483870967741937</v>
      </c>
      <c r="BI61" s="131" t="s">
        <v>1048</v>
      </c>
      <c r="BJ61" s="131" t="s">
        <v>1048</v>
      </c>
      <c r="BK61" s="131" t="s">
        <v>1048</v>
      </c>
      <c r="BL61" s="131" t="s">
        <v>1048</v>
      </c>
      <c r="BM61" s="131" t="s">
        <v>1048</v>
      </c>
      <c r="BN61" s="131">
        <v>0</v>
      </c>
      <c r="BO61" s="131">
        <v>0</v>
      </c>
      <c r="BP61" s="131" t="s">
        <v>1048</v>
      </c>
      <c r="BQ61" s="131" t="s">
        <v>1048</v>
      </c>
      <c r="BR61" s="131" t="s">
        <v>1048</v>
      </c>
      <c r="BS61" s="131" t="s">
        <v>1048</v>
      </c>
      <c r="BT61" s="131" t="s">
        <v>1048</v>
      </c>
      <c r="BU61" s="131">
        <v>0.47058823529411775</v>
      </c>
      <c r="BV61" s="109">
        <v>0</v>
      </c>
      <c r="BW61" s="109">
        <v>-0.33333333333333337</v>
      </c>
      <c r="BX61" s="107">
        <v>0.5</v>
      </c>
      <c r="BY61" s="109" t="s">
        <v>1048</v>
      </c>
      <c r="BZ61" s="109" t="s">
        <v>1048</v>
      </c>
      <c r="CA61" s="107">
        <v>-0.5</v>
      </c>
      <c r="CB61" s="107">
        <f t="shared" si="2"/>
        <v>1</v>
      </c>
      <c r="CD61" s="130" t="s">
        <v>930</v>
      </c>
      <c r="CE61" s="107" t="s">
        <v>1048</v>
      </c>
      <c r="CF61" s="107" t="s">
        <v>1048</v>
      </c>
      <c r="CG61" s="107" t="s">
        <v>1048</v>
      </c>
      <c r="CH61" s="107" t="s">
        <v>1048</v>
      </c>
      <c r="CI61" s="107">
        <v>0</v>
      </c>
      <c r="CJ61" s="107" t="s">
        <v>1048</v>
      </c>
      <c r="CK61" s="107" t="s">
        <v>1048</v>
      </c>
      <c r="CL61" s="107" t="s">
        <v>1048</v>
      </c>
      <c r="CM61" s="107">
        <v>-0.16666666666666663</v>
      </c>
      <c r="CN61" s="107">
        <v>0</v>
      </c>
      <c r="CO61" s="107">
        <v>0</v>
      </c>
      <c r="CP61" s="107">
        <v>0</v>
      </c>
      <c r="CQ61" s="107" t="s">
        <v>1048</v>
      </c>
      <c r="CR61" s="107" t="s">
        <v>1048</v>
      </c>
      <c r="CS61" s="107" t="s">
        <v>1048</v>
      </c>
      <c r="CT61" s="107" t="s">
        <v>1048</v>
      </c>
      <c r="CU61" s="107" t="s">
        <v>1048</v>
      </c>
      <c r="CV61" s="107">
        <v>0.4814814814814814</v>
      </c>
      <c r="CW61" s="107">
        <v>-0.30000000000000004</v>
      </c>
      <c r="CX61" s="109">
        <v>7.1428571428571397E-2</v>
      </c>
      <c r="CY61" s="107">
        <v>0.66666666666666674</v>
      </c>
      <c r="CZ61" s="109" t="s">
        <v>1048</v>
      </c>
      <c r="DA61" s="109"/>
      <c r="DB61" s="167">
        <v>0.66666666666666674</v>
      </c>
      <c r="DC61" s="167">
        <f t="shared" si="3"/>
        <v>0</v>
      </c>
      <c r="DE61" s="130" t="s">
        <v>930</v>
      </c>
      <c r="DF61" s="107" t="s">
        <v>1048</v>
      </c>
      <c r="DG61" s="107" t="s">
        <v>1048</v>
      </c>
      <c r="DH61" s="107" t="s">
        <v>1048</v>
      </c>
      <c r="DI61" s="107" t="s">
        <v>1048</v>
      </c>
      <c r="DJ61" s="107">
        <v>-0.4285714285714286</v>
      </c>
      <c r="DK61" s="107" t="s">
        <v>1048</v>
      </c>
      <c r="DL61" s="107" t="s">
        <v>1048</v>
      </c>
      <c r="DM61" s="107" t="s">
        <v>1048</v>
      </c>
      <c r="DN61" s="107" t="s">
        <v>1048</v>
      </c>
      <c r="DO61" s="107" t="s">
        <v>1048</v>
      </c>
      <c r="DP61" s="107">
        <v>0</v>
      </c>
      <c r="DQ61" s="107">
        <v>0</v>
      </c>
      <c r="DR61" s="107" t="s">
        <v>1048</v>
      </c>
      <c r="DS61" s="107" t="s">
        <v>1048</v>
      </c>
      <c r="DT61" s="107" t="s">
        <v>1048</v>
      </c>
      <c r="DU61" s="107" t="s">
        <v>1048</v>
      </c>
      <c r="DV61" s="107" t="s">
        <v>1048</v>
      </c>
      <c r="DW61" s="107">
        <v>1.088888888888889</v>
      </c>
      <c r="DX61" s="107">
        <v>-0.60106382978723405</v>
      </c>
      <c r="DY61" s="109">
        <v>0</v>
      </c>
      <c r="DZ61" s="165">
        <v>1</v>
      </c>
      <c r="EA61" s="131">
        <v>0.25333333333333341</v>
      </c>
      <c r="EB61" s="168">
        <v>0.2021276595744681</v>
      </c>
      <c r="EC61" s="169">
        <v>-0.55752212389380529</v>
      </c>
      <c r="ED61" s="107">
        <f t="shared" si="4"/>
        <v>2</v>
      </c>
    </row>
    <row r="62" spans="1:134" x14ac:dyDescent="0.3">
      <c r="A62" s="221" t="s">
        <v>931</v>
      </c>
      <c r="B62" s="109">
        <v>2.3333333333333335</v>
      </c>
      <c r="C62" s="109" t="s">
        <v>1048</v>
      </c>
      <c r="D62" s="109" t="s">
        <v>1048</v>
      </c>
      <c r="E62" s="109">
        <v>0.19999999999999996</v>
      </c>
      <c r="F62" s="109">
        <v>0</v>
      </c>
      <c r="G62" s="109" t="s">
        <v>1048</v>
      </c>
      <c r="H62" s="109" t="s">
        <v>1048</v>
      </c>
      <c r="I62" s="109" t="s">
        <v>1048</v>
      </c>
      <c r="J62" s="109" t="s">
        <v>1048</v>
      </c>
      <c r="K62" s="109">
        <v>0.16666666666666674</v>
      </c>
      <c r="L62" s="109">
        <v>0</v>
      </c>
      <c r="M62" s="109">
        <v>0.28571428571428581</v>
      </c>
      <c r="N62" s="109">
        <v>-0.22222222222222221</v>
      </c>
      <c r="O62" s="109">
        <v>0</v>
      </c>
      <c r="P62" s="109">
        <v>-0.22222222222222221</v>
      </c>
      <c r="Q62" s="109" t="s">
        <v>1048</v>
      </c>
      <c r="R62" s="109" t="s">
        <v>1048</v>
      </c>
      <c r="S62" s="109">
        <v>-6.0714285714285388E-2</v>
      </c>
      <c r="T62" s="109" t="s">
        <v>1048</v>
      </c>
      <c r="U62" s="109" t="s">
        <v>1048</v>
      </c>
      <c r="V62" s="109"/>
      <c r="W62" s="109">
        <v>-6.0714285714285721E-2</v>
      </c>
      <c r="X62" s="109">
        <v>6.4638783269961975E-2</v>
      </c>
      <c r="Y62" s="109">
        <v>-0.43571428571428572</v>
      </c>
      <c r="Z62" s="107">
        <f t="shared" si="0"/>
        <v>0.77215189873417733</v>
      </c>
      <c r="AB62" s="221" t="s">
        <v>931</v>
      </c>
      <c r="AC62" s="109">
        <v>0.45454545454545459</v>
      </c>
      <c r="AD62" s="109" t="s">
        <v>1048</v>
      </c>
      <c r="AE62" s="109" t="s">
        <v>1048</v>
      </c>
      <c r="AF62" s="109">
        <v>-9.0909090909090939E-2</v>
      </c>
      <c r="AG62" s="109">
        <v>0</v>
      </c>
      <c r="AH62" s="109" t="s">
        <v>1048</v>
      </c>
      <c r="AI62" s="109" t="s">
        <v>1048</v>
      </c>
      <c r="AJ62" s="109" t="s">
        <v>1048</v>
      </c>
      <c r="AK62" s="109" t="s">
        <v>1048</v>
      </c>
      <c r="AL62" s="109">
        <v>0</v>
      </c>
      <c r="AM62" s="109">
        <v>0</v>
      </c>
      <c r="AN62" s="109">
        <v>0.16666666666666674</v>
      </c>
      <c r="AO62" s="109">
        <v>0</v>
      </c>
      <c r="AP62" s="109">
        <v>-0.1428571428571429</v>
      </c>
      <c r="AQ62" s="109">
        <v>-0.1428571428571429</v>
      </c>
      <c r="AR62" s="109" t="s">
        <v>1048</v>
      </c>
      <c r="AS62" s="109" t="s">
        <v>1048</v>
      </c>
      <c r="AT62" s="109">
        <v>8.3333333333333259E-2</v>
      </c>
      <c r="AU62" s="109" t="s">
        <v>1048</v>
      </c>
      <c r="AV62" s="109" t="s">
        <v>1048</v>
      </c>
      <c r="AW62" s="165"/>
      <c r="AX62" s="109">
        <v>-7.6923076923076872E-2</v>
      </c>
      <c r="AY62" s="109">
        <v>8.3333333333333259E-2</v>
      </c>
      <c r="AZ62" s="109">
        <v>7.6923076923076872E-2</v>
      </c>
      <c r="BA62" s="107">
        <f t="shared" si="1"/>
        <v>0</v>
      </c>
      <c r="BC62" s="276" t="s">
        <v>931</v>
      </c>
      <c r="BD62" s="109">
        <v>0.14285714285714279</v>
      </c>
      <c r="BE62" s="109" t="s">
        <v>1048</v>
      </c>
      <c r="BF62" s="109" t="s">
        <v>1048</v>
      </c>
      <c r="BG62" s="109">
        <v>0</v>
      </c>
      <c r="BH62" s="109">
        <v>0</v>
      </c>
      <c r="BI62" s="109" t="s">
        <v>1048</v>
      </c>
      <c r="BJ62" s="109" t="s">
        <v>1048</v>
      </c>
      <c r="BK62" s="109" t="s">
        <v>1048</v>
      </c>
      <c r="BL62" s="109" t="s">
        <v>1048</v>
      </c>
      <c r="BM62" s="109">
        <v>-0.125</v>
      </c>
      <c r="BN62" s="109">
        <v>0.14285714285714279</v>
      </c>
      <c r="BO62" s="109">
        <v>-0.25</v>
      </c>
      <c r="BP62" s="109">
        <v>0.5</v>
      </c>
      <c r="BQ62" s="109">
        <v>0</v>
      </c>
      <c r="BR62" s="109">
        <v>0.5</v>
      </c>
      <c r="BS62" s="109" t="s">
        <v>1048</v>
      </c>
      <c r="BT62" s="109" t="s">
        <v>1048</v>
      </c>
      <c r="BU62" s="109">
        <v>0</v>
      </c>
      <c r="BV62" s="109" t="s">
        <v>1048</v>
      </c>
      <c r="BW62" s="109" t="s">
        <v>1048</v>
      </c>
      <c r="BX62" s="107"/>
      <c r="BY62" s="109">
        <v>6.25E-2</v>
      </c>
      <c r="BZ62" s="109">
        <v>5.8823529411764719E-2</v>
      </c>
      <c r="CA62" s="107">
        <v>-0.11111111111111116</v>
      </c>
      <c r="CB62" s="107">
        <f t="shared" si="2"/>
        <v>0.125</v>
      </c>
      <c r="CD62" s="276" t="s">
        <v>931</v>
      </c>
      <c r="CE62" s="107">
        <v>0</v>
      </c>
      <c r="CF62" s="107" t="s">
        <v>1048</v>
      </c>
      <c r="CG62" s="107" t="s">
        <v>1048</v>
      </c>
      <c r="CH62" s="107">
        <v>0.19999999999999996</v>
      </c>
      <c r="CI62" s="107">
        <v>0</v>
      </c>
      <c r="CJ62" s="107" t="s">
        <v>1048</v>
      </c>
      <c r="CK62" s="107" t="s">
        <v>1048</v>
      </c>
      <c r="CL62" s="107" t="s">
        <v>1048</v>
      </c>
      <c r="CM62" s="107" t="s">
        <v>1048</v>
      </c>
      <c r="CN62" s="107">
        <v>0</v>
      </c>
      <c r="CO62" s="107">
        <v>0</v>
      </c>
      <c r="CP62" s="107">
        <v>0.14285714285714279</v>
      </c>
      <c r="CQ62" s="107">
        <v>0</v>
      </c>
      <c r="CR62" s="107">
        <v>-0.125</v>
      </c>
      <c r="CS62" s="107">
        <v>-0.125</v>
      </c>
      <c r="CT62" s="107" t="s">
        <v>1048</v>
      </c>
      <c r="CU62" s="107" t="s">
        <v>1048</v>
      </c>
      <c r="CV62" s="107">
        <v>0</v>
      </c>
      <c r="CW62" s="107" t="s">
        <v>1048</v>
      </c>
      <c r="CX62" s="109" t="s">
        <v>1048</v>
      </c>
      <c r="CY62" s="107"/>
      <c r="CZ62" s="109">
        <v>6.6666666666666652E-2</v>
      </c>
      <c r="DA62" s="109">
        <v>0</v>
      </c>
      <c r="DB62" s="167">
        <v>0.25</v>
      </c>
      <c r="DC62" s="167">
        <f t="shared" si="3"/>
        <v>-0.19999999999999996</v>
      </c>
      <c r="DE62" s="276" t="s">
        <v>931</v>
      </c>
      <c r="DF62" s="107">
        <v>-0.35897435897435892</v>
      </c>
      <c r="DG62" s="107" t="s">
        <v>1048</v>
      </c>
      <c r="DH62" s="107" t="s">
        <v>1048</v>
      </c>
      <c r="DI62" s="107">
        <v>0</v>
      </c>
      <c r="DJ62" s="107">
        <v>0</v>
      </c>
      <c r="DK62" s="107" t="s">
        <v>1048</v>
      </c>
      <c r="DL62" s="107" t="s">
        <v>1048</v>
      </c>
      <c r="DM62" s="107" t="s">
        <v>1048</v>
      </c>
      <c r="DN62" s="107" t="s">
        <v>1048</v>
      </c>
      <c r="DO62" s="107">
        <v>0.25</v>
      </c>
      <c r="DP62" s="107">
        <v>0</v>
      </c>
      <c r="DQ62" s="107">
        <v>0</v>
      </c>
      <c r="DR62" s="107">
        <v>0</v>
      </c>
      <c r="DS62" s="107">
        <v>-0.16444444444444439</v>
      </c>
      <c r="DT62" s="107">
        <v>-0.16444444444444439</v>
      </c>
      <c r="DU62" s="107" t="s">
        <v>1048</v>
      </c>
      <c r="DV62" s="107" t="s">
        <v>1048</v>
      </c>
      <c r="DW62" s="107">
        <v>0</v>
      </c>
      <c r="DX62" s="107" t="s">
        <v>1048</v>
      </c>
      <c r="DY62" s="109" t="s">
        <v>1048</v>
      </c>
      <c r="DZ62" s="165"/>
      <c r="EA62" s="109">
        <v>0</v>
      </c>
      <c r="EB62" s="168">
        <v>8.3333333333333259E-2</v>
      </c>
      <c r="EC62" s="107">
        <v>-0.61538461538461542</v>
      </c>
      <c r="ED62" s="107">
        <f t="shared" si="4"/>
        <v>1.7000000000000002</v>
      </c>
    </row>
    <row r="63" spans="1:134" x14ac:dyDescent="0.3">
      <c r="A63" s="221" t="s">
        <v>1058</v>
      </c>
      <c r="B63" s="109"/>
      <c r="C63" s="109"/>
      <c r="D63" s="109"/>
      <c r="E63" s="109"/>
      <c r="F63" s="109"/>
      <c r="G63" s="109"/>
      <c r="H63" s="109"/>
      <c r="I63" s="109"/>
      <c r="J63" s="109"/>
      <c r="K63" s="109"/>
      <c r="L63" s="109"/>
      <c r="M63" s="109"/>
      <c r="N63" s="109"/>
      <c r="O63" s="109"/>
      <c r="P63" s="109"/>
      <c r="Q63" s="109"/>
      <c r="R63" s="109"/>
      <c r="S63" s="109"/>
      <c r="T63" s="109" t="s">
        <v>1048</v>
      </c>
      <c r="U63" s="109">
        <v>0</v>
      </c>
      <c r="V63" s="109"/>
      <c r="W63" s="109" t="s">
        <v>1048</v>
      </c>
      <c r="X63" s="109"/>
      <c r="Y63" s="109"/>
      <c r="Z63" s="107"/>
      <c r="AB63" s="221" t="s">
        <v>1058</v>
      </c>
      <c r="AC63" s="109"/>
      <c r="AD63" s="109"/>
      <c r="AE63" s="109"/>
      <c r="AF63" s="109"/>
      <c r="AG63" s="109"/>
      <c r="AH63" s="109"/>
      <c r="AI63" s="109"/>
      <c r="AJ63" s="109"/>
      <c r="AK63" s="109"/>
      <c r="AL63" s="109"/>
      <c r="AM63" s="109"/>
      <c r="AN63" s="109"/>
      <c r="AO63" s="109"/>
      <c r="AP63" s="109"/>
      <c r="AQ63" s="109"/>
      <c r="AR63" s="109"/>
      <c r="AS63" s="109"/>
      <c r="AT63" s="109"/>
      <c r="AU63" s="109" t="s">
        <v>1048</v>
      </c>
      <c r="AV63" s="109">
        <v>0</v>
      </c>
      <c r="AW63" s="165"/>
      <c r="AX63" s="109" t="s">
        <v>1048</v>
      </c>
      <c r="AY63" s="109"/>
      <c r="AZ63" s="109"/>
      <c r="BA63" s="107"/>
      <c r="BC63" s="276" t="s">
        <v>1058</v>
      </c>
      <c r="BD63" s="109"/>
      <c r="BE63" s="109"/>
      <c r="BF63" s="109"/>
      <c r="BG63" s="109"/>
      <c r="BH63" s="109"/>
      <c r="BI63" s="109"/>
      <c r="BJ63" s="109"/>
      <c r="BK63" s="109"/>
      <c r="BL63" s="109"/>
      <c r="BM63" s="109"/>
      <c r="BN63" s="109"/>
      <c r="BO63" s="109"/>
      <c r="BP63" s="109"/>
      <c r="BQ63" s="109"/>
      <c r="BR63" s="109"/>
      <c r="BS63" s="109"/>
      <c r="BT63" s="109"/>
      <c r="BU63" s="109"/>
      <c r="BV63" s="109" t="s">
        <v>1048</v>
      </c>
      <c r="BW63" s="109">
        <v>-0.5</v>
      </c>
      <c r="BX63" s="107"/>
      <c r="BY63" s="109" t="s">
        <v>1048</v>
      </c>
      <c r="BZ63" s="109" t="s">
        <v>1048</v>
      </c>
      <c r="CA63" s="107"/>
      <c r="CB63" s="107"/>
      <c r="CD63" s="276" t="s">
        <v>1058</v>
      </c>
      <c r="CE63" s="107"/>
      <c r="CF63" s="107"/>
      <c r="CG63" s="107"/>
      <c r="CH63" s="107"/>
      <c r="CI63" s="107"/>
      <c r="CJ63" s="107"/>
      <c r="CK63" s="107"/>
      <c r="CL63" s="107"/>
      <c r="CM63" s="107"/>
      <c r="CN63" s="107"/>
      <c r="CO63" s="107"/>
      <c r="CP63" s="107"/>
      <c r="CQ63" s="107"/>
      <c r="CR63" s="107"/>
      <c r="CS63" s="107"/>
      <c r="CT63" s="107"/>
      <c r="CU63" s="107"/>
      <c r="CV63" s="107"/>
      <c r="CW63" s="107"/>
      <c r="CX63" s="109">
        <v>-0.6</v>
      </c>
      <c r="CY63" s="107"/>
      <c r="CZ63" s="109" t="s">
        <v>1048</v>
      </c>
      <c r="DA63" s="109"/>
      <c r="DB63" s="167"/>
      <c r="DC63" s="167"/>
      <c r="DE63" s="276" t="s">
        <v>1058</v>
      </c>
      <c r="DF63" s="107"/>
      <c r="DG63" s="107"/>
      <c r="DH63" s="107"/>
      <c r="DI63" s="107"/>
      <c r="DJ63" s="107"/>
      <c r="DK63" s="107"/>
      <c r="DL63" s="107"/>
      <c r="DM63" s="107"/>
      <c r="DN63" s="107"/>
      <c r="DO63" s="107"/>
      <c r="DP63" s="107"/>
      <c r="DQ63" s="107"/>
      <c r="DR63" s="107"/>
      <c r="DS63" s="107"/>
      <c r="DT63" s="107"/>
      <c r="DU63" s="107"/>
      <c r="DV63" s="107"/>
      <c r="DW63" s="107"/>
      <c r="DX63" s="107"/>
      <c r="DY63" s="109">
        <v>-0.16666666666666663</v>
      </c>
      <c r="DZ63" s="165"/>
      <c r="EA63" s="109" t="s">
        <v>1048</v>
      </c>
      <c r="EB63" s="168"/>
      <c r="EC63" s="107"/>
      <c r="ED63" s="107"/>
    </row>
    <row r="64" spans="1:134" x14ac:dyDescent="0.3">
      <c r="A64" s="221" t="s">
        <v>1059</v>
      </c>
      <c r="B64" s="109"/>
      <c r="C64" s="109"/>
      <c r="D64" s="109"/>
      <c r="E64" s="109"/>
      <c r="F64" s="109"/>
      <c r="G64" s="109"/>
      <c r="H64" s="109"/>
      <c r="I64" s="109" t="s">
        <v>1048</v>
      </c>
      <c r="J64" s="109" t="s">
        <v>1048</v>
      </c>
      <c r="K64" s="109" t="s">
        <v>1048</v>
      </c>
      <c r="L64" s="109" t="s">
        <v>1048</v>
      </c>
      <c r="M64" s="109" t="s">
        <v>1048</v>
      </c>
      <c r="N64" s="109" t="s">
        <v>1048</v>
      </c>
      <c r="O64" s="109" t="s">
        <v>1048</v>
      </c>
      <c r="P64" s="109" t="s">
        <v>1048</v>
      </c>
      <c r="Q64" s="109" t="s">
        <v>1048</v>
      </c>
      <c r="R64" s="109" t="s">
        <v>1048</v>
      </c>
      <c r="S64" s="109" t="s">
        <v>1048</v>
      </c>
      <c r="T64" s="109" t="s">
        <v>1048</v>
      </c>
      <c r="U64" s="109" t="s">
        <v>1048</v>
      </c>
      <c r="V64" s="109"/>
      <c r="W64" s="109" t="s">
        <v>1048</v>
      </c>
      <c r="X64" s="109"/>
      <c r="Y64" s="109"/>
      <c r="Z64" s="107"/>
      <c r="AB64" s="221" t="s">
        <v>1059</v>
      </c>
      <c r="AC64" s="109"/>
      <c r="AD64" s="109"/>
      <c r="AE64" s="109"/>
      <c r="AF64" s="109"/>
      <c r="AG64" s="109"/>
      <c r="AH64" s="109"/>
      <c r="AI64" s="109"/>
      <c r="AJ64" s="109" t="s">
        <v>1048</v>
      </c>
      <c r="AK64" s="109" t="s">
        <v>1048</v>
      </c>
      <c r="AL64" s="109" t="s">
        <v>1048</v>
      </c>
      <c r="AM64" s="109" t="s">
        <v>1048</v>
      </c>
      <c r="AN64" s="109" t="s">
        <v>1048</v>
      </c>
      <c r="AO64" s="109" t="s">
        <v>1048</v>
      </c>
      <c r="AP64" s="109" t="s">
        <v>1048</v>
      </c>
      <c r="AQ64" s="109" t="s">
        <v>1048</v>
      </c>
      <c r="AR64" s="109" t="s">
        <v>1048</v>
      </c>
      <c r="AS64" s="109" t="s">
        <v>1048</v>
      </c>
      <c r="AT64" s="109" t="s">
        <v>1048</v>
      </c>
      <c r="AU64" s="109" t="s">
        <v>1048</v>
      </c>
      <c r="AV64" s="109" t="s">
        <v>1048</v>
      </c>
      <c r="AW64" s="165"/>
      <c r="AX64" s="109" t="s">
        <v>1048</v>
      </c>
      <c r="AY64" s="109"/>
      <c r="AZ64" s="109"/>
      <c r="BA64" s="107"/>
      <c r="BC64" s="276" t="s">
        <v>1059</v>
      </c>
      <c r="BD64" s="109"/>
      <c r="BE64" s="109"/>
      <c r="BF64" s="109"/>
      <c r="BG64" s="109"/>
      <c r="BH64" s="109"/>
      <c r="BI64" s="109"/>
      <c r="BJ64" s="109"/>
      <c r="BK64" s="109" t="s">
        <v>1048</v>
      </c>
      <c r="BL64" s="109" t="s">
        <v>1048</v>
      </c>
      <c r="BM64" s="109" t="s">
        <v>1048</v>
      </c>
      <c r="BN64" s="109" t="s">
        <v>1048</v>
      </c>
      <c r="BO64" s="109" t="s">
        <v>1048</v>
      </c>
      <c r="BP64" s="109" t="s">
        <v>1048</v>
      </c>
      <c r="BQ64" s="109" t="s">
        <v>1048</v>
      </c>
      <c r="BR64" s="109" t="s">
        <v>1048</v>
      </c>
      <c r="BS64" s="109" t="s">
        <v>1048</v>
      </c>
      <c r="BT64" s="109" t="s">
        <v>1048</v>
      </c>
      <c r="BU64" s="109" t="s">
        <v>1048</v>
      </c>
      <c r="BV64" s="109" t="s">
        <v>1048</v>
      </c>
      <c r="BW64" s="109" t="s">
        <v>1048</v>
      </c>
      <c r="BX64" s="107"/>
      <c r="BY64" s="109" t="s">
        <v>1048</v>
      </c>
      <c r="BZ64" s="109" t="s">
        <v>1048</v>
      </c>
      <c r="CA64" s="107"/>
      <c r="CB64" s="107"/>
      <c r="CD64" s="276" t="s">
        <v>1059</v>
      </c>
      <c r="CE64" s="107"/>
      <c r="CF64" s="107"/>
      <c r="CG64" s="107"/>
      <c r="CH64" s="107"/>
      <c r="CI64" s="107"/>
      <c r="CJ64" s="107"/>
      <c r="CK64" s="107"/>
      <c r="CL64" s="107" t="s">
        <v>1048</v>
      </c>
      <c r="CM64" s="107" t="s">
        <v>1048</v>
      </c>
      <c r="CN64" s="107" t="s">
        <v>1048</v>
      </c>
      <c r="CO64" s="107" t="s">
        <v>1048</v>
      </c>
      <c r="CP64" s="107" t="s">
        <v>1048</v>
      </c>
      <c r="CQ64" s="107" t="s">
        <v>1048</v>
      </c>
      <c r="CR64" s="107" t="s">
        <v>1048</v>
      </c>
      <c r="CS64" s="107" t="s">
        <v>1048</v>
      </c>
      <c r="CT64" s="107" t="s">
        <v>1048</v>
      </c>
      <c r="CU64" s="107" t="s">
        <v>1048</v>
      </c>
      <c r="CV64" s="107" t="s">
        <v>1048</v>
      </c>
      <c r="CW64" s="107" t="s">
        <v>1048</v>
      </c>
      <c r="CX64" s="109" t="s">
        <v>1048</v>
      </c>
      <c r="CY64" s="107"/>
      <c r="CZ64" s="109" t="s">
        <v>1048</v>
      </c>
      <c r="DA64" s="109"/>
      <c r="DB64" s="167"/>
      <c r="DC64" s="167"/>
      <c r="DE64" s="276" t="s">
        <v>1059</v>
      </c>
      <c r="DF64"/>
      <c r="DG64"/>
      <c r="DH64"/>
      <c r="DI64"/>
      <c r="DJ64"/>
      <c r="DK64"/>
      <c r="DL64"/>
      <c r="DM64"/>
      <c r="DN64"/>
      <c r="DO64"/>
      <c r="DP64"/>
      <c r="DQ64"/>
      <c r="DR64"/>
      <c r="DS64"/>
      <c r="DT64"/>
      <c r="DU64"/>
      <c r="DV64"/>
      <c r="DW64"/>
      <c r="DX64"/>
      <c r="DY64"/>
      <c r="DZ64"/>
      <c r="EA64"/>
      <c r="EB64"/>
      <c r="EC64"/>
      <c r="ED64" s="107"/>
    </row>
    <row r="65" spans="1:134" x14ac:dyDescent="0.3">
      <c r="A65" s="221" t="s">
        <v>1060</v>
      </c>
      <c r="B65" s="109"/>
      <c r="C65" s="109"/>
      <c r="D65" s="109"/>
      <c r="E65" s="109"/>
      <c r="F65" s="109"/>
      <c r="G65" s="109"/>
      <c r="H65" s="109"/>
      <c r="I65" s="109"/>
      <c r="J65" s="109"/>
      <c r="K65" s="109"/>
      <c r="L65" s="109"/>
      <c r="M65" s="109" t="s">
        <v>1048</v>
      </c>
      <c r="N65" s="109" t="s">
        <v>1048</v>
      </c>
      <c r="O65" s="109" t="s">
        <v>1048</v>
      </c>
      <c r="P65" s="109" t="s">
        <v>1048</v>
      </c>
      <c r="Q65" s="109" t="s">
        <v>1048</v>
      </c>
      <c r="R65" s="109">
        <v>-0.74</v>
      </c>
      <c r="S65" s="109">
        <v>0.92307692307691802</v>
      </c>
      <c r="T65" s="109">
        <v>-0.15999999999999781</v>
      </c>
      <c r="U65" s="109">
        <v>-0.47619047619047616</v>
      </c>
      <c r="V65" s="109"/>
      <c r="W65" s="109">
        <v>1.2727272727272725</v>
      </c>
      <c r="X65" s="109"/>
      <c r="Y65" s="109"/>
      <c r="Z65" s="107"/>
      <c r="AB65" s="221" t="s">
        <v>1060</v>
      </c>
      <c r="AC65" s="109"/>
      <c r="AD65" s="109"/>
      <c r="AE65" s="109"/>
      <c r="AF65" s="109"/>
      <c r="AG65" s="109"/>
      <c r="AH65" s="109"/>
      <c r="AI65" s="109"/>
      <c r="AJ65" s="109"/>
      <c r="AK65" s="109"/>
      <c r="AL65" s="109"/>
      <c r="AM65" s="109"/>
      <c r="AN65" s="109" t="s">
        <v>1048</v>
      </c>
      <c r="AO65" s="109" t="s">
        <v>1048</v>
      </c>
      <c r="AP65" s="109" t="s">
        <v>1048</v>
      </c>
      <c r="AQ65" s="109" t="s">
        <v>1048</v>
      </c>
      <c r="AR65" s="109" t="s">
        <v>1048</v>
      </c>
      <c r="AS65" s="109">
        <v>0.33333333333333326</v>
      </c>
      <c r="AT65" s="109">
        <v>-0.25</v>
      </c>
      <c r="AU65" s="109">
        <v>-0.33333333333333337</v>
      </c>
      <c r="AV65" s="109">
        <v>0</v>
      </c>
      <c r="AW65" s="165"/>
      <c r="AX65" s="109">
        <v>0</v>
      </c>
      <c r="AY65" s="109"/>
      <c r="AZ65" s="109"/>
      <c r="BA65" s="107"/>
      <c r="BC65" s="276" t="s">
        <v>1060</v>
      </c>
      <c r="BD65" s="109"/>
      <c r="BE65" s="109"/>
      <c r="BF65" s="109"/>
      <c r="BG65" s="109"/>
      <c r="BH65" s="109"/>
      <c r="BI65" s="109"/>
      <c r="BJ65" s="109"/>
      <c r="BK65" s="109"/>
      <c r="BL65" s="109"/>
      <c r="BM65" s="109"/>
      <c r="BN65" s="109"/>
      <c r="BO65" s="109" t="s">
        <v>1048</v>
      </c>
      <c r="BP65" s="109" t="s">
        <v>1048</v>
      </c>
      <c r="BQ65" s="109" t="s">
        <v>1048</v>
      </c>
      <c r="BR65" s="109" t="s">
        <v>1048</v>
      </c>
      <c r="BS65" s="109" t="s">
        <v>1048</v>
      </c>
      <c r="BT65" s="109">
        <v>0.66666666666666674</v>
      </c>
      <c r="BU65" s="109">
        <v>0.19999999999999996</v>
      </c>
      <c r="BV65" s="109">
        <v>-0.16666666666666663</v>
      </c>
      <c r="BW65" s="109">
        <v>0.5</v>
      </c>
      <c r="BX65" s="107"/>
      <c r="BY65" s="109">
        <v>-0.33333333333333337</v>
      </c>
      <c r="BZ65" s="109" t="s">
        <v>1048</v>
      </c>
      <c r="CA65" s="107"/>
      <c r="CB65" s="107"/>
      <c r="CD65" s="276" t="s">
        <v>1060</v>
      </c>
      <c r="CE65" s="107"/>
      <c r="CF65" s="107"/>
      <c r="CG65" s="107"/>
      <c r="CH65" s="107"/>
      <c r="CI65" s="107"/>
      <c r="CJ65" s="107"/>
      <c r="CK65" s="107"/>
      <c r="CL65" s="107"/>
      <c r="CM65" s="107"/>
      <c r="CN65" s="107"/>
      <c r="CO65" s="107"/>
      <c r="CP65" s="107" t="s">
        <v>1048</v>
      </c>
      <c r="CQ65" s="107" t="s">
        <v>1048</v>
      </c>
      <c r="CR65" s="107" t="s">
        <v>1048</v>
      </c>
      <c r="CS65" s="107" t="s">
        <v>1048</v>
      </c>
      <c r="CT65" s="107" t="s">
        <v>1048</v>
      </c>
      <c r="CU65" s="107">
        <v>-0.15625</v>
      </c>
      <c r="CV65" s="107">
        <v>0.18518518518518512</v>
      </c>
      <c r="CW65" s="107">
        <v>-0.375</v>
      </c>
      <c r="CX65" s="109">
        <v>0.48</v>
      </c>
      <c r="CY65" s="107"/>
      <c r="CZ65" s="109">
        <v>0.65540540540540548</v>
      </c>
      <c r="DA65" s="109"/>
      <c r="DB65" s="167"/>
      <c r="DC65" s="167"/>
      <c r="DE65" s="221" t="s">
        <v>1060</v>
      </c>
      <c r="DF65" s="107"/>
      <c r="DG65" s="107"/>
      <c r="DH65" s="107"/>
      <c r="DI65" s="107"/>
      <c r="DJ65" s="107"/>
      <c r="DK65" s="107"/>
      <c r="DL65" s="107"/>
      <c r="DM65" s="107"/>
      <c r="DN65" s="107"/>
      <c r="DO65" s="107"/>
      <c r="DP65" s="107"/>
      <c r="DQ65" s="107" t="s">
        <v>1048</v>
      </c>
      <c r="DR65" s="107" t="s">
        <v>1048</v>
      </c>
      <c r="DS65" s="107" t="s">
        <v>1048</v>
      </c>
      <c r="DT65" s="107" t="s">
        <v>1048</v>
      </c>
      <c r="DU65" s="107" t="s">
        <v>1048</v>
      </c>
      <c r="DV65" s="107">
        <v>0</v>
      </c>
      <c r="DW65" s="107">
        <v>-0.25</v>
      </c>
      <c r="DX65" s="107">
        <v>-0.45333333333333337</v>
      </c>
      <c r="DY65" s="109">
        <v>4.8780487804878092E-2</v>
      </c>
      <c r="DZ65" s="165"/>
      <c r="EA65" s="109">
        <v>0.45348837209302317</v>
      </c>
      <c r="EB65" s="168"/>
      <c r="EC65" s="107"/>
      <c r="ED65" s="107"/>
    </row>
    <row r="66" spans="1:134" x14ac:dyDescent="0.3">
      <c r="A66" s="130" t="s">
        <v>1729</v>
      </c>
      <c r="Z66" s="107">
        <f t="shared" si="0"/>
        <v>0.50000000000000022</v>
      </c>
      <c r="AB66" s="130" t="s">
        <v>1729</v>
      </c>
      <c r="BA66" s="107">
        <f t="shared" si="1"/>
        <v>0.10000000000000009</v>
      </c>
      <c r="BC66" s="130" t="s">
        <v>1729</v>
      </c>
      <c r="BD66"/>
      <c r="BE66"/>
      <c r="BF66"/>
      <c r="BG66"/>
      <c r="BH66"/>
      <c r="BI66"/>
      <c r="BJ66"/>
      <c r="BK66"/>
      <c r="BL66"/>
      <c r="BM66"/>
      <c r="BN66"/>
      <c r="BO66"/>
      <c r="BP66"/>
      <c r="BQ66"/>
      <c r="BR66"/>
      <c r="BS66"/>
      <c r="BT66"/>
      <c r="BU66"/>
      <c r="BV66"/>
      <c r="BW66"/>
      <c r="BX66"/>
      <c r="BY66"/>
      <c r="BZ66"/>
      <c r="CA66"/>
      <c r="CB66" s="107">
        <f t="shared" si="2"/>
        <v>0.28571428571428581</v>
      </c>
      <c r="CD66" s="130" t="s">
        <v>1729</v>
      </c>
      <c r="CE66" s="215"/>
      <c r="CF66" s="215"/>
      <c r="CG66" s="215"/>
      <c r="CH66" s="215"/>
      <c r="CI66" s="215"/>
      <c r="CJ66" s="215"/>
      <c r="CK66" s="215"/>
      <c r="CL66" s="215"/>
      <c r="CM66" s="215"/>
      <c r="CN66" s="215"/>
      <c r="CO66" s="215"/>
      <c r="CP66" s="215"/>
      <c r="CQ66" s="215"/>
      <c r="CR66" s="215"/>
      <c r="CS66" s="215"/>
      <c r="CT66" s="215"/>
      <c r="CU66" s="215"/>
      <c r="CV66" s="215"/>
      <c r="CW66" s="215"/>
      <c r="CX66" s="215"/>
      <c r="CY66" s="215"/>
      <c r="CZ66" s="215"/>
      <c r="DA66" s="215"/>
      <c r="DB66" s="215"/>
      <c r="DC66" s="167">
        <f t="shared" si="3"/>
        <v>0.66666666666666674</v>
      </c>
      <c r="DE66" s="130" t="s">
        <v>1729</v>
      </c>
      <c r="DF66" s="215"/>
      <c r="DG66" s="215"/>
      <c r="DH66" s="215"/>
      <c r="DI66" s="215"/>
      <c r="DJ66" s="215"/>
      <c r="DK66" s="215"/>
      <c r="DL66" s="215"/>
      <c r="DM66" s="215"/>
      <c r="DN66" s="215"/>
      <c r="DO66" s="215"/>
      <c r="DP66" s="215"/>
      <c r="DQ66" s="215"/>
      <c r="DR66" s="215"/>
      <c r="DS66" s="215"/>
      <c r="DT66" s="215"/>
      <c r="DU66" s="215"/>
      <c r="DV66" s="215"/>
      <c r="DW66" s="215"/>
      <c r="DX66" s="215"/>
      <c r="DY66" s="215"/>
      <c r="DZ66" s="215"/>
      <c r="EA66" s="215"/>
      <c r="EB66" s="215"/>
      <c r="EC66" s="215"/>
      <c r="ED66" s="107">
        <f t="shared" si="4"/>
        <v>0.75</v>
      </c>
    </row>
    <row r="67" spans="1:134" x14ac:dyDescent="0.3">
      <c r="A67" s="221" t="s">
        <v>1061</v>
      </c>
      <c r="B67" s="170"/>
      <c r="C67" s="156"/>
      <c r="D67" s="164"/>
      <c r="E67" s="156"/>
      <c r="F67" s="156"/>
      <c r="G67" s="171"/>
      <c r="H67" s="109" t="s">
        <v>1048</v>
      </c>
      <c r="I67" s="109" t="s">
        <v>1048</v>
      </c>
      <c r="J67" s="109" t="s">
        <v>1048</v>
      </c>
      <c r="K67" s="109" t="s">
        <v>1048</v>
      </c>
      <c r="L67" s="109" t="s">
        <v>1048</v>
      </c>
      <c r="M67" s="109" t="s">
        <v>1048</v>
      </c>
      <c r="N67" s="109" t="s">
        <v>1048</v>
      </c>
      <c r="O67" s="109" t="s">
        <v>1048</v>
      </c>
      <c r="P67" s="109" t="s">
        <v>1048</v>
      </c>
      <c r="Q67" s="109" t="s">
        <v>1048</v>
      </c>
      <c r="R67" s="109" t="s">
        <v>1048</v>
      </c>
      <c r="S67" s="109" t="s">
        <v>1048</v>
      </c>
      <c r="T67" s="109" t="s">
        <v>1048</v>
      </c>
      <c r="U67" s="109" t="s">
        <v>1048</v>
      </c>
      <c r="V67" s="109"/>
      <c r="W67" s="109" t="s">
        <v>1048</v>
      </c>
      <c r="X67" s="109"/>
      <c r="Y67" s="109"/>
      <c r="Z67" s="107"/>
      <c r="AB67" s="221" t="s">
        <v>1061</v>
      </c>
      <c r="AC67" s="109"/>
      <c r="AD67" s="109"/>
      <c r="AE67" s="109"/>
      <c r="AF67" s="109"/>
      <c r="AG67" s="109"/>
      <c r="AH67" s="109"/>
      <c r="AI67" s="109" t="s">
        <v>1048</v>
      </c>
      <c r="AJ67" s="109" t="s">
        <v>1048</v>
      </c>
      <c r="AK67" s="109" t="s">
        <v>1048</v>
      </c>
      <c r="AL67" s="109" t="s">
        <v>1048</v>
      </c>
      <c r="AM67" s="109" t="s">
        <v>1048</v>
      </c>
      <c r="AN67" s="109" t="s">
        <v>1048</v>
      </c>
      <c r="AO67" s="109" t="s">
        <v>1048</v>
      </c>
      <c r="AP67" s="109" t="s">
        <v>1048</v>
      </c>
      <c r="AQ67" s="109" t="s">
        <v>1048</v>
      </c>
      <c r="AR67" s="109" t="s">
        <v>1048</v>
      </c>
      <c r="AS67" s="109" t="s">
        <v>1048</v>
      </c>
      <c r="AT67" s="109" t="s">
        <v>1048</v>
      </c>
      <c r="AU67" s="109" t="s">
        <v>1048</v>
      </c>
      <c r="AV67" s="109" t="s">
        <v>1048</v>
      </c>
      <c r="AW67" s="165"/>
      <c r="AX67" s="109" t="s">
        <v>1048</v>
      </c>
      <c r="AY67" s="109"/>
      <c r="AZ67" s="109"/>
      <c r="BA67" s="107"/>
      <c r="BC67" s="276" t="s">
        <v>1061</v>
      </c>
      <c r="BD67"/>
      <c r="BE67"/>
      <c r="BF67"/>
      <c r="BG67"/>
      <c r="BH67"/>
      <c r="BI67"/>
      <c r="BJ67"/>
      <c r="BK67"/>
      <c r="BL67"/>
      <c r="BM67"/>
      <c r="BN67"/>
      <c r="BO67"/>
      <c r="BP67"/>
      <c r="BQ67"/>
      <c r="BR67"/>
      <c r="BS67"/>
      <c r="BT67"/>
      <c r="BU67"/>
      <c r="BV67"/>
      <c r="BW67"/>
      <c r="BX67"/>
      <c r="BY67"/>
      <c r="BZ67"/>
      <c r="CA67"/>
      <c r="CB67" s="107"/>
      <c r="CD67" s="276" t="s">
        <v>1061</v>
      </c>
      <c r="CE67"/>
      <c r="CF67"/>
      <c r="CG67"/>
      <c r="CH67"/>
      <c r="CI67"/>
      <c r="CJ67"/>
      <c r="CK67"/>
      <c r="CL67"/>
      <c r="CM67"/>
      <c r="CN67"/>
      <c r="CO67"/>
      <c r="CP67"/>
      <c r="CQ67"/>
      <c r="CR67"/>
      <c r="CS67"/>
      <c r="CT67"/>
      <c r="CU67"/>
      <c r="CV67"/>
      <c r="CW67"/>
      <c r="CX67"/>
      <c r="CY67"/>
      <c r="CZ67"/>
      <c r="DA67"/>
      <c r="DB67"/>
      <c r="DC67" s="167"/>
      <c r="DE67" s="276" t="s">
        <v>1061</v>
      </c>
      <c r="DF67"/>
      <c r="DG67"/>
      <c r="DH67"/>
      <c r="DI67"/>
      <c r="DJ67"/>
      <c r="DK67"/>
      <c r="DL67"/>
      <c r="DM67"/>
      <c r="DN67"/>
      <c r="DO67"/>
      <c r="DP67"/>
      <c r="DQ67"/>
      <c r="DR67"/>
      <c r="DS67"/>
      <c r="DT67"/>
      <c r="DU67"/>
      <c r="DV67"/>
      <c r="DW67"/>
      <c r="DX67"/>
      <c r="DY67"/>
      <c r="DZ67"/>
      <c r="EA67"/>
      <c r="EB67"/>
      <c r="EC67"/>
      <c r="ED67" s="107"/>
    </row>
    <row r="68" spans="1:134" x14ac:dyDescent="0.3">
      <c r="A68" s="130" t="s">
        <v>1063</v>
      </c>
      <c r="B68" s="109">
        <v>-0.12408759124087576</v>
      </c>
      <c r="C68" s="109">
        <v>-4.0000000000000036E-2</v>
      </c>
      <c r="D68" s="109" t="s">
        <v>1048</v>
      </c>
      <c r="E68" s="109" t="s">
        <v>1048</v>
      </c>
      <c r="F68" s="109" t="s">
        <v>1048</v>
      </c>
      <c r="G68" s="109" t="s">
        <v>1048</v>
      </c>
      <c r="H68" s="109" t="s">
        <v>1048</v>
      </c>
      <c r="I68" s="109" t="s">
        <v>1048</v>
      </c>
      <c r="J68" s="109" t="s">
        <v>1048</v>
      </c>
      <c r="K68" s="109" t="s">
        <v>1048</v>
      </c>
      <c r="L68" s="109" t="s">
        <v>1048</v>
      </c>
      <c r="M68" s="109" t="s">
        <v>1048</v>
      </c>
      <c r="N68" s="109" t="s">
        <v>1048</v>
      </c>
      <c r="O68" s="109" t="s">
        <v>1048</v>
      </c>
      <c r="P68" s="109" t="s">
        <v>1048</v>
      </c>
      <c r="Q68" s="109" t="s">
        <v>1048</v>
      </c>
      <c r="R68" s="109" t="s">
        <v>1048</v>
      </c>
      <c r="S68" s="109">
        <v>0</v>
      </c>
      <c r="U68" s="109" t="s">
        <v>1048</v>
      </c>
      <c r="V68" s="109"/>
      <c r="W68" s="109" t="s">
        <v>1048</v>
      </c>
      <c r="X68" s="109">
        <v>0.28205128205128216</v>
      </c>
      <c r="Y68" s="109">
        <v>5.3333333333333233E-2</v>
      </c>
      <c r="Z68" s="107">
        <f t="shared" si="0"/>
        <v>0</v>
      </c>
      <c r="AB68" s="130" t="s">
        <v>1063</v>
      </c>
      <c r="AC68" s="109">
        <v>-6.25E-2</v>
      </c>
      <c r="AD68" s="109">
        <v>-0.19999999999999996</v>
      </c>
      <c r="AE68" s="109" t="s">
        <v>1048</v>
      </c>
      <c r="AF68" s="109" t="s">
        <v>1048</v>
      </c>
      <c r="AG68" s="109" t="s">
        <v>1048</v>
      </c>
      <c r="AH68" s="109" t="s">
        <v>1048</v>
      </c>
      <c r="AI68" s="109" t="s">
        <v>1048</v>
      </c>
      <c r="AJ68" s="109" t="s">
        <v>1048</v>
      </c>
      <c r="AK68" s="109" t="s">
        <v>1048</v>
      </c>
      <c r="AL68" s="109" t="s">
        <v>1048</v>
      </c>
      <c r="AM68" s="109" t="s">
        <v>1048</v>
      </c>
      <c r="AN68" s="109" t="s">
        <v>1048</v>
      </c>
      <c r="AO68" s="109" t="s">
        <v>1048</v>
      </c>
      <c r="AP68" s="109" t="s">
        <v>1048</v>
      </c>
      <c r="AQ68" s="109" t="s">
        <v>1048</v>
      </c>
      <c r="AR68" s="109" t="s">
        <v>1048</v>
      </c>
      <c r="AS68" s="109" t="s">
        <v>1048</v>
      </c>
      <c r="AT68" s="109">
        <v>0.5</v>
      </c>
      <c r="AU68" s="109" t="s">
        <v>1048</v>
      </c>
      <c r="AV68" s="109" t="s">
        <v>1048</v>
      </c>
      <c r="AW68" s="165"/>
      <c r="AX68" s="109" t="s">
        <v>1048</v>
      </c>
      <c r="AY68" s="109">
        <v>0</v>
      </c>
      <c r="AZ68" s="109">
        <v>0.66666666666666674</v>
      </c>
      <c r="BA68" s="107">
        <f t="shared" si="1"/>
        <v>-0.30000000000000004</v>
      </c>
      <c r="BC68" s="277" t="s">
        <v>1063</v>
      </c>
      <c r="BD68" s="109">
        <v>1.1666666666666665</v>
      </c>
      <c r="BE68" s="109">
        <v>-0.23076923076923073</v>
      </c>
      <c r="BF68" s="109" t="s">
        <v>1048</v>
      </c>
      <c r="BG68" s="109" t="s">
        <v>1048</v>
      </c>
      <c r="BH68" s="109" t="s">
        <v>1048</v>
      </c>
      <c r="BI68" s="109" t="s">
        <v>1048</v>
      </c>
      <c r="BJ68" s="109" t="s">
        <v>1048</v>
      </c>
      <c r="BK68" s="109" t="s">
        <v>1048</v>
      </c>
      <c r="BL68" s="109" t="s">
        <v>1048</v>
      </c>
      <c r="BM68" s="109" t="s">
        <v>1048</v>
      </c>
      <c r="BN68" s="109" t="s">
        <v>1048</v>
      </c>
      <c r="BO68" s="109" t="s">
        <v>1048</v>
      </c>
      <c r="BP68" s="109" t="s">
        <v>1048</v>
      </c>
      <c r="BQ68" s="109" t="s">
        <v>1048</v>
      </c>
      <c r="BR68" s="109" t="s">
        <v>1048</v>
      </c>
      <c r="BS68" s="109" t="s">
        <v>1048</v>
      </c>
      <c r="BT68" s="109" t="s">
        <v>1048</v>
      </c>
      <c r="BU68" s="109">
        <v>0.2</v>
      </c>
      <c r="BV68" s="109" t="s">
        <v>1048</v>
      </c>
      <c r="BW68" s="109" t="s">
        <v>1048</v>
      </c>
      <c r="BX68" s="107"/>
      <c r="BY68" s="109" t="s">
        <v>1048</v>
      </c>
      <c r="BZ68" s="109">
        <v>0.5</v>
      </c>
      <c r="CA68" s="107">
        <v>-0.33333333333333337</v>
      </c>
      <c r="CB68" s="107">
        <f t="shared" si="2"/>
        <v>0</v>
      </c>
      <c r="CD68" s="277" t="s">
        <v>1063</v>
      </c>
      <c r="CE68" s="107">
        <v>1.5</v>
      </c>
      <c r="CF68" s="107">
        <v>-0.33333333333333337</v>
      </c>
      <c r="CG68" s="107" t="s">
        <v>1048</v>
      </c>
      <c r="CH68" s="107" t="s">
        <v>1048</v>
      </c>
      <c r="CI68" s="107" t="s">
        <v>1048</v>
      </c>
      <c r="CJ68" s="107" t="s">
        <v>1048</v>
      </c>
      <c r="CK68" s="107" t="s">
        <v>1048</v>
      </c>
      <c r="CL68" s="107" t="s">
        <v>1048</v>
      </c>
      <c r="CM68" s="107" t="s">
        <v>1048</v>
      </c>
      <c r="CN68" s="107" t="s">
        <v>1048</v>
      </c>
      <c r="CO68" s="107" t="s">
        <v>1048</v>
      </c>
      <c r="CP68" s="107" t="s">
        <v>1048</v>
      </c>
      <c r="CQ68" s="107" t="s">
        <v>1048</v>
      </c>
      <c r="CR68" s="107" t="s">
        <v>1048</v>
      </c>
      <c r="CS68" s="107" t="s">
        <v>1048</v>
      </c>
      <c r="CT68" s="107" t="s">
        <v>1048</v>
      </c>
      <c r="CU68" s="107" t="s">
        <v>1048</v>
      </c>
      <c r="CV68" s="107">
        <v>0</v>
      </c>
      <c r="CW68" s="107" t="s">
        <v>1048</v>
      </c>
      <c r="CX68" s="109" t="s">
        <v>1048</v>
      </c>
      <c r="CY68" s="107"/>
      <c r="CZ68" s="109" t="s">
        <v>1048</v>
      </c>
      <c r="DA68" s="109">
        <v>0.25</v>
      </c>
      <c r="DB68" s="167">
        <v>-0.19999999999999996</v>
      </c>
      <c r="DC68" s="167">
        <f t="shared" si="3"/>
        <v>0</v>
      </c>
      <c r="DE68" s="221" t="s">
        <v>1063</v>
      </c>
      <c r="DF68" s="107">
        <v>6.5</v>
      </c>
      <c r="DG68" s="107">
        <v>-0.85866666666666669</v>
      </c>
      <c r="DH68" s="107" t="s">
        <v>1048</v>
      </c>
      <c r="DI68" s="107" t="s">
        <v>1048</v>
      </c>
      <c r="DJ68" s="107" t="s">
        <v>1048</v>
      </c>
      <c r="DK68" s="107" t="s">
        <v>1048</v>
      </c>
      <c r="DL68" s="107" t="s">
        <v>1048</v>
      </c>
      <c r="DM68" s="107" t="s">
        <v>1048</v>
      </c>
      <c r="DN68" s="107" t="s">
        <v>1048</v>
      </c>
      <c r="DO68" s="107" t="s">
        <v>1048</v>
      </c>
      <c r="DP68" s="107" t="s">
        <v>1048</v>
      </c>
      <c r="DQ68" s="107" t="s">
        <v>1048</v>
      </c>
      <c r="DR68" s="107" t="s">
        <v>1048</v>
      </c>
      <c r="DS68" s="107" t="s">
        <v>1048</v>
      </c>
      <c r="DT68" s="107" t="s">
        <v>1048</v>
      </c>
      <c r="DU68" s="107" t="s">
        <v>1048</v>
      </c>
      <c r="DV68" s="107" t="s">
        <v>1048</v>
      </c>
      <c r="DW68" s="107">
        <v>-0.33333333333333337</v>
      </c>
      <c r="DX68" s="107" t="s">
        <v>1048</v>
      </c>
      <c r="DY68" s="109" t="s">
        <v>1048</v>
      </c>
      <c r="DZ68" s="165"/>
      <c r="EA68" s="109" t="s">
        <v>1048</v>
      </c>
      <c r="EB68" s="168">
        <v>-0.28000000000000003</v>
      </c>
      <c r="EC68" s="107">
        <v>4.1666666666666741E-2</v>
      </c>
      <c r="ED68" s="107">
        <f t="shared" si="4"/>
        <v>2</v>
      </c>
    </row>
    <row r="69" spans="1:134" x14ac:dyDescent="0.3">
      <c r="A69" s="221" t="s">
        <v>933</v>
      </c>
      <c r="B69" s="109">
        <v>1.4</v>
      </c>
      <c r="C69" s="109">
        <v>-0.58333333333333326</v>
      </c>
      <c r="D69" s="109">
        <v>0.19999999999999996</v>
      </c>
      <c r="E69" s="109" t="s">
        <v>1048</v>
      </c>
      <c r="F69" s="109" t="s">
        <v>1048</v>
      </c>
      <c r="G69" s="109" t="s">
        <v>1048</v>
      </c>
      <c r="H69" s="109" t="s">
        <v>1048</v>
      </c>
      <c r="I69" s="109" t="s">
        <v>1048</v>
      </c>
      <c r="J69" s="109" t="s">
        <v>1048</v>
      </c>
      <c r="K69" s="109" t="s">
        <v>1048</v>
      </c>
      <c r="L69" s="109" t="s">
        <v>1048</v>
      </c>
      <c r="M69" s="109" t="s">
        <v>1048</v>
      </c>
      <c r="N69" s="109" t="s">
        <v>1048</v>
      </c>
      <c r="O69" s="109" t="s">
        <v>1048</v>
      </c>
      <c r="P69" s="109" t="s">
        <v>1048</v>
      </c>
      <c r="Q69" s="109" t="s">
        <v>1048</v>
      </c>
      <c r="R69" s="109" t="s">
        <v>1048</v>
      </c>
      <c r="S69" s="109">
        <v>0.3333333333333337</v>
      </c>
      <c r="T69" s="109" t="s">
        <v>1048</v>
      </c>
      <c r="U69" s="109" t="s">
        <v>1048</v>
      </c>
      <c r="V69" s="109"/>
      <c r="W69" s="109">
        <v>0</v>
      </c>
      <c r="X69" s="109">
        <v>0</v>
      </c>
      <c r="Y69" s="109">
        <v>0</v>
      </c>
      <c r="Z69" s="107"/>
      <c r="AB69" s="221" t="s">
        <v>933</v>
      </c>
      <c r="AC69" s="109">
        <v>-0.19999999999999996</v>
      </c>
      <c r="AD69" s="109">
        <v>0.5</v>
      </c>
      <c r="AE69" s="109">
        <v>-0.16666666666666663</v>
      </c>
      <c r="AF69" s="109" t="s">
        <v>1048</v>
      </c>
      <c r="AG69" s="109" t="s">
        <v>1048</v>
      </c>
      <c r="AH69" s="109" t="s">
        <v>1048</v>
      </c>
      <c r="AI69" s="109" t="s">
        <v>1048</v>
      </c>
      <c r="AJ69" s="109" t="s">
        <v>1048</v>
      </c>
      <c r="AK69" s="109" t="s">
        <v>1048</v>
      </c>
      <c r="AL69" s="109" t="s">
        <v>1048</v>
      </c>
      <c r="AM69" s="109" t="s">
        <v>1048</v>
      </c>
      <c r="AN69" s="109" t="s">
        <v>1048</v>
      </c>
      <c r="AO69" s="109" t="s">
        <v>1048</v>
      </c>
      <c r="AP69" s="109" t="s">
        <v>1048</v>
      </c>
      <c r="AQ69" s="109" t="s">
        <v>1048</v>
      </c>
      <c r="AR69" s="109" t="s">
        <v>1048</v>
      </c>
      <c r="AS69" s="109" t="s">
        <v>1048</v>
      </c>
      <c r="AT69" s="109">
        <v>9.3333333333333268E-2</v>
      </c>
      <c r="AU69" s="109" t="s">
        <v>1048</v>
      </c>
      <c r="AV69" s="109" t="s">
        <v>1048</v>
      </c>
      <c r="AW69" s="165"/>
      <c r="AX69" s="109">
        <v>0</v>
      </c>
      <c r="AY69" s="109">
        <v>0</v>
      </c>
      <c r="AZ69" s="109">
        <v>0</v>
      </c>
      <c r="BA69" s="107"/>
      <c r="BC69" s="276" t="s">
        <v>933</v>
      </c>
      <c r="BD69" s="109">
        <v>2</v>
      </c>
      <c r="BE69" s="109">
        <v>0.66666666666666674</v>
      </c>
      <c r="BF69" s="109">
        <v>-0.4</v>
      </c>
      <c r="BG69" s="109" t="s">
        <v>1048</v>
      </c>
      <c r="BH69" s="109" t="s">
        <v>1048</v>
      </c>
      <c r="BI69" s="109" t="s">
        <v>1048</v>
      </c>
      <c r="BJ69" s="109" t="s">
        <v>1048</v>
      </c>
      <c r="BK69" s="109" t="s">
        <v>1048</v>
      </c>
      <c r="BL69" s="109" t="s">
        <v>1048</v>
      </c>
      <c r="BM69" s="109" t="s">
        <v>1048</v>
      </c>
      <c r="BN69" s="109" t="s">
        <v>1048</v>
      </c>
      <c r="BO69" s="109" t="s">
        <v>1048</v>
      </c>
      <c r="BP69" s="109" t="s">
        <v>1048</v>
      </c>
      <c r="BQ69" s="109" t="s">
        <v>1048</v>
      </c>
      <c r="BR69" s="109" t="s">
        <v>1048</v>
      </c>
      <c r="BS69" s="109" t="s">
        <v>1048</v>
      </c>
      <c r="BT69" s="109" t="s">
        <v>1048</v>
      </c>
      <c r="BU69" s="109">
        <v>0.375</v>
      </c>
      <c r="BV69" s="109" t="s">
        <v>1048</v>
      </c>
      <c r="BW69" s="109" t="s">
        <v>1048</v>
      </c>
      <c r="BX69" s="107"/>
      <c r="BY69" s="109">
        <v>0</v>
      </c>
      <c r="BZ69" s="109">
        <v>0</v>
      </c>
      <c r="CA69" s="107">
        <v>0</v>
      </c>
      <c r="CB69" s="107"/>
      <c r="CD69" s="276" t="s">
        <v>933</v>
      </c>
      <c r="CE69" s="107">
        <v>1</v>
      </c>
      <c r="CF69" s="107">
        <v>-0.5</v>
      </c>
      <c r="CG69" s="107">
        <v>1</v>
      </c>
      <c r="CH69" s="107" t="s">
        <v>1048</v>
      </c>
      <c r="CI69" s="107" t="s">
        <v>1048</v>
      </c>
      <c r="CJ69" s="107" t="s">
        <v>1048</v>
      </c>
      <c r="CK69" s="107" t="s">
        <v>1048</v>
      </c>
      <c r="CL69" s="107" t="s">
        <v>1048</v>
      </c>
      <c r="CM69" s="107" t="s">
        <v>1048</v>
      </c>
      <c r="CN69" s="107" t="s">
        <v>1048</v>
      </c>
      <c r="CO69" s="107" t="s">
        <v>1048</v>
      </c>
      <c r="CP69" s="107" t="s">
        <v>1048</v>
      </c>
      <c r="CQ69" s="107" t="s">
        <v>1048</v>
      </c>
      <c r="CR69" s="107" t="s">
        <v>1048</v>
      </c>
      <c r="CS69" s="107" t="s">
        <v>1048</v>
      </c>
      <c r="CT69" s="107" t="s">
        <v>1048</v>
      </c>
      <c r="CU69" s="107" t="s">
        <v>1048</v>
      </c>
      <c r="CV69" s="107">
        <v>8.3333333333333259E-2</v>
      </c>
      <c r="CW69" s="107" t="s">
        <v>1048</v>
      </c>
      <c r="CX69" s="109" t="s">
        <v>1048</v>
      </c>
      <c r="CY69" s="107"/>
      <c r="CZ69" s="109">
        <v>0</v>
      </c>
      <c r="DA69" s="109">
        <v>0</v>
      </c>
      <c r="DB69" s="167">
        <v>0</v>
      </c>
      <c r="DC69" s="167"/>
      <c r="DE69" s="221" t="s">
        <v>933</v>
      </c>
      <c r="DF69" s="107">
        <v>1</v>
      </c>
      <c r="DG69" s="107">
        <v>0.19999999999999996</v>
      </c>
      <c r="DH69" s="107">
        <v>0</v>
      </c>
      <c r="DI69" s="107" t="s">
        <v>1048</v>
      </c>
      <c r="DJ69" s="107" t="s">
        <v>1048</v>
      </c>
      <c r="DK69" s="107" t="s">
        <v>1048</v>
      </c>
      <c r="DL69" s="107" t="s">
        <v>1048</v>
      </c>
      <c r="DM69" s="107" t="s">
        <v>1048</v>
      </c>
      <c r="DN69" s="107" t="s">
        <v>1048</v>
      </c>
      <c r="DO69" s="107" t="s">
        <v>1048</v>
      </c>
      <c r="DP69" s="107" t="s">
        <v>1048</v>
      </c>
      <c r="DQ69" s="107" t="s">
        <v>1048</v>
      </c>
      <c r="DR69" s="107" t="s">
        <v>1048</v>
      </c>
      <c r="DS69" s="107" t="s">
        <v>1048</v>
      </c>
      <c r="DT69" s="107" t="s">
        <v>1048</v>
      </c>
      <c r="DU69" s="107" t="s">
        <v>1048</v>
      </c>
      <c r="DV69" s="107" t="s">
        <v>1048</v>
      </c>
      <c r="DW69" s="107">
        <v>0</v>
      </c>
      <c r="DX69" s="107" t="s">
        <v>1048</v>
      </c>
      <c r="DY69" s="109" t="s">
        <v>1048</v>
      </c>
      <c r="DZ69" s="165"/>
      <c r="EA69" s="109">
        <v>0</v>
      </c>
      <c r="EB69" s="168">
        <v>0</v>
      </c>
      <c r="EC69" s="107">
        <v>-0.5</v>
      </c>
      <c r="ED69" s="107"/>
    </row>
    <row r="70" spans="1:134" x14ac:dyDescent="0.3">
      <c r="A70" s="130" t="s">
        <v>1062</v>
      </c>
      <c r="B70" s="109"/>
      <c r="C70" s="109"/>
      <c r="D70" s="109"/>
      <c r="E70" s="109"/>
      <c r="F70" s="109"/>
      <c r="G70" s="109"/>
      <c r="H70" s="109"/>
      <c r="I70" s="109"/>
      <c r="J70" s="109"/>
      <c r="K70" s="109"/>
      <c r="L70" s="109"/>
      <c r="M70" s="109"/>
      <c r="N70" s="109"/>
      <c r="O70" s="109"/>
      <c r="P70" s="109"/>
      <c r="Q70" s="109"/>
      <c r="R70" s="109"/>
      <c r="S70" s="109"/>
      <c r="T70" s="109"/>
      <c r="U70" s="109" t="s">
        <v>1048</v>
      </c>
      <c r="V70" s="109"/>
      <c r="W70" s="109" t="s">
        <v>1048</v>
      </c>
      <c r="X70" s="109"/>
      <c r="Y70" s="109"/>
      <c r="Z70" s="107"/>
      <c r="AB70" s="130" t="s">
        <v>1062</v>
      </c>
      <c r="AC70" s="109"/>
      <c r="AD70" s="109"/>
      <c r="AE70" s="109"/>
      <c r="AF70" s="109"/>
      <c r="AG70" s="109"/>
      <c r="AH70" s="109"/>
      <c r="AI70" s="109"/>
      <c r="AJ70" s="109"/>
      <c r="AK70" s="109"/>
      <c r="AL70" s="109"/>
      <c r="AM70" s="109"/>
      <c r="AN70" s="109"/>
      <c r="AO70" s="109"/>
      <c r="AP70" s="109"/>
      <c r="AQ70" s="109"/>
      <c r="AR70" s="109"/>
      <c r="AS70" s="109"/>
      <c r="AT70" s="109"/>
      <c r="AU70" s="109">
        <v>-8.536585365853655E-2</v>
      </c>
      <c r="AV70" s="109" t="s">
        <v>1048</v>
      </c>
      <c r="AW70" s="165"/>
      <c r="AX70" s="109" t="s">
        <v>1048</v>
      </c>
      <c r="AY70" s="109"/>
      <c r="AZ70" s="109"/>
      <c r="BA70" s="107"/>
      <c r="BC70" s="277" t="s">
        <v>1062</v>
      </c>
      <c r="BD70" s="109"/>
      <c r="BE70" s="109"/>
      <c r="BF70" s="109"/>
      <c r="BG70" s="109"/>
      <c r="BH70" s="109"/>
      <c r="BI70" s="109"/>
      <c r="BJ70" s="109"/>
      <c r="BK70" s="109"/>
      <c r="BL70" s="109"/>
      <c r="BM70" s="109"/>
      <c r="BN70" s="109"/>
      <c r="BO70" s="109"/>
      <c r="BP70" s="109"/>
      <c r="BQ70" s="109"/>
      <c r="BR70" s="109"/>
      <c r="BS70" s="109"/>
      <c r="BT70" s="109"/>
      <c r="BU70" s="109"/>
      <c r="BV70" s="109">
        <v>0.81818181818181812</v>
      </c>
      <c r="BW70" s="109" t="s">
        <v>1048</v>
      </c>
      <c r="BX70" s="107"/>
      <c r="BY70" s="109" t="s">
        <v>1048</v>
      </c>
      <c r="BZ70" s="109" t="s">
        <v>1048</v>
      </c>
      <c r="CA70" s="107"/>
      <c r="CB70" s="107"/>
      <c r="CD70" s="277" t="s">
        <v>1062</v>
      </c>
      <c r="CE70"/>
      <c r="CF70"/>
      <c r="CG70"/>
      <c r="CH70"/>
      <c r="CI70"/>
      <c r="CJ70"/>
      <c r="CK70"/>
      <c r="CL70"/>
      <c r="CM70"/>
      <c r="CN70"/>
      <c r="CO70"/>
      <c r="CP70"/>
      <c r="CQ70"/>
      <c r="CR70"/>
      <c r="CS70"/>
      <c r="CT70"/>
      <c r="CU70"/>
      <c r="CV70"/>
      <c r="CW70"/>
      <c r="CX70"/>
      <c r="CY70"/>
      <c r="CZ70"/>
      <c r="DA70"/>
      <c r="DB70"/>
      <c r="DC70" s="167"/>
      <c r="DE70" s="277" t="s">
        <v>1062</v>
      </c>
      <c r="DF70"/>
      <c r="DG70"/>
      <c r="DH70"/>
      <c r="DI70"/>
      <c r="DJ70"/>
      <c r="DK70"/>
      <c r="DL70"/>
      <c r="DM70"/>
      <c r="DN70"/>
      <c r="DO70"/>
      <c r="DP70"/>
      <c r="DQ70"/>
      <c r="DR70"/>
      <c r="DS70"/>
      <c r="DT70"/>
      <c r="DU70"/>
      <c r="DV70"/>
      <c r="DW70"/>
      <c r="DX70"/>
      <c r="DY70"/>
      <c r="DZ70"/>
      <c r="EA70"/>
      <c r="EB70"/>
      <c r="EC70"/>
      <c r="ED70" s="107"/>
    </row>
    <row r="71" spans="1:134" x14ac:dyDescent="0.3">
      <c r="A71" s="221" t="s">
        <v>1064</v>
      </c>
      <c r="B71" s="109">
        <v>0</v>
      </c>
      <c r="C71" s="109" t="s">
        <v>1048</v>
      </c>
      <c r="D71" s="109" t="s">
        <v>1048</v>
      </c>
      <c r="E71" s="109" t="s">
        <v>1048</v>
      </c>
      <c r="F71" s="109" t="s">
        <v>1048</v>
      </c>
      <c r="G71" s="109">
        <v>-0.5</v>
      </c>
      <c r="H71" s="109">
        <v>0</v>
      </c>
      <c r="I71" s="109" t="s">
        <v>1048</v>
      </c>
      <c r="J71" s="109" t="s">
        <v>1048</v>
      </c>
      <c r="K71" s="109" t="s">
        <v>1048</v>
      </c>
      <c r="L71" s="109">
        <v>0.50000000000000022</v>
      </c>
      <c r="M71" s="109" t="s">
        <v>1048</v>
      </c>
      <c r="N71" s="109" t="s">
        <v>1048</v>
      </c>
      <c r="O71" s="109" t="s">
        <v>1048</v>
      </c>
      <c r="P71" s="109" t="s">
        <v>1048</v>
      </c>
      <c r="Q71" s="109" t="s">
        <v>1048</v>
      </c>
      <c r="R71" s="109">
        <v>-0.125</v>
      </c>
      <c r="S71" s="109" t="s">
        <v>1048</v>
      </c>
      <c r="T71" s="109" t="s">
        <v>1048</v>
      </c>
      <c r="U71" s="109" t="s">
        <v>1048</v>
      </c>
      <c r="V71" s="109"/>
      <c r="W71" s="109" t="s">
        <v>1048</v>
      </c>
      <c r="X71" s="109"/>
      <c r="Y71" s="109"/>
      <c r="Z71" s="107"/>
      <c r="AB71" s="221" t="s">
        <v>1064</v>
      </c>
      <c r="AC71" s="109">
        <v>0</v>
      </c>
      <c r="AD71" s="109" t="s">
        <v>1048</v>
      </c>
      <c r="AE71" s="109" t="s">
        <v>1048</v>
      </c>
      <c r="AF71" s="109" t="s">
        <v>1048</v>
      </c>
      <c r="AG71" s="109" t="s">
        <v>1048</v>
      </c>
      <c r="AH71" s="109">
        <v>0</v>
      </c>
      <c r="AI71" s="109">
        <v>0</v>
      </c>
      <c r="AJ71" s="109" t="s">
        <v>1048</v>
      </c>
      <c r="AK71" s="109" t="s">
        <v>1048</v>
      </c>
      <c r="AL71" s="109">
        <v>0</v>
      </c>
      <c r="AM71" s="109">
        <v>0.33333333333333326</v>
      </c>
      <c r="AN71" s="109" t="s">
        <v>1048</v>
      </c>
      <c r="AO71" s="109" t="s">
        <v>1048</v>
      </c>
      <c r="AP71" s="109" t="s">
        <v>1048</v>
      </c>
      <c r="AQ71" s="109" t="s">
        <v>1048</v>
      </c>
      <c r="AR71" s="109" t="s">
        <v>1048</v>
      </c>
      <c r="AS71" s="109">
        <v>-0.5</v>
      </c>
      <c r="AT71" s="109" t="s">
        <v>1048</v>
      </c>
      <c r="AU71" s="109" t="s">
        <v>1048</v>
      </c>
      <c r="AV71" s="109" t="s">
        <v>1048</v>
      </c>
      <c r="AW71" s="165"/>
      <c r="AX71" s="109" t="s">
        <v>1048</v>
      </c>
      <c r="AY71" s="109"/>
      <c r="AZ71" s="109"/>
      <c r="BA71" s="107"/>
      <c r="BC71" s="276" t="s">
        <v>1064</v>
      </c>
      <c r="BD71" s="109">
        <v>0</v>
      </c>
      <c r="BE71" s="109" t="s">
        <v>1048</v>
      </c>
      <c r="BF71" s="109" t="s">
        <v>1048</v>
      </c>
      <c r="BG71" s="109" t="s">
        <v>1048</v>
      </c>
      <c r="BH71" s="109" t="s">
        <v>1048</v>
      </c>
      <c r="BI71" s="109">
        <v>0</v>
      </c>
      <c r="BJ71" s="109">
        <v>0</v>
      </c>
      <c r="BK71" s="109" t="s">
        <v>1048</v>
      </c>
      <c r="BL71" s="109" t="s">
        <v>1048</v>
      </c>
      <c r="BM71" s="109">
        <v>0</v>
      </c>
      <c r="BN71" s="109">
        <v>0</v>
      </c>
      <c r="BO71" s="109" t="s">
        <v>1048</v>
      </c>
      <c r="BP71" s="109" t="s">
        <v>1048</v>
      </c>
      <c r="BQ71" s="109" t="s">
        <v>1048</v>
      </c>
      <c r="BR71" s="109" t="s">
        <v>1048</v>
      </c>
      <c r="BS71" s="109" t="s">
        <v>1048</v>
      </c>
      <c r="BT71" s="109">
        <v>0</v>
      </c>
      <c r="BU71" s="109" t="s">
        <v>1048</v>
      </c>
      <c r="BV71" s="109" t="s">
        <v>1048</v>
      </c>
      <c r="BW71" s="109" t="s">
        <v>1048</v>
      </c>
      <c r="BX71" s="107"/>
      <c r="BY71" s="109" t="s">
        <v>1048</v>
      </c>
      <c r="BZ71" s="109" t="s">
        <v>1048</v>
      </c>
      <c r="CA71" s="107"/>
      <c r="CB71" s="107"/>
      <c r="CD71" s="276" t="s">
        <v>1064</v>
      </c>
      <c r="CE71" s="107">
        <v>-8.333333333333337E-2</v>
      </c>
      <c r="CF71" s="107" t="s">
        <v>1048</v>
      </c>
      <c r="CG71" s="107" t="s">
        <v>1048</v>
      </c>
      <c r="CH71" s="107" t="s">
        <v>1048</v>
      </c>
      <c r="CI71" s="107" t="s">
        <v>1048</v>
      </c>
      <c r="CJ71" s="107">
        <v>0.25</v>
      </c>
      <c r="CK71" s="107">
        <v>0</v>
      </c>
      <c r="CL71" s="107" t="s">
        <v>1048</v>
      </c>
      <c r="CM71" s="107" t="s">
        <v>1048</v>
      </c>
      <c r="CN71" s="107">
        <v>0.25</v>
      </c>
      <c r="CO71" s="107">
        <v>0</v>
      </c>
      <c r="CP71" s="107" t="s">
        <v>1048</v>
      </c>
      <c r="CQ71" s="107" t="s">
        <v>1048</v>
      </c>
      <c r="CR71" s="107" t="s">
        <v>1048</v>
      </c>
      <c r="CS71" s="107" t="s">
        <v>1048</v>
      </c>
      <c r="CT71" s="107" t="s">
        <v>1048</v>
      </c>
      <c r="CU71" s="107">
        <v>-0.16666666666666663</v>
      </c>
      <c r="CV71" s="107" t="s">
        <v>1048</v>
      </c>
      <c r="CW71" s="107" t="s">
        <v>1048</v>
      </c>
      <c r="CX71" s="109" t="s">
        <v>1048</v>
      </c>
      <c r="CY71" s="107"/>
      <c r="CZ71" s="109" t="s">
        <v>1048</v>
      </c>
      <c r="DA71" s="109"/>
      <c r="DB71" s="167"/>
      <c r="DC71" s="167"/>
      <c r="DE71" s="276" t="s">
        <v>1064</v>
      </c>
      <c r="DF71" s="107">
        <v>0</v>
      </c>
      <c r="DG71" s="107" t="s">
        <v>1048</v>
      </c>
      <c r="DH71" s="107" t="s">
        <v>1048</v>
      </c>
      <c r="DI71" s="107" t="s">
        <v>1048</v>
      </c>
      <c r="DJ71" s="107" t="s">
        <v>1048</v>
      </c>
      <c r="DK71" s="107">
        <v>1</v>
      </c>
      <c r="DL71" s="107">
        <v>0</v>
      </c>
      <c r="DM71" s="107" t="s">
        <v>1048</v>
      </c>
      <c r="DN71" s="107" t="s">
        <v>1048</v>
      </c>
      <c r="DO71" s="107" t="s">
        <v>1048</v>
      </c>
      <c r="DP71" s="107">
        <v>0</v>
      </c>
      <c r="DQ71" s="107" t="s">
        <v>1048</v>
      </c>
      <c r="DR71" s="107" t="s">
        <v>1048</v>
      </c>
      <c r="DS71" s="107" t="s">
        <v>1048</v>
      </c>
      <c r="DT71" s="107" t="s">
        <v>1048</v>
      </c>
      <c r="DU71" s="107" t="s">
        <v>1048</v>
      </c>
      <c r="DV71" s="107">
        <v>0.60000000000000009</v>
      </c>
      <c r="DW71" s="107" t="s">
        <v>1048</v>
      </c>
      <c r="DX71" s="107" t="s">
        <v>1048</v>
      </c>
      <c r="DY71" s="109" t="s">
        <v>1048</v>
      </c>
      <c r="DZ71" s="165"/>
      <c r="EA71" s="109" t="s">
        <v>1048</v>
      </c>
      <c r="EB71" s="168"/>
      <c r="EC71" s="107"/>
      <c r="ED71" s="107"/>
    </row>
    <row r="72" spans="1:134" ht="17.25" thickBot="1" x14ac:dyDescent="0.35">
      <c r="A72" s="221" t="s">
        <v>934</v>
      </c>
      <c r="B72" s="109" t="s">
        <v>1048</v>
      </c>
      <c r="C72" s="109" t="s">
        <v>1048</v>
      </c>
      <c r="D72" s="109" t="s">
        <v>1048</v>
      </c>
      <c r="E72" s="109" t="s">
        <v>1048</v>
      </c>
      <c r="F72" s="109" t="s">
        <v>1048</v>
      </c>
      <c r="G72" s="109">
        <v>0</v>
      </c>
      <c r="H72" s="109">
        <v>0</v>
      </c>
      <c r="I72" s="109">
        <v>0.5</v>
      </c>
      <c r="J72" s="109">
        <v>0.33333333333333326</v>
      </c>
      <c r="K72" s="109">
        <v>2.3332857142857142</v>
      </c>
      <c r="L72" s="109">
        <v>0.43144902070029567</v>
      </c>
      <c r="M72" s="109">
        <v>-0.25149700598802394</v>
      </c>
      <c r="N72" s="109" t="s">
        <v>1048</v>
      </c>
      <c r="O72" s="109" t="s">
        <v>1048</v>
      </c>
      <c r="P72" s="109" t="s">
        <v>1048</v>
      </c>
      <c r="Q72" s="109">
        <v>-2.8632478632478753E-3</v>
      </c>
      <c r="R72" s="109">
        <v>-0.24998928556122224</v>
      </c>
      <c r="S72" s="109">
        <v>-0.49714285714285666</v>
      </c>
      <c r="T72" s="109">
        <v>0.4886363636363622</v>
      </c>
      <c r="U72" s="109">
        <v>0.14503816793893143</v>
      </c>
      <c r="V72" s="109"/>
      <c r="W72" s="109">
        <v>-0.21999999999999997</v>
      </c>
      <c r="X72" s="109">
        <v>-0.40170940170940173</v>
      </c>
      <c r="Y72" s="109">
        <v>1.2571428571428571</v>
      </c>
      <c r="Z72" s="107">
        <f t="shared" si="0"/>
        <v>0.26582278481012667</v>
      </c>
      <c r="AB72" s="221" t="s">
        <v>934</v>
      </c>
      <c r="AC72" s="109" t="s">
        <v>1048</v>
      </c>
      <c r="AD72" s="109" t="s">
        <v>1048</v>
      </c>
      <c r="AE72" s="109" t="s">
        <v>1048</v>
      </c>
      <c r="AF72" s="109" t="s">
        <v>1048</v>
      </c>
      <c r="AG72" s="109" t="s">
        <v>1048</v>
      </c>
      <c r="AH72" s="109">
        <v>-0.61075329039484738</v>
      </c>
      <c r="AI72" s="109">
        <v>0.19904076738608634</v>
      </c>
      <c r="AJ72" s="109">
        <v>0.12500000000000444</v>
      </c>
      <c r="AK72" s="109">
        <v>-0.11109333333333327</v>
      </c>
      <c r="AL72" s="109">
        <v>0.1249775004499909</v>
      </c>
      <c r="AM72" s="109">
        <v>2.666666666666595E-3</v>
      </c>
      <c r="AN72" s="109">
        <v>0.11170212765957444</v>
      </c>
      <c r="AO72" s="109">
        <v>-0.20095693779904311</v>
      </c>
      <c r="AP72" s="109">
        <v>0</v>
      </c>
      <c r="AQ72" s="109">
        <v>-0.20095693779904311</v>
      </c>
      <c r="AR72" s="109">
        <v>0.1227544910179641</v>
      </c>
      <c r="AS72" s="109">
        <v>-0.10933333333333328</v>
      </c>
      <c r="AT72" s="109">
        <v>-0.12574850299401197</v>
      </c>
      <c r="AU72" s="109">
        <v>0.14383561643835607</v>
      </c>
      <c r="AV72" s="109">
        <v>-0.12574850299401197</v>
      </c>
      <c r="AW72" s="165"/>
      <c r="AX72" s="109">
        <v>0</v>
      </c>
      <c r="AY72" s="109">
        <v>0.28767123287671237</v>
      </c>
      <c r="AZ72" s="109">
        <v>-0.11170212765957444</v>
      </c>
      <c r="BA72" s="107">
        <f t="shared" si="1"/>
        <v>0.27544910179640714</v>
      </c>
      <c r="BC72" s="221" t="s">
        <v>1065</v>
      </c>
      <c r="BD72" s="109" t="s">
        <v>1048</v>
      </c>
      <c r="BE72" s="109" t="s">
        <v>1048</v>
      </c>
      <c r="BF72" s="109" t="s">
        <v>1048</v>
      </c>
      <c r="BG72" s="109" t="s">
        <v>1048</v>
      </c>
      <c r="BH72" s="109" t="s">
        <v>1048</v>
      </c>
      <c r="BI72" s="109">
        <v>0.55086848635235741</v>
      </c>
      <c r="BJ72" s="109">
        <v>-0.37980769230769396</v>
      </c>
      <c r="BK72" s="109">
        <v>0.77364341085271793</v>
      </c>
      <c r="BL72" s="109">
        <v>-0.41349090909090913</v>
      </c>
      <c r="BM72" s="109">
        <v>-0.37999875999751997</v>
      </c>
      <c r="BN72" s="109">
        <v>-0.25</v>
      </c>
      <c r="BO72" s="109">
        <v>3</v>
      </c>
      <c r="BP72" s="109">
        <v>-0.83333333333333337</v>
      </c>
      <c r="BQ72" s="109">
        <v>1</v>
      </c>
      <c r="BR72" s="109">
        <v>-0.66666666666666674</v>
      </c>
      <c r="BS72" s="109">
        <v>0</v>
      </c>
      <c r="BT72" s="109">
        <v>0</v>
      </c>
      <c r="BU72" s="109">
        <v>0</v>
      </c>
      <c r="BV72" s="109">
        <v>1.5</v>
      </c>
      <c r="BW72" s="109">
        <v>-0.6</v>
      </c>
      <c r="BX72" s="107"/>
      <c r="BY72" s="109">
        <v>0.83499999999999996</v>
      </c>
      <c r="BZ72" s="109">
        <v>0.63487738419618522</v>
      </c>
      <c r="CA72" s="107">
        <v>-0.16666666666666663</v>
      </c>
      <c r="CB72" s="107">
        <f t="shared" si="2"/>
        <v>0</v>
      </c>
      <c r="CD72" s="221" t="s">
        <v>1065</v>
      </c>
      <c r="CE72" s="107" t="s">
        <v>1048</v>
      </c>
      <c r="CF72" s="107" t="s">
        <v>1048</v>
      </c>
      <c r="CG72" s="107" t="s">
        <v>1048</v>
      </c>
      <c r="CH72" s="107" t="s">
        <v>1048</v>
      </c>
      <c r="CI72" s="107" t="s">
        <v>1048</v>
      </c>
      <c r="CJ72" s="107">
        <v>8.8000000000000078E-2</v>
      </c>
      <c r="CK72" s="107">
        <v>-8.0882352941176516E-2</v>
      </c>
      <c r="CL72" s="107">
        <v>0.5</v>
      </c>
      <c r="CM72" s="107">
        <v>-0.33333333333333337</v>
      </c>
      <c r="CN72" s="107">
        <v>-0.65</v>
      </c>
      <c r="CO72" s="107">
        <v>0</v>
      </c>
      <c r="CP72" s="107">
        <v>0</v>
      </c>
      <c r="CQ72" s="107">
        <v>-0.2857142857142857</v>
      </c>
      <c r="CR72" s="107">
        <v>0.19999999999999996</v>
      </c>
      <c r="CS72" s="107">
        <v>-0.1428571428571429</v>
      </c>
      <c r="CT72" s="107">
        <v>0.16666666666666674</v>
      </c>
      <c r="CU72" s="107">
        <v>-0.2857142857142857</v>
      </c>
      <c r="CV72" s="107">
        <v>0.19999999999999996</v>
      </c>
      <c r="CW72" s="107">
        <v>0</v>
      </c>
      <c r="CX72" s="109">
        <v>0.16666666666666674</v>
      </c>
      <c r="CY72" s="107"/>
      <c r="CZ72" s="109">
        <v>0.71428571428571419</v>
      </c>
      <c r="DA72" s="109">
        <v>-0.41666666666666663</v>
      </c>
      <c r="DB72" s="167">
        <v>0</v>
      </c>
      <c r="DC72" s="167">
        <f t="shared" si="3"/>
        <v>-0.1428571428571429</v>
      </c>
      <c r="DE72" s="221" t="s">
        <v>1065</v>
      </c>
      <c r="DF72" s="107" t="s">
        <v>1048</v>
      </c>
      <c r="DG72" s="107" t="s">
        <v>1048</v>
      </c>
      <c r="DH72" s="107" t="s">
        <v>1048</v>
      </c>
      <c r="DI72" s="107" t="s">
        <v>1048</v>
      </c>
      <c r="DJ72" s="107" t="s">
        <v>1048</v>
      </c>
      <c r="DK72" s="107">
        <v>-0.27</v>
      </c>
      <c r="DL72" s="107">
        <v>-0.6860730593607306</v>
      </c>
      <c r="DM72" s="107">
        <v>1.0509090909090908</v>
      </c>
      <c r="DN72" s="107">
        <v>-0.29078014184397161</v>
      </c>
      <c r="DO72" s="107">
        <v>0</v>
      </c>
      <c r="DP72" s="107">
        <v>0</v>
      </c>
      <c r="DQ72" s="107">
        <v>-6.0000000000000053E-2</v>
      </c>
      <c r="DR72" s="107">
        <v>6.3829787234042534E-2</v>
      </c>
      <c r="DS72" s="107">
        <v>-6.0000000000000053E-2</v>
      </c>
      <c r="DT72" s="107">
        <v>0</v>
      </c>
      <c r="DU72" s="107">
        <v>-0.13563829787234039</v>
      </c>
      <c r="DV72" s="107">
        <v>-0.22461538461538466</v>
      </c>
      <c r="DW72" s="107">
        <v>0</v>
      </c>
      <c r="DX72" s="107">
        <v>0</v>
      </c>
      <c r="DY72" s="109">
        <v>-0.30158730158730163</v>
      </c>
      <c r="DZ72" s="165"/>
      <c r="EA72" s="109">
        <v>0</v>
      </c>
      <c r="EB72" s="168">
        <v>0.27272727272727271</v>
      </c>
      <c r="EC72" s="107">
        <v>0.33928571428571419</v>
      </c>
      <c r="ED72" s="107">
        <f t="shared" si="4"/>
        <v>1</v>
      </c>
    </row>
    <row r="73" spans="1:134" ht="17.25" thickBot="1" x14ac:dyDescent="0.35">
      <c r="A73" s="157" t="s">
        <v>1103</v>
      </c>
      <c r="B73" s="172">
        <v>0.16788321167883202</v>
      </c>
      <c r="C73" s="172">
        <v>-0.28000000000000003</v>
      </c>
      <c r="D73" s="172">
        <v>-2.777777777777779E-2</v>
      </c>
      <c r="E73" s="172">
        <v>-9.8214285714285698E-2</v>
      </c>
      <c r="F73" s="172">
        <v>0.58415841584158423</v>
      </c>
      <c r="G73" s="172">
        <v>-0.5</v>
      </c>
      <c r="H73" s="172">
        <v>0.54</v>
      </c>
      <c r="I73" s="172">
        <v>0.46579804560260585</v>
      </c>
      <c r="J73" s="172">
        <v>-0.55555555555555558</v>
      </c>
      <c r="K73" s="172">
        <v>1.3916666666666666</v>
      </c>
      <c r="L73" s="172">
        <v>-0.12195121951219512</v>
      </c>
      <c r="M73" s="172">
        <v>8.5694444444444517E-2</v>
      </c>
      <c r="N73" s="172">
        <v>-0.12279098667738819</v>
      </c>
      <c r="O73" s="173">
        <v>0.17000000000000015</v>
      </c>
      <c r="P73" s="174">
        <v>-0.12279098667738819</v>
      </c>
      <c r="Q73" s="174">
        <v>-0.14529914529914534</v>
      </c>
      <c r="R73" s="174">
        <v>-0.125</v>
      </c>
      <c r="S73" s="174">
        <v>0.14285714285714324</v>
      </c>
      <c r="T73" s="174">
        <v>-0.25000000000000022</v>
      </c>
      <c r="U73" s="174">
        <v>0</v>
      </c>
      <c r="V73" s="174">
        <v>0.16666666666666652</v>
      </c>
      <c r="W73" s="174">
        <v>-0.21999999999999997</v>
      </c>
      <c r="X73" s="174">
        <v>0.28205128205128216</v>
      </c>
      <c r="Y73" s="174">
        <v>5.3333333333333233E-2</v>
      </c>
      <c r="Z73" s="176">
        <f>Z11/Y40-1</f>
        <v>0.26582278481012667</v>
      </c>
      <c r="AB73" s="191" t="s">
        <v>1103</v>
      </c>
      <c r="AC73" s="173">
        <v>-0.5</v>
      </c>
      <c r="AD73" s="173">
        <v>0.5</v>
      </c>
      <c r="AE73" s="173">
        <v>0.66666666666666674</v>
      </c>
      <c r="AF73" s="173">
        <v>-0.5</v>
      </c>
      <c r="AG73" s="173">
        <v>1</v>
      </c>
      <c r="AH73" s="173">
        <v>-0.4</v>
      </c>
      <c r="AI73" s="173">
        <v>0.11333333333333329</v>
      </c>
      <c r="AJ73" s="173">
        <v>0.1227544910179641</v>
      </c>
      <c r="AK73" s="173">
        <v>-0.19999999999999996</v>
      </c>
      <c r="AL73" s="173">
        <v>0.19771666666666676</v>
      </c>
      <c r="AM73" s="173">
        <v>0.11322933915923339</v>
      </c>
      <c r="AN73" s="173">
        <v>0.14999999999999991</v>
      </c>
      <c r="AO73" s="173">
        <v>8.6956521739130377E-2</v>
      </c>
      <c r="AP73" s="173">
        <v>-0.25</v>
      </c>
      <c r="AQ73" s="175">
        <v>-0.18478260869565222</v>
      </c>
      <c r="AR73" s="174">
        <v>6.6666666666666652E-2</v>
      </c>
      <c r="AS73" s="174">
        <v>-0.25</v>
      </c>
      <c r="AT73" s="174">
        <v>9.3333333333333268E-2</v>
      </c>
      <c r="AU73" s="174">
        <v>-8.536585365853655E-2</v>
      </c>
      <c r="AV73" s="174">
        <v>0</v>
      </c>
      <c r="AW73" s="174">
        <v>-0.23499999999999999</v>
      </c>
      <c r="AX73" s="174">
        <v>0</v>
      </c>
      <c r="AY73" s="174">
        <v>0</v>
      </c>
      <c r="AZ73" s="174">
        <v>5.6666666666666643E-2</v>
      </c>
      <c r="BA73" s="176">
        <f>BA40/AZ40-1</f>
        <v>0.10410094637223977</v>
      </c>
      <c r="BC73" s="157" t="s">
        <v>1103</v>
      </c>
      <c r="BD73" s="172">
        <v>-8.333333333333337E-2</v>
      </c>
      <c r="BE73" s="172">
        <v>-9.0909090909090939E-2</v>
      </c>
      <c r="BF73" s="172">
        <v>0</v>
      </c>
      <c r="BG73" s="172">
        <v>-9.9999999999999978E-2</v>
      </c>
      <c r="BH73" s="172">
        <v>0.11111111111111116</v>
      </c>
      <c r="BI73" s="172">
        <v>0</v>
      </c>
      <c r="BJ73" s="172">
        <v>0.252</v>
      </c>
      <c r="BK73" s="172">
        <v>-0.12</v>
      </c>
      <c r="BL73" s="173">
        <v>-0.27272727272727271</v>
      </c>
      <c r="BM73" s="173">
        <v>0.25</v>
      </c>
      <c r="BN73" s="173">
        <v>0</v>
      </c>
      <c r="BO73" s="173">
        <v>0.19999999999999996</v>
      </c>
      <c r="BP73" s="173">
        <v>-0.25</v>
      </c>
      <c r="BQ73" s="173">
        <v>0.33333333333333326</v>
      </c>
      <c r="BR73" s="174">
        <v>0</v>
      </c>
      <c r="BS73" s="174">
        <v>-0.16666666666666663</v>
      </c>
      <c r="BT73" s="174">
        <v>0</v>
      </c>
      <c r="BU73" s="174">
        <v>0.10000000000000009</v>
      </c>
      <c r="BV73" s="174">
        <v>-9.0909090909090939E-2</v>
      </c>
      <c r="BW73" s="174">
        <v>0</v>
      </c>
      <c r="BX73" s="176">
        <v>0.10000000000000009</v>
      </c>
      <c r="BY73" s="174">
        <v>0</v>
      </c>
      <c r="BZ73" s="174">
        <v>0.19999999999999996</v>
      </c>
      <c r="CA73" s="174">
        <v>-0.16666666666666663</v>
      </c>
      <c r="CB73" s="176">
        <f>CB40/CA40-1</f>
        <v>0</v>
      </c>
      <c r="CD73" s="157" t="s">
        <v>1103</v>
      </c>
      <c r="CE73" s="174">
        <v>-0.16666666666666663</v>
      </c>
      <c r="CF73" s="174">
        <v>0</v>
      </c>
      <c r="CG73" s="174">
        <v>-0.19999999999999996</v>
      </c>
      <c r="CH73" s="174">
        <v>0.5</v>
      </c>
      <c r="CI73" s="174">
        <v>0</v>
      </c>
      <c r="CJ73" s="174">
        <v>-0.16666666666666663</v>
      </c>
      <c r="CK73" s="174">
        <v>0.19999999999999996</v>
      </c>
      <c r="CL73" s="174">
        <v>-0.16666666666666663</v>
      </c>
      <c r="CM73" s="174">
        <v>0.30000000000000004</v>
      </c>
      <c r="CN73" s="174">
        <v>-3.8461538461538436E-2</v>
      </c>
      <c r="CO73" s="174">
        <v>-4.0000000000000036E-2</v>
      </c>
      <c r="CP73" s="174">
        <v>0.33333333333333326</v>
      </c>
      <c r="CQ73" s="174">
        <v>-0.15625</v>
      </c>
      <c r="CR73" s="174">
        <v>-1.7777777777777781E-2</v>
      </c>
      <c r="CS73" s="174">
        <v>-0.17125000000000001</v>
      </c>
      <c r="CT73" s="174">
        <v>5.580693815987936E-2</v>
      </c>
      <c r="CU73" s="174">
        <v>-3.5714285714285698E-2</v>
      </c>
      <c r="CV73" s="174">
        <v>-3.703703703703709E-2</v>
      </c>
      <c r="CW73" s="174">
        <v>-0.15384615384615385</v>
      </c>
      <c r="CX73" s="174">
        <v>9.0909090909090828E-2</v>
      </c>
      <c r="CY73" s="176">
        <v>0</v>
      </c>
      <c r="CZ73" s="174">
        <v>0</v>
      </c>
      <c r="DA73" s="174">
        <v>0</v>
      </c>
      <c r="DB73" s="176">
        <v>0</v>
      </c>
      <c r="DC73" s="176">
        <f>DC40/DB40-1</f>
        <v>0</v>
      </c>
      <c r="DE73" s="157" t="s">
        <v>1103</v>
      </c>
      <c r="DF73" s="284">
        <v>0.25</v>
      </c>
      <c r="DG73" s="284">
        <v>-0.15200000000000002</v>
      </c>
      <c r="DH73" s="284">
        <v>6.2264150943396324E-2</v>
      </c>
      <c r="DI73" s="284">
        <v>0.3321492007104796</v>
      </c>
      <c r="DJ73" s="284">
        <v>-0.16666666666666663</v>
      </c>
      <c r="DK73" s="284">
        <v>0.60000000000000009</v>
      </c>
      <c r="DL73" s="284">
        <v>-0.25</v>
      </c>
      <c r="DM73" s="285">
        <v>-6.25E-2</v>
      </c>
      <c r="DN73" s="286">
        <v>-4.0000000000000036E-2</v>
      </c>
      <c r="DO73" s="287">
        <v>0.11111111111111116</v>
      </c>
      <c r="DP73" s="285">
        <v>0.33333333333333326</v>
      </c>
      <c r="DQ73" s="288">
        <v>-0.25</v>
      </c>
      <c r="DR73" s="289">
        <v>0.10000000000000009</v>
      </c>
      <c r="DS73" s="290">
        <v>-0.27878787878787881</v>
      </c>
      <c r="DT73" s="290">
        <v>-0.20666666666666667</v>
      </c>
      <c r="DU73" s="288">
        <v>5.0420168067226934E-2</v>
      </c>
      <c r="DV73" s="288">
        <v>-0.19999999999999996</v>
      </c>
      <c r="DW73" s="288">
        <v>0</v>
      </c>
      <c r="DX73" s="288">
        <v>0</v>
      </c>
      <c r="DY73" s="177">
        <v>0</v>
      </c>
      <c r="DZ73" s="291">
        <v>0.375</v>
      </c>
      <c r="EA73" s="177">
        <v>0</v>
      </c>
      <c r="EB73" s="178">
        <v>0</v>
      </c>
      <c r="EC73" s="177">
        <v>-0.25</v>
      </c>
      <c r="ED73" s="177">
        <f>ED40/EC40-1</f>
        <v>1</v>
      </c>
    </row>
    <row r="76" spans="1:134" x14ac:dyDescent="0.3">
      <c r="A76" s="404" t="s">
        <v>52</v>
      </c>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B76" s="404" t="s">
        <v>944</v>
      </c>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C76" s="404" t="s">
        <v>56</v>
      </c>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D76" s="404" t="s">
        <v>57</v>
      </c>
      <c r="CE76" s="404"/>
      <c r="CF76" s="404"/>
      <c r="CG76" s="404"/>
      <c r="CH76" s="404"/>
      <c r="CI76" s="404"/>
      <c r="CJ76" s="404"/>
      <c r="CK76" s="404"/>
      <c r="CL76" s="404"/>
      <c r="CM76" s="404"/>
      <c r="CN76" s="404"/>
      <c r="CO76" s="404"/>
      <c r="CP76" s="404"/>
      <c r="CQ76" s="404"/>
      <c r="CR76" s="404"/>
      <c r="CS76" s="404"/>
      <c r="CT76" s="404"/>
      <c r="CU76" s="404"/>
      <c r="CV76" s="404"/>
      <c r="CW76" s="404"/>
      <c r="CX76" s="404"/>
      <c r="CY76" s="404"/>
      <c r="CZ76" s="404"/>
      <c r="DA76" s="404"/>
      <c r="DB76" s="404"/>
      <c r="DC76" s="404"/>
    </row>
    <row r="77" spans="1:134" x14ac:dyDescent="0.3">
      <c r="A77"/>
      <c r="B77"/>
      <c r="C77"/>
      <c r="D77"/>
      <c r="E77"/>
      <c r="F77"/>
      <c r="G77"/>
      <c r="H77"/>
      <c r="I77"/>
      <c r="J77"/>
      <c r="K77"/>
      <c r="L77"/>
      <c r="M77"/>
      <c r="N77"/>
      <c r="O77"/>
      <c r="P77"/>
      <c r="Q77"/>
      <c r="R77"/>
      <c r="S77"/>
      <c r="T77"/>
      <c r="U77"/>
      <c r="V77"/>
      <c r="W77"/>
      <c r="X77"/>
      <c r="Y77"/>
      <c r="Z77"/>
      <c r="AB77"/>
      <c r="AC77"/>
      <c r="AD77"/>
      <c r="AE77"/>
      <c r="AF77"/>
      <c r="AG77"/>
      <c r="AH77"/>
      <c r="AI77"/>
      <c r="AJ77"/>
      <c r="AK77"/>
      <c r="AL77"/>
      <c r="AM77"/>
      <c r="AN77"/>
      <c r="AO77"/>
      <c r="AP77"/>
      <c r="AQ77"/>
      <c r="AR77"/>
      <c r="AS77"/>
      <c r="AT77"/>
      <c r="AU77"/>
      <c r="AV77"/>
      <c r="AW77"/>
      <c r="AX77"/>
      <c r="AY77"/>
      <c r="AZ77"/>
      <c r="BA77"/>
      <c r="BC77"/>
      <c r="BD77"/>
      <c r="BE77"/>
      <c r="BF77"/>
      <c r="BG77"/>
      <c r="BH77"/>
      <c r="BI77"/>
      <c r="BJ77"/>
      <c r="BK77"/>
      <c r="BL77"/>
      <c r="BM77"/>
      <c r="BN77"/>
      <c r="BO77"/>
      <c r="BP77"/>
      <c r="BQ77"/>
      <c r="BR77"/>
      <c r="BS77"/>
      <c r="BT77"/>
      <c r="BU77"/>
      <c r="BV77"/>
      <c r="BW77"/>
      <c r="BX77"/>
      <c r="BY77"/>
      <c r="BZ77"/>
      <c r="CA77"/>
      <c r="CB77"/>
      <c r="CD77"/>
      <c r="CE77"/>
      <c r="CF77"/>
      <c r="CG77"/>
      <c r="CH77"/>
      <c r="CI77"/>
      <c r="CJ77"/>
      <c r="CK77"/>
      <c r="CL77"/>
      <c r="CM77"/>
      <c r="CN77"/>
      <c r="CO77"/>
      <c r="CP77"/>
      <c r="CQ77"/>
      <c r="CR77"/>
      <c r="CS77"/>
      <c r="CT77"/>
      <c r="CU77"/>
      <c r="CV77"/>
      <c r="CW77"/>
      <c r="CX77"/>
      <c r="CY77"/>
      <c r="CZ77"/>
      <c r="DA77"/>
      <c r="DB77"/>
      <c r="DC77"/>
    </row>
    <row r="78" spans="1:134" ht="49.5" x14ac:dyDescent="0.3">
      <c r="A78" s="222" t="s">
        <v>1005</v>
      </c>
      <c r="B78" s="225" t="s">
        <v>1081</v>
      </c>
      <c r="C78" s="225" t="s">
        <v>1082</v>
      </c>
      <c r="D78" s="225" t="s">
        <v>1083</v>
      </c>
      <c r="E78" s="225" t="s">
        <v>1084</v>
      </c>
      <c r="F78" s="225" t="s">
        <v>1085</v>
      </c>
      <c r="G78" s="225" t="s">
        <v>1012</v>
      </c>
      <c r="H78" s="225" t="s">
        <v>1015</v>
      </c>
      <c r="I78" s="225" t="s">
        <v>1017</v>
      </c>
      <c r="J78" s="229" t="s">
        <v>1018</v>
      </c>
      <c r="K78" s="230" t="s">
        <v>1086</v>
      </c>
      <c r="L78" s="225" t="s">
        <v>1087</v>
      </c>
      <c r="M78" s="230" t="s">
        <v>1088</v>
      </c>
      <c r="N78" s="225" t="s">
        <v>1089</v>
      </c>
      <c r="O78" s="230" t="s">
        <v>1090</v>
      </c>
      <c r="P78" s="225" t="s">
        <v>1091</v>
      </c>
      <c r="Q78" s="225" t="s">
        <v>1092</v>
      </c>
      <c r="R78" s="225" t="s">
        <v>1093</v>
      </c>
      <c r="S78" s="225" t="s">
        <v>1094</v>
      </c>
      <c r="T78" s="225" t="s">
        <v>1095</v>
      </c>
      <c r="U78" s="225" t="s">
        <v>1096</v>
      </c>
      <c r="V78" s="230" t="s">
        <v>1101</v>
      </c>
      <c r="W78" s="225" t="s">
        <v>1098</v>
      </c>
      <c r="X78" s="225" t="s">
        <v>1099</v>
      </c>
      <c r="Y78" s="225" t="s">
        <v>1100</v>
      </c>
      <c r="Z78" s="225" t="s">
        <v>2158</v>
      </c>
      <c r="AB78" s="222" t="s">
        <v>1005</v>
      </c>
      <c r="AC78" s="225" t="s">
        <v>1081</v>
      </c>
      <c r="AD78" s="225" t="s">
        <v>1082</v>
      </c>
      <c r="AE78" s="225" t="s">
        <v>1083</v>
      </c>
      <c r="AF78" s="225" t="s">
        <v>1084</v>
      </c>
      <c r="AG78" s="225" t="s">
        <v>1085</v>
      </c>
      <c r="AH78" s="225" t="s">
        <v>1012</v>
      </c>
      <c r="AI78" s="225" t="s">
        <v>1015</v>
      </c>
      <c r="AJ78" s="225" t="s">
        <v>1017</v>
      </c>
      <c r="AK78" s="229" t="s">
        <v>1018</v>
      </c>
      <c r="AL78" s="230" t="s">
        <v>1086</v>
      </c>
      <c r="AM78" s="225" t="s">
        <v>1087</v>
      </c>
      <c r="AN78" s="230" t="s">
        <v>1088</v>
      </c>
      <c r="AO78" s="225" t="s">
        <v>1089</v>
      </c>
      <c r="AP78" s="230" t="s">
        <v>1090</v>
      </c>
      <c r="AQ78" s="225" t="s">
        <v>1091</v>
      </c>
      <c r="AR78" s="225" t="s">
        <v>1092</v>
      </c>
      <c r="AS78" s="225" t="s">
        <v>1093</v>
      </c>
      <c r="AT78" s="225" t="s">
        <v>1094</v>
      </c>
      <c r="AU78" s="225" t="s">
        <v>1095</v>
      </c>
      <c r="AV78" s="225" t="s">
        <v>1096</v>
      </c>
      <c r="AW78" s="230" t="s">
        <v>1101</v>
      </c>
      <c r="AX78" s="225" t="s">
        <v>1098</v>
      </c>
      <c r="AY78" s="225" t="s">
        <v>1099</v>
      </c>
      <c r="AZ78" s="225" t="s">
        <v>1100</v>
      </c>
      <c r="BA78" s="225" t="s">
        <v>2158</v>
      </c>
      <c r="BC78" s="222" t="s">
        <v>1005</v>
      </c>
      <c r="BD78" s="225" t="s">
        <v>1081</v>
      </c>
      <c r="BE78" s="225" t="s">
        <v>1082</v>
      </c>
      <c r="BF78" s="225" t="s">
        <v>1083</v>
      </c>
      <c r="BG78" s="225" t="s">
        <v>1084</v>
      </c>
      <c r="BH78" s="225" t="s">
        <v>1085</v>
      </c>
      <c r="BI78" s="225" t="s">
        <v>1012</v>
      </c>
      <c r="BJ78" s="225" t="s">
        <v>1015</v>
      </c>
      <c r="BK78" s="225" t="s">
        <v>1017</v>
      </c>
      <c r="BL78" s="229" t="s">
        <v>1018</v>
      </c>
      <c r="BM78" s="230" t="s">
        <v>1086</v>
      </c>
      <c r="BN78" s="225" t="s">
        <v>1087</v>
      </c>
      <c r="BO78" s="230" t="s">
        <v>1088</v>
      </c>
      <c r="BP78" s="225" t="s">
        <v>1089</v>
      </c>
      <c r="BQ78" s="230" t="s">
        <v>1090</v>
      </c>
      <c r="BR78" s="225" t="s">
        <v>1091</v>
      </c>
      <c r="BS78" s="225" t="s">
        <v>1092</v>
      </c>
      <c r="BT78" s="225" t="s">
        <v>1093</v>
      </c>
      <c r="BU78" s="225" t="s">
        <v>1094</v>
      </c>
      <c r="BV78" s="225" t="s">
        <v>1095</v>
      </c>
      <c r="BW78" s="225" t="s">
        <v>1096</v>
      </c>
      <c r="BX78" s="230" t="s">
        <v>1101</v>
      </c>
      <c r="BY78" s="225" t="s">
        <v>1098</v>
      </c>
      <c r="BZ78" s="225" t="s">
        <v>1099</v>
      </c>
      <c r="CA78" s="225" t="s">
        <v>1100</v>
      </c>
      <c r="CB78" s="225" t="s">
        <v>2158</v>
      </c>
      <c r="CD78" s="222" t="s">
        <v>1005</v>
      </c>
      <c r="CE78" s="225" t="s">
        <v>1081</v>
      </c>
      <c r="CF78" s="225" t="s">
        <v>1082</v>
      </c>
      <c r="CG78" s="225" t="s">
        <v>1083</v>
      </c>
      <c r="CH78" s="225" t="s">
        <v>1084</v>
      </c>
      <c r="CI78" s="225" t="s">
        <v>1085</v>
      </c>
      <c r="CJ78" s="225" t="s">
        <v>1012</v>
      </c>
      <c r="CK78" s="225" t="s">
        <v>1015</v>
      </c>
      <c r="CL78" s="225" t="s">
        <v>1017</v>
      </c>
      <c r="CM78" s="229" t="s">
        <v>1018</v>
      </c>
      <c r="CN78" s="230" t="s">
        <v>1086</v>
      </c>
      <c r="CO78" s="225" t="s">
        <v>1087</v>
      </c>
      <c r="CP78" s="230" t="s">
        <v>1088</v>
      </c>
      <c r="CQ78" s="225" t="s">
        <v>1089</v>
      </c>
      <c r="CR78" s="230" t="s">
        <v>1090</v>
      </c>
      <c r="CS78" s="225" t="s">
        <v>1091</v>
      </c>
      <c r="CT78" s="225" t="s">
        <v>1092</v>
      </c>
      <c r="CU78" s="225" t="s">
        <v>1093</v>
      </c>
      <c r="CV78" s="225" t="s">
        <v>1094</v>
      </c>
      <c r="CW78" s="225" t="s">
        <v>1095</v>
      </c>
      <c r="CX78" s="225" t="s">
        <v>1096</v>
      </c>
      <c r="CY78" s="230" t="s">
        <v>1101</v>
      </c>
      <c r="CZ78" s="225" t="s">
        <v>1098</v>
      </c>
      <c r="DA78" s="225" t="s">
        <v>1099</v>
      </c>
      <c r="DB78" s="225" t="s">
        <v>1100</v>
      </c>
      <c r="DC78" s="225" t="s">
        <v>2158</v>
      </c>
    </row>
    <row r="79" spans="1:134" x14ac:dyDescent="0.3">
      <c r="A79" s="221" t="s">
        <v>904</v>
      </c>
      <c r="B79" s="183" t="s">
        <v>1047</v>
      </c>
      <c r="C79" s="183" t="s">
        <v>1047</v>
      </c>
      <c r="D79" s="183" t="s">
        <v>1047</v>
      </c>
      <c r="E79" s="183" t="s">
        <v>1047</v>
      </c>
      <c r="F79" s="183" t="s">
        <v>1047</v>
      </c>
      <c r="G79" s="183" t="s">
        <v>1047</v>
      </c>
      <c r="H79" s="183" t="s">
        <v>1047</v>
      </c>
      <c r="I79" s="236">
        <v>3000</v>
      </c>
      <c r="J79" s="236">
        <v>3000</v>
      </c>
      <c r="K79" s="180">
        <v>3000</v>
      </c>
      <c r="L79" s="236">
        <v>3000</v>
      </c>
      <c r="M79" s="180">
        <v>3000</v>
      </c>
      <c r="N79" s="236">
        <v>3000</v>
      </c>
      <c r="O79" s="237">
        <v>3000</v>
      </c>
      <c r="P79" s="237">
        <v>3000</v>
      </c>
      <c r="Q79" s="237">
        <v>3000</v>
      </c>
      <c r="R79" s="235">
        <v>3000</v>
      </c>
      <c r="S79" s="235">
        <v>3000</v>
      </c>
      <c r="T79" s="235">
        <v>3000</v>
      </c>
      <c r="U79" s="180">
        <v>3000</v>
      </c>
      <c r="V79" s="180">
        <v>6000</v>
      </c>
      <c r="W79" s="180">
        <v>3000</v>
      </c>
      <c r="X79" s="180">
        <v>3000</v>
      </c>
      <c r="Y79" s="236">
        <v>3000</v>
      </c>
      <c r="Z79" s="235">
        <f>'Coût médian du PMAS'!O8</f>
        <v>3000</v>
      </c>
      <c r="AB79" s="221" t="s">
        <v>904</v>
      </c>
      <c r="AC79" s="183" t="s">
        <v>1047</v>
      </c>
      <c r="AD79" s="183" t="s">
        <v>1047</v>
      </c>
      <c r="AE79" s="183" t="s">
        <v>1047</v>
      </c>
      <c r="AF79" s="183" t="s">
        <v>1047</v>
      </c>
      <c r="AG79" s="183" t="s">
        <v>1047</v>
      </c>
      <c r="AH79" s="183" t="s">
        <v>1047</v>
      </c>
      <c r="AI79" s="183" t="s">
        <v>1047</v>
      </c>
      <c r="AJ79" s="236">
        <v>7500</v>
      </c>
      <c r="AK79" s="236">
        <v>7500</v>
      </c>
      <c r="AL79" s="180">
        <v>7500</v>
      </c>
      <c r="AM79" s="236">
        <v>7500</v>
      </c>
      <c r="AN79" s="180">
        <v>7500</v>
      </c>
      <c r="AO79" s="236">
        <v>7500</v>
      </c>
      <c r="AP79" s="237">
        <v>7500</v>
      </c>
      <c r="AQ79" s="237">
        <v>7500</v>
      </c>
      <c r="AR79" s="237">
        <v>7500</v>
      </c>
      <c r="AS79" s="235">
        <v>7500</v>
      </c>
      <c r="AT79" s="235">
        <v>7500</v>
      </c>
      <c r="AU79" s="235">
        <v>7500</v>
      </c>
      <c r="AV79" s="180">
        <v>7500</v>
      </c>
      <c r="AW79" s="180">
        <v>7500</v>
      </c>
      <c r="AX79" s="180">
        <v>7500</v>
      </c>
      <c r="AY79" s="180">
        <v>7500</v>
      </c>
      <c r="AZ79" s="180">
        <v>7500</v>
      </c>
      <c r="BA79" s="235">
        <f>'Coût médian du PMAS'!P8</f>
        <v>7500</v>
      </c>
      <c r="BC79" s="221" t="s">
        <v>904</v>
      </c>
      <c r="BD79" s="183" t="s">
        <v>1047</v>
      </c>
      <c r="BE79" s="183" t="s">
        <v>1047</v>
      </c>
      <c r="BF79" s="183" t="s">
        <v>1047</v>
      </c>
      <c r="BG79" s="183" t="s">
        <v>1047</v>
      </c>
      <c r="BH79" s="183" t="s">
        <v>1047</v>
      </c>
      <c r="BI79" s="183" t="s">
        <v>1047</v>
      </c>
      <c r="BJ79" s="183" t="s">
        <v>1047</v>
      </c>
      <c r="BK79" s="236">
        <v>5000</v>
      </c>
      <c r="BL79" s="236">
        <v>6250</v>
      </c>
      <c r="BM79" s="409" t="s">
        <v>1125</v>
      </c>
      <c r="BN79" s="236">
        <v>5000</v>
      </c>
      <c r="BO79" s="409" t="s">
        <v>1125</v>
      </c>
      <c r="BP79" s="236">
        <v>5000</v>
      </c>
      <c r="BQ79" s="409" t="s">
        <v>1125</v>
      </c>
      <c r="BR79" s="237">
        <v>5000</v>
      </c>
      <c r="BS79" s="237">
        <v>6250</v>
      </c>
      <c r="BT79" s="235">
        <v>6000</v>
      </c>
      <c r="BU79" s="235">
        <v>6000</v>
      </c>
      <c r="BV79" s="235">
        <v>6000</v>
      </c>
      <c r="BW79" s="235">
        <v>5000</v>
      </c>
      <c r="BX79" s="409" t="s">
        <v>1125</v>
      </c>
      <c r="BY79" s="180">
        <v>5000</v>
      </c>
      <c r="BZ79" s="180">
        <v>5000</v>
      </c>
      <c r="CA79" s="180">
        <v>6000</v>
      </c>
      <c r="CB79" s="235">
        <f>'Coût médian du PMAS'!M8</f>
        <v>5000</v>
      </c>
      <c r="CD79" s="221" t="s">
        <v>904</v>
      </c>
      <c r="CE79" s="183" t="s">
        <v>1047</v>
      </c>
      <c r="CF79" s="183" t="s">
        <v>1047</v>
      </c>
      <c r="CG79" s="183" t="s">
        <v>1047</v>
      </c>
      <c r="CH79" s="183" t="s">
        <v>1047</v>
      </c>
      <c r="CI79" s="183" t="s">
        <v>1047</v>
      </c>
      <c r="CJ79" s="183" t="s">
        <v>1047</v>
      </c>
      <c r="CK79" s="183" t="s">
        <v>1047</v>
      </c>
      <c r="CL79" s="236">
        <v>500</v>
      </c>
      <c r="CM79" s="236">
        <v>600</v>
      </c>
      <c r="CN79" s="409" t="s">
        <v>1125</v>
      </c>
      <c r="CO79" s="236">
        <v>500</v>
      </c>
      <c r="CP79" s="409" t="s">
        <v>1125</v>
      </c>
      <c r="CQ79" s="236">
        <v>500</v>
      </c>
      <c r="CR79" s="409" t="s">
        <v>1125</v>
      </c>
      <c r="CS79" s="237">
        <v>500</v>
      </c>
      <c r="CT79" s="237">
        <v>500</v>
      </c>
      <c r="CU79" s="235">
        <v>500</v>
      </c>
      <c r="CV79" s="235">
        <v>500</v>
      </c>
      <c r="CW79" s="235">
        <v>500</v>
      </c>
      <c r="CX79" s="235">
        <v>500</v>
      </c>
      <c r="CY79" s="409" t="s">
        <v>1125</v>
      </c>
      <c r="CZ79" s="180">
        <v>700</v>
      </c>
      <c r="DA79" s="180">
        <v>700</v>
      </c>
      <c r="DB79" s="180">
        <v>950</v>
      </c>
      <c r="DC79" s="235">
        <f>'Coût médian du PMAS'!N8</f>
        <v>700</v>
      </c>
    </row>
    <row r="80" spans="1:134" x14ac:dyDescent="0.3">
      <c r="A80" s="221" t="s">
        <v>925</v>
      </c>
      <c r="B80" s="180">
        <v>2000</v>
      </c>
      <c r="C80" s="248">
        <v>2000</v>
      </c>
      <c r="D80" s="248">
        <v>2000</v>
      </c>
      <c r="E80" s="248">
        <v>2000</v>
      </c>
      <c r="F80" s="248">
        <v>2000</v>
      </c>
      <c r="G80" s="183" t="s">
        <v>1047</v>
      </c>
      <c r="H80" s="236">
        <v>2000</v>
      </c>
      <c r="I80" s="236">
        <v>3000</v>
      </c>
      <c r="J80" s="236">
        <v>4000</v>
      </c>
      <c r="K80" s="236">
        <v>2000</v>
      </c>
      <c r="L80" s="236">
        <v>2000</v>
      </c>
      <c r="M80" s="183" t="s">
        <v>1047</v>
      </c>
      <c r="N80" s="237">
        <v>2000</v>
      </c>
      <c r="O80" s="237">
        <v>2000</v>
      </c>
      <c r="P80" s="183" t="s">
        <v>1047</v>
      </c>
      <c r="Q80" s="235">
        <v>2000</v>
      </c>
      <c r="R80" s="235">
        <v>2500</v>
      </c>
      <c r="S80" s="235">
        <v>2500</v>
      </c>
      <c r="T80" s="235">
        <v>2000</v>
      </c>
      <c r="U80" s="180">
        <v>2000</v>
      </c>
      <c r="V80" s="180">
        <v>3000</v>
      </c>
      <c r="W80" s="180">
        <v>3000</v>
      </c>
      <c r="X80" s="180">
        <v>3000</v>
      </c>
      <c r="Y80" s="236">
        <v>2000</v>
      </c>
      <c r="Z80" s="235">
        <f>'Coût médian du PMAS'!O9</f>
        <v>2000</v>
      </c>
      <c r="AB80" s="221" t="s">
        <v>925</v>
      </c>
      <c r="AC80" s="180">
        <v>5000</v>
      </c>
      <c r="AD80" s="248">
        <v>5000</v>
      </c>
      <c r="AE80" s="248">
        <v>5000</v>
      </c>
      <c r="AF80" s="248">
        <v>5000</v>
      </c>
      <c r="AG80" s="248">
        <v>5000</v>
      </c>
      <c r="AH80" s="183" t="s">
        <v>1047</v>
      </c>
      <c r="AI80" s="236">
        <v>7000</v>
      </c>
      <c r="AJ80" s="236">
        <v>7250</v>
      </c>
      <c r="AK80" s="236">
        <v>7500</v>
      </c>
      <c r="AL80" s="236">
        <v>7500</v>
      </c>
      <c r="AM80" s="236">
        <v>7500</v>
      </c>
      <c r="AN80" s="183" t="s">
        <v>1047</v>
      </c>
      <c r="AO80" s="237">
        <v>7500</v>
      </c>
      <c r="AP80" s="237">
        <v>5500</v>
      </c>
      <c r="AQ80" s="183" t="s">
        <v>1047</v>
      </c>
      <c r="AR80" s="235">
        <v>5000</v>
      </c>
      <c r="AS80" s="235">
        <v>5000</v>
      </c>
      <c r="AT80" s="235">
        <v>7500</v>
      </c>
      <c r="AU80" s="235">
        <v>5000</v>
      </c>
      <c r="AV80" s="180">
        <v>5000</v>
      </c>
      <c r="AW80" s="180">
        <v>10000</v>
      </c>
      <c r="AX80" s="180">
        <v>6500</v>
      </c>
      <c r="AY80" s="180">
        <v>6500</v>
      </c>
      <c r="AZ80" s="180">
        <v>6500</v>
      </c>
      <c r="BA80" s="235">
        <f>'Coût médian du PMAS'!P9</f>
        <v>6250</v>
      </c>
      <c r="BC80" s="221" t="s">
        <v>925</v>
      </c>
      <c r="BD80" s="180">
        <v>5000</v>
      </c>
      <c r="BE80" s="248">
        <v>5000</v>
      </c>
      <c r="BF80" s="248">
        <v>5000</v>
      </c>
      <c r="BG80" s="248">
        <v>5000</v>
      </c>
      <c r="BH80" s="248">
        <v>5000</v>
      </c>
      <c r="BI80" s="183" t="s">
        <v>1047</v>
      </c>
      <c r="BJ80" s="236">
        <v>3750</v>
      </c>
      <c r="BK80" s="236">
        <v>5000</v>
      </c>
      <c r="BL80" s="236">
        <v>5000</v>
      </c>
      <c r="BM80" s="410"/>
      <c r="BN80" s="236">
        <v>5000</v>
      </c>
      <c r="BO80" s="410"/>
      <c r="BP80" s="237">
        <v>5000</v>
      </c>
      <c r="BQ80" s="410"/>
      <c r="BR80" s="183" t="s">
        <v>1047</v>
      </c>
      <c r="BS80" s="235">
        <v>5000</v>
      </c>
      <c r="BT80" s="235">
        <v>6500</v>
      </c>
      <c r="BU80" s="235">
        <v>2500</v>
      </c>
      <c r="BV80" s="235">
        <v>5000</v>
      </c>
      <c r="BW80" s="235">
        <v>6250</v>
      </c>
      <c r="BX80" s="410"/>
      <c r="BY80" s="180">
        <v>6250</v>
      </c>
      <c r="BZ80" s="180">
        <v>6250</v>
      </c>
      <c r="CA80" s="180">
        <v>6250</v>
      </c>
      <c r="CB80" s="235">
        <f>'Coût médian du PMAS'!M9</f>
        <v>6250</v>
      </c>
      <c r="CD80" s="221" t="s">
        <v>925</v>
      </c>
      <c r="CE80" s="180">
        <v>333.33333333333331</v>
      </c>
      <c r="CF80" s="248">
        <v>416.66666666666669</v>
      </c>
      <c r="CG80" s="248">
        <v>500</v>
      </c>
      <c r="CH80" s="248">
        <v>633.33333333333337</v>
      </c>
      <c r="CI80" s="248">
        <v>500</v>
      </c>
      <c r="CJ80" s="183" t="s">
        <v>1047</v>
      </c>
      <c r="CK80" s="236">
        <v>500</v>
      </c>
      <c r="CL80" s="236">
        <v>2000</v>
      </c>
      <c r="CM80" s="236">
        <v>500</v>
      </c>
      <c r="CN80" s="410"/>
      <c r="CO80" s="236">
        <v>500</v>
      </c>
      <c r="CP80" s="410"/>
      <c r="CQ80" s="237">
        <v>500</v>
      </c>
      <c r="CR80" s="410"/>
      <c r="CS80" s="183" t="s">
        <v>1047</v>
      </c>
      <c r="CT80" s="235">
        <v>390</v>
      </c>
      <c r="CU80" s="235">
        <v>500</v>
      </c>
      <c r="CV80" s="235">
        <v>333.33333333333297</v>
      </c>
      <c r="CW80" s="235">
        <v>500</v>
      </c>
      <c r="CX80" s="235">
        <v>666.66666666666663</v>
      </c>
      <c r="CY80" s="410"/>
      <c r="CZ80" s="180">
        <v>833.33333333333337</v>
      </c>
      <c r="DA80" s="180">
        <v>666.66666666666663</v>
      </c>
      <c r="DB80" s="180">
        <v>666.66666666666663</v>
      </c>
      <c r="DC80" s="235">
        <f>'Coût médian du PMAS'!N9</f>
        <v>666.66666666666663</v>
      </c>
    </row>
    <row r="81" spans="1:107" x14ac:dyDescent="0.3">
      <c r="A81" s="221" t="s">
        <v>926</v>
      </c>
      <c r="B81" s="180">
        <v>3400</v>
      </c>
      <c r="C81" s="248">
        <v>4000</v>
      </c>
      <c r="D81" s="183" t="s">
        <v>1047</v>
      </c>
      <c r="E81" s="248">
        <v>1700</v>
      </c>
      <c r="F81" s="248">
        <v>2800</v>
      </c>
      <c r="G81" s="233">
        <v>3000</v>
      </c>
      <c r="H81" s="236">
        <v>4000</v>
      </c>
      <c r="I81" s="236">
        <v>3166.6666666666597</v>
      </c>
      <c r="J81" s="236">
        <v>3000</v>
      </c>
      <c r="K81" s="236">
        <v>4000</v>
      </c>
      <c r="L81" s="232">
        <v>3000</v>
      </c>
      <c r="M81" s="292" t="s">
        <v>1102</v>
      </c>
      <c r="N81" s="293">
        <v>4000</v>
      </c>
      <c r="O81" s="237">
        <v>4000</v>
      </c>
      <c r="P81" s="237">
        <v>4000</v>
      </c>
      <c r="Q81" s="234">
        <v>5250</v>
      </c>
      <c r="R81" s="235">
        <v>4000</v>
      </c>
      <c r="S81" s="235">
        <v>4000</v>
      </c>
      <c r="T81" s="234">
        <v>3000</v>
      </c>
      <c r="U81" s="180">
        <v>4000</v>
      </c>
      <c r="V81" s="183" t="s">
        <v>1047</v>
      </c>
      <c r="W81" s="233">
        <v>3000</v>
      </c>
      <c r="X81" s="233">
        <v>4250</v>
      </c>
      <c r="Y81" s="233">
        <v>3000</v>
      </c>
      <c r="Z81" s="183" t="s">
        <v>1047</v>
      </c>
      <c r="AB81" s="221" t="s">
        <v>926</v>
      </c>
      <c r="AC81" s="180">
        <v>7500</v>
      </c>
      <c r="AD81" s="248">
        <v>8750</v>
      </c>
      <c r="AE81" s="183" t="s">
        <v>1047</v>
      </c>
      <c r="AF81" s="248">
        <v>5000</v>
      </c>
      <c r="AG81" s="248">
        <v>1500</v>
      </c>
      <c r="AH81" s="246">
        <v>5000</v>
      </c>
      <c r="AI81" s="236">
        <v>10000</v>
      </c>
      <c r="AJ81" s="232">
        <v>7500</v>
      </c>
      <c r="AK81" s="236">
        <v>7500</v>
      </c>
      <c r="AL81" s="236">
        <v>5000</v>
      </c>
      <c r="AM81" s="236">
        <v>10000</v>
      </c>
      <c r="AN81" s="293">
        <v>10000</v>
      </c>
      <c r="AO81" s="293">
        <v>10000</v>
      </c>
      <c r="AP81" s="237">
        <v>10000</v>
      </c>
      <c r="AQ81" s="237">
        <v>10000</v>
      </c>
      <c r="AR81" s="237">
        <v>10000</v>
      </c>
      <c r="AS81" s="235">
        <v>10000</v>
      </c>
      <c r="AT81" s="235">
        <v>10000</v>
      </c>
      <c r="AU81" s="235">
        <v>10000</v>
      </c>
      <c r="AV81" s="180">
        <v>7500</v>
      </c>
      <c r="AW81" s="183" t="s">
        <v>1047</v>
      </c>
      <c r="AX81" s="234">
        <v>7500</v>
      </c>
      <c r="AY81" s="180">
        <v>7500</v>
      </c>
      <c r="AZ81" s="180">
        <v>10000</v>
      </c>
      <c r="BA81" s="183" t="s">
        <v>1047</v>
      </c>
      <c r="BC81" s="221" t="s">
        <v>926</v>
      </c>
      <c r="BD81" s="180">
        <v>4500</v>
      </c>
      <c r="BE81" s="248">
        <v>5000</v>
      </c>
      <c r="BF81" s="183" t="s">
        <v>1047</v>
      </c>
      <c r="BG81" s="248">
        <v>6250</v>
      </c>
      <c r="BH81" s="248">
        <v>7500</v>
      </c>
      <c r="BI81" s="246">
        <v>5000</v>
      </c>
      <c r="BJ81" s="236">
        <v>3125</v>
      </c>
      <c r="BK81" s="236">
        <v>6250</v>
      </c>
      <c r="BL81" s="236">
        <v>6250</v>
      </c>
      <c r="BM81" s="410"/>
      <c r="BN81" s="236">
        <v>5000</v>
      </c>
      <c r="BO81" s="410"/>
      <c r="BP81" s="293">
        <v>5000</v>
      </c>
      <c r="BQ81" s="410"/>
      <c r="BR81" s="237">
        <v>6250</v>
      </c>
      <c r="BS81" s="237">
        <v>7500</v>
      </c>
      <c r="BT81" s="235">
        <v>10000</v>
      </c>
      <c r="BU81" s="234">
        <v>5000</v>
      </c>
      <c r="BV81" s="235">
        <v>7500</v>
      </c>
      <c r="BW81" s="235">
        <v>7500</v>
      </c>
      <c r="BX81" s="410"/>
      <c r="BY81" s="180">
        <v>7500</v>
      </c>
      <c r="BZ81" s="180">
        <v>7500</v>
      </c>
      <c r="CA81" s="180">
        <v>7500</v>
      </c>
      <c r="CB81" s="183" t="s">
        <v>1047</v>
      </c>
      <c r="CD81" s="221" t="s">
        <v>926</v>
      </c>
      <c r="CE81" s="180">
        <v>440</v>
      </c>
      <c r="CF81" s="248">
        <v>466.66666666666669</v>
      </c>
      <c r="CG81" s="183" t="s">
        <v>1047</v>
      </c>
      <c r="CH81" s="248">
        <v>833.33333333333337</v>
      </c>
      <c r="CI81" s="248">
        <v>500</v>
      </c>
      <c r="CJ81" s="246">
        <v>833.33333333333337</v>
      </c>
      <c r="CK81" s="236">
        <v>833.33333333333337</v>
      </c>
      <c r="CL81" s="236">
        <v>833.33333333333337</v>
      </c>
      <c r="CM81" s="236">
        <v>1000</v>
      </c>
      <c r="CN81" s="410"/>
      <c r="CO81" s="236">
        <v>1000</v>
      </c>
      <c r="CP81" s="410"/>
      <c r="CQ81" s="293">
        <v>500</v>
      </c>
      <c r="CR81" s="410"/>
      <c r="CS81" s="237">
        <v>1000</v>
      </c>
      <c r="CT81" s="234">
        <v>500</v>
      </c>
      <c r="CU81" s="235">
        <v>666.66666666666663</v>
      </c>
      <c r="CV81" s="234">
        <v>666.66666666666697</v>
      </c>
      <c r="CW81" s="235">
        <v>1333.3333333333333</v>
      </c>
      <c r="CX81" s="235">
        <v>1333.3333333333333</v>
      </c>
      <c r="CY81" s="410"/>
      <c r="CZ81" s="234">
        <v>726.66666666666663</v>
      </c>
      <c r="DA81" s="180">
        <v>1000</v>
      </c>
      <c r="DB81" s="180">
        <v>1000</v>
      </c>
      <c r="DC81" s="183" t="s">
        <v>1047</v>
      </c>
    </row>
    <row r="82" spans="1:107" x14ac:dyDescent="0.3">
      <c r="A82" s="221" t="s">
        <v>901</v>
      </c>
      <c r="B82" s="183" t="s">
        <v>1047</v>
      </c>
      <c r="C82" s="183" t="s">
        <v>1047</v>
      </c>
      <c r="D82" s="183" t="s">
        <v>1047</v>
      </c>
      <c r="E82" s="183" t="s">
        <v>1047</v>
      </c>
      <c r="F82" s="248">
        <v>4000</v>
      </c>
      <c r="G82" s="246">
        <v>4000</v>
      </c>
      <c r="H82" s="232">
        <v>4000</v>
      </c>
      <c r="I82" s="183" t="s">
        <v>1047</v>
      </c>
      <c r="J82" s="183" t="s">
        <v>1047</v>
      </c>
      <c r="K82" s="183" t="s">
        <v>1047</v>
      </c>
      <c r="L82" s="237">
        <v>4000</v>
      </c>
      <c r="M82" s="235">
        <v>4000</v>
      </c>
      <c r="N82" s="237">
        <v>6000</v>
      </c>
      <c r="O82" s="237">
        <v>7000</v>
      </c>
      <c r="P82" s="235">
        <v>6750</v>
      </c>
      <c r="Q82" s="235">
        <v>4000</v>
      </c>
      <c r="R82" s="235">
        <v>7000</v>
      </c>
      <c r="S82" s="235">
        <v>4000</v>
      </c>
      <c r="T82" s="235">
        <v>6000</v>
      </c>
      <c r="U82" s="180">
        <v>6000</v>
      </c>
      <c r="V82" s="183" t="s">
        <v>1047</v>
      </c>
      <c r="W82" s="180">
        <v>6000</v>
      </c>
      <c r="X82" s="180">
        <v>6000</v>
      </c>
      <c r="Y82" s="236">
        <v>6000</v>
      </c>
      <c r="Z82" s="235">
        <f>'Coût médian du PMAS'!O10</f>
        <v>6000</v>
      </c>
      <c r="AB82" s="221" t="s">
        <v>901</v>
      </c>
      <c r="AC82" s="183" t="s">
        <v>1047</v>
      </c>
      <c r="AD82" s="183" t="s">
        <v>1047</v>
      </c>
      <c r="AE82" s="183" t="s">
        <v>1047</v>
      </c>
      <c r="AF82" s="183" t="s">
        <v>1047</v>
      </c>
      <c r="AG82" s="248">
        <v>5000</v>
      </c>
      <c r="AH82" s="246">
        <v>5000</v>
      </c>
      <c r="AI82" s="236">
        <v>5000</v>
      </c>
      <c r="AJ82" s="183" t="s">
        <v>1047</v>
      </c>
      <c r="AK82" s="183" t="s">
        <v>1047</v>
      </c>
      <c r="AL82" s="183" t="s">
        <v>1047</v>
      </c>
      <c r="AM82" s="237">
        <v>5750</v>
      </c>
      <c r="AN82" s="237">
        <v>6000</v>
      </c>
      <c r="AO82" s="237">
        <v>5000</v>
      </c>
      <c r="AP82" s="237">
        <v>4750</v>
      </c>
      <c r="AQ82" s="235">
        <v>4250</v>
      </c>
      <c r="AR82" s="235">
        <v>6500</v>
      </c>
      <c r="AS82" s="235">
        <v>4750</v>
      </c>
      <c r="AT82" s="235">
        <v>5000</v>
      </c>
      <c r="AU82" s="235">
        <v>4250</v>
      </c>
      <c r="AV82" s="180">
        <v>4250</v>
      </c>
      <c r="AW82" s="183" t="s">
        <v>1047</v>
      </c>
      <c r="AX82" s="180">
        <v>5500</v>
      </c>
      <c r="AY82" s="180">
        <v>6000</v>
      </c>
      <c r="AZ82" s="180">
        <v>5500</v>
      </c>
      <c r="BA82" s="235">
        <f>'Coût médian du PMAS'!P10</f>
        <v>6000</v>
      </c>
      <c r="BC82" s="221" t="s">
        <v>901</v>
      </c>
      <c r="BD82" s="183" t="s">
        <v>1047</v>
      </c>
      <c r="BE82" s="183" t="s">
        <v>1047</v>
      </c>
      <c r="BF82" s="183" t="s">
        <v>1047</v>
      </c>
      <c r="BG82" s="183" t="s">
        <v>1047</v>
      </c>
      <c r="BH82" s="248">
        <v>5000</v>
      </c>
      <c r="BI82" s="246">
        <v>5000</v>
      </c>
      <c r="BJ82" s="236">
        <v>5000</v>
      </c>
      <c r="BK82" s="183" t="s">
        <v>1047</v>
      </c>
      <c r="BL82" s="183" t="s">
        <v>1047</v>
      </c>
      <c r="BM82" s="410"/>
      <c r="BN82" s="237">
        <v>5500</v>
      </c>
      <c r="BO82" s="410"/>
      <c r="BP82" s="237">
        <v>6125</v>
      </c>
      <c r="BQ82" s="410"/>
      <c r="BR82" s="235">
        <v>5000</v>
      </c>
      <c r="BS82" s="235">
        <v>6250</v>
      </c>
      <c r="BT82" s="235">
        <v>5000</v>
      </c>
      <c r="BU82" s="235">
        <v>5000</v>
      </c>
      <c r="BV82" s="235">
        <v>3125</v>
      </c>
      <c r="BW82" s="235">
        <v>5000</v>
      </c>
      <c r="BX82" s="410"/>
      <c r="BY82" s="180">
        <v>6000</v>
      </c>
      <c r="BZ82" s="180">
        <v>5000</v>
      </c>
      <c r="CA82" s="180">
        <v>5000</v>
      </c>
      <c r="CB82" s="235">
        <f>'Coût médian du PMAS'!M10</f>
        <v>5500</v>
      </c>
      <c r="CD82" s="221" t="s">
        <v>901</v>
      </c>
      <c r="CE82" s="183" t="s">
        <v>1047</v>
      </c>
      <c r="CF82" s="183" t="s">
        <v>1047</v>
      </c>
      <c r="CG82" s="183" t="s">
        <v>1047</v>
      </c>
      <c r="CH82" s="183" t="s">
        <v>1047</v>
      </c>
      <c r="CI82" s="248">
        <v>250</v>
      </c>
      <c r="CJ82" s="246">
        <v>222</v>
      </c>
      <c r="CK82" s="236">
        <v>253.33333333333334</v>
      </c>
      <c r="CL82" s="183" t="s">
        <v>1047</v>
      </c>
      <c r="CM82" s="183" t="s">
        <v>1047</v>
      </c>
      <c r="CN82" s="410"/>
      <c r="CO82" s="237">
        <v>1285.6666666666667</v>
      </c>
      <c r="CP82" s="410"/>
      <c r="CQ82" s="237">
        <v>1000</v>
      </c>
      <c r="CR82" s="410"/>
      <c r="CS82" s="235">
        <v>1000</v>
      </c>
      <c r="CT82" s="235">
        <v>500</v>
      </c>
      <c r="CU82" s="235">
        <v>700</v>
      </c>
      <c r="CV82" s="235">
        <v>700</v>
      </c>
      <c r="CW82" s="235">
        <v>333.33333333333331</v>
      </c>
      <c r="CX82" s="235">
        <v>810</v>
      </c>
      <c r="CY82" s="410"/>
      <c r="CZ82" s="180">
        <v>846.66666666666663</v>
      </c>
      <c r="DA82" s="180">
        <v>1426.6666666666667</v>
      </c>
      <c r="DB82" s="180">
        <v>666.66666666666663</v>
      </c>
      <c r="DC82" s="235">
        <f>'Coût médian du PMAS'!N10</f>
        <v>666.66666666666663</v>
      </c>
    </row>
    <row r="83" spans="1:107" x14ac:dyDescent="0.3">
      <c r="A83" s="136" t="s">
        <v>1052</v>
      </c>
      <c r="B83" s="183" t="s">
        <v>1047</v>
      </c>
      <c r="C83" s="183" t="s">
        <v>1047</v>
      </c>
      <c r="D83" s="183" t="s">
        <v>1047</v>
      </c>
      <c r="E83" s="183" t="s">
        <v>1047</v>
      </c>
      <c r="F83" s="183" t="s">
        <v>1047</v>
      </c>
      <c r="G83" s="183" t="s">
        <v>1047</v>
      </c>
      <c r="H83" s="183" t="s">
        <v>1047</v>
      </c>
      <c r="I83" s="183" t="s">
        <v>1047</v>
      </c>
      <c r="J83" s="183" t="s">
        <v>1047</v>
      </c>
      <c r="K83" s="183" t="s">
        <v>1047</v>
      </c>
      <c r="L83" s="183" t="s">
        <v>1047</v>
      </c>
      <c r="M83" s="183" t="s">
        <v>1047</v>
      </c>
      <c r="N83" s="183" t="s">
        <v>1047</v>
      </c>
      <c r="O83" s="183" t="s">
        <v>1047</v>
      </c>
      <c r="P83" s="235">
        <v>2000</v>
      </c>
      <c r="Q83" s="183" t="s">
        <v>1047</v>
      </c>
      <c r="R83" s="183" t="s">
        <v>1047</v>
      </c>
      <c r="S83" s="183" t="s">
        <v>1047</v>
      </c>
      <c r="T83" s="235">
        <v>10000</v>
      </c>
      <c r="U83" s="183" t="s">
        <v>1047</v>
      </c>
      <c r="V83" s="183" t="s">
        <v>1047</v>
      </c>
      <c r="W83" s="183" t="s">
        <v>1047</v>
      </c>
      <c r="X83" s="180">
        <v>10000</v>
      </c>
      <c r="Y83" s="183" t="s">
        <v>1047</v>
      </c>
      <c r="Z83" s="183" t="s">
        <v>1047</v>
      </c>
      <c r="AB83" s="221" t="s">
        <v>1052</v>
      </c>
      <c r="AC83" s="183" t="s">
        <v>1047</v>
      </c>
      <c r="AD83" s="183" t="s">
        <v>1047</v>
      </c>
      <c r="AE83" s="183" t="s">
        <v>1047</v>
      </c>
      <c r="AF83" s="183" t="s">
        <v>1047</v>
      </c>
      <c r="AG83" s="183" t="s">
        <v>1047</v>
      </c>
      <c r="AH83" s="183" t="s">
        <v>1047</v>
      </c>
      <c r="AI83" s="183" t="s">
        <v>1047</v>
      </c>
      <c r="AJ83" s="183" t="s">
        <v>1047</v>
      </c>
      <c r="AK83" s="183" t="s">
        <v>1047</v>
      </c>
      <c r="AL83" s="183" t="s">
        <v>1047</v>
      </c>
      <c r="AM83" s="183" t="s">
        <v>1047</v>
      </c>
      <c r="AN83" s="183" t="s">
        <v>1047</v>
      </c>
      <c r="AO83" s="183" t="s">
        <v>1047</v>
      </c>
      <c r="AP83" s="183" t="s">
        <v>1047</v>
      </c>
      <c r="AQ83" s="235">
        <v>6125</v>
      </c>
      <c r="AR83" s="183" t="s">
        <v>1047</v>
      </c>
      <c r="AS83" s="183" t="s">
        <v>1047</v>
      </c>
      <c r="AT83" s="183" t="s">
        <v>1047</v>
      </c>
      <c r="AU83" s="235">
        <v>5000</v>
      </c>
      <c r="AV83" s="183" t="s">
        <v>1047</v>
      </c>
      <c r="AW83" s="183" t="s">
        <v>1047</v>
      </c>
      <c r="AX83" s="183" t="s">
        <v>1047</v>
      </c>
      <c r="AY83" s="180">
        <v>5500</v>
      </c>
      <c r="AZ83" s="183" t="s">
        <v>1047</v>
      </c>
      <c r="BA83" s="183" t="s">
        <v>1047</v>
      </c>
      <c r="BC83" s="221" t="s">
        <v>1052</v>
      </c>
      <c r="BD83" s="183" t="s">
        <v>1047</v>
      </c>
      <c r="BE83" s="183" t="s">
        <v>1047</v>
      </c>
      <c r="BF83" s="183" t="s">
        <v>1047</v>
      </c>
      <c r="BG83" s="183" t="s">
        <v>1047</v>
      </c>
      <c r="BH83" s="183" t="s">
        <v>1047</v>
      </c>
      <c r="BI83" s="183" t="s">
        <v>1047</v>
      </c>
      <c r="BJ83" s="183" t="s">
        <v>1047</v>
      </c>
      <c r="BK83" s="183" t="s">
        <v>1047</v>
      </c>
      <c r="BL83" s="183" t="s">
        <v>1047</v>
      </c>
      <c r="BM83" s="410"/>
      <c r="BN83" s="183" t="s">
        <v>1047</v>
      </c>
      <c r="BO83" s="410"/>
      <c r="BP83" s="183" t="s">
        <v>1047</v>
      </c>
      <c r="BQ83" s="410"/>
      <c r="BR83" s="235">
        <v>5500</v>
      </c>
      <c r="BS83" s="183" t="s">
        <v>1047</v>
      </c>
      <c r="BT83" s="183" t="s">
        <v>1047</v>
      </c>
      <c r="BU83" s="183" t="s">
        <v>1047</v>
      </c>
      <c r="BV83" s="235">
        <v>6250</v>
      </c>
      <c r="BW83" s="183" t="s">
        <v>1047</v>
      </c>
      <c r="BX83" s="410"/>
      <c r="BY83" s="183" t="s">
        <v>1047</v>
      </c>
      <c r="BZ83" s="180">
        <v>6250</v>
      </c>
      <c r="CA83" s="183" t="s">
        <v>1047</v>
      </c>
      <c r="CB83" s="183" t="s">
        <v>1047</v>
      </c>
      <c r="CD83" s="221" t="s">
        <v>1052</v>
      </c>
      <c r="CE83" s="183" t="s">
        <v>1047</v>
      </c>
      <c r="CF83" s="183" t="s">
        <v>1047</v>
      </c>
      <c r="CG83" s="183" t="s">
        <v>1047</v>
      </c>
      <c r="CH83" s="183" t="s">
        <v>1047</v>
      </c>
      <c r="CI83" s="183" t="s">
        <v>1047</v>
      </c>
      <c r="CJ83" s="183" t="s">
        <v>1047</v>
      </c>
      <c r="CK83" s="183" t="s">
        <v>1047</v>
      </c>
      <c r="CL83" s="183" t="s">
        <v>1047</v>
      </c>
      <c r="CM83" s="183" t="s">
        <v>1047</v>
      </c>
      <c r="CN83" s="410"/>
      <c r="CO83" s="183" t="s">
        <v>1047</v>
      </c>
      <c r="CP83" s="410"/>
      <c r="CQ83" s="183" t="s">
        <v>1047</v>
      </c>
      <c r="CR83" s="410"/>
      <c r="CS83" s="235">
        <v>253.33333333333334</v>
      </c>
      <c r="CT83" s="183" t="s">
        <v>1047</v>
      </c>
      <c r="CU83" s="183" t="s">
        <v>1047</v>
      </c>
      <c r="CV83" s="183" t="s">
        <v>1047</v>
      </c>
      <c r="CW83" s="235">
        <v>333.33333333333331</v>
      </c>
      <c r="CX83" s="183" t="s">
        <v>1047</v>
      </c>
      <c r="CY83" s="410"/>
      <c r="CZ83" s="183" t="s">
        <v>1047</v>
      </c>
      <c r="DA83" s="180">
        <v>666.66666666666663</v>
      </c>
      <c r="DB83" s="183" t="s">
        <v>1047</v>
      </c>
      <c r="DC83" s="183" t="s">
        <v>1047</v>
      </c>
    </row>
    <row r="84" spans="1:107" x14ac:dyDescent="0.3">
      <c r="A84" s="136" t="s">
        <v>1053</v>
      </c>
      <c r="B84" s="183" t="s">
        <v>1047</v>
      </c>
      <c r="C84" s="183" t="s">
        <v>1047</v>
      </c>
      <c r="D84" s="183" t="s">
        <v>1047</v>
      </c>
      <c r="E84" s="183" t="s">
        <v>1047</v>
      </c>
      <c r="F84" s="183" t="s">
        <v>1047</v>
      </c>
      <c r="G84" s="183" t="s">
        <v>1047</v>
      </c>
      <c r="H84" s="183" t="s">
        <v>1047</v>
      </c>
      <c r="I84" s="183" t="s">
        <v>1047</v>
      </c>
      <c r="J84" s="183" t="s">
        <v>1047</v>
      </c>
      <c r="K84" s="183" t="s">
        <v>1047</v>
      </c>
      <c r="L84" s="183" t="s">
        <v>1047</v>
      </c>
      <c r="M84" s="183" t="s">
        <v>1047</v>
      </c>
      <c r="N84" s="237">
        <v>7000</v>
      </c>
      <c r="O84" s="183" t="s">
        <v>1047</v>
      </c>
      <c r="P84" s="183" t="s">
        <v>1047</v>
      </c>
      <c r="Q84" s="235">
        <v>5500</v>
      </c>
      <c r="R84" s="183" t="s">
        <v>1047</v>
      </c>
      <c r="S84" s="235">
        <v>7000</v>
      </c>
      <c r="T84" s="235">
        <v>7000</v>
      </c>
      <c r="U84" s="180">
        <v>7000</v>
      </c>
      <c r="V84" s="183" t="s">
        <v>1047</v>
      </c>
      <c r="W84" s="183" t="s">
        <v>1047</v>
      </c>
      <c r="X84" s="180">
        <v>7000</v>
      </c>
      <c r="Y84" s="183" t="s">
        <v>1047</v>
      </c>
      <c r="Z84" s="235">
        <f>'Coût médian du PMAS'!O11</f>
        <v>7000</v>
      </c>
      <c r="AB84" s="221" t="s">
        <v>1053</v>
      </c>
      <c r="AC84" s="183" t="s">
        <v>1047</v>
      </c>
      <c r="AD84" s="183" t="s">
        <v>1047</v>
      </c>
      <c r="AE84" s="183" t="s">
        <v>1047</v>
      </c>
      <c r="AF84" s="183" t="s">
        <v>1047</v>
      </c>
      <c r="AG84" s="183" t="s">
        <v>1047</v>
      </c>
      <c r="AH84" s="183" t="s">
        <v>1047</v>
      </c>
      <c r="AI84" s="183" t="s">
        <v>1047</v>
      </c>
      <c r="AJ84" s="183" t="s">
        <v>1047</v>
      </c>
      <c r="AK84" s="183" t="s">
        <v>1047</v>
      </c>
      <c r="AL84" s="183" t="s">
        <v>1047</v>
      </c>
      <c r="AM84" s="183" t="s">
        <v>1047</v>
      </c>
      <c r="AN84" s="183" t="s">
        <v>1047</v>
      </c>
      <c r="AO84" s="237">
        <v>6250</v>
      </c>
      <c r="AP84" s="183" t="s">
        <v>1047</v>
      </c>
      <c r="AQ84" s="183" t="s">
        <v>1047</v>
      </c>
      <c r="AR84" s="235">
        <v>6000</v>
      </c>
      <c r="AS84" s="183" t="s">
        <v>1047</v>
      </c>
      <c r="AT84" s="235">
        <v>6000</v>
      </c>
      <c r="AU84" s="235">
        <v>6000</v>
      </c>
      <c r="AV84" s="180">
        <v>6000</v>
      </c>
      <c r="AW84" s="183" t="s">
        <v>1047</v>
      </c>
      <c r="AX84" s="183" t="s">
        <v>1047</v>
      </c>
      <c r="AY84" s="180">
        <v>6500</v>
      </c>
      <c r="AZ84" s="183" t="s">
        <v>1047</v>
      </c>
      <c r="BA84" s="235">
        <f>'Coût médian du PMAS'!P11</f>
        <v>6500</v>
      </c>
      <c r="BC84" s="221" t="s">
        <v>1053</v>
      </c>
      <c r="BD84" s="183" t="s">
        <v>1047</v>
      </c>
      <c r="BE84" s="183" t="s">
        <v>1047</v>
      </c>
      <c r="BF84" s="183" t="s">
        <v>1047</v>
      </c>
      <c r="BG84" s="183" t="s">
        <v>1047</v>
      </c>
      <c r="BH84" s="183" t="s">
        <v>1047</v>
      </c>
      <c r="BI84" s="183" t="s">
        <v>1047</v>
      </c>
      <c r="BJ84" s="183" t="s">
        <v>1047</v>
      </c>
      <c r="BK84" s="183" t="s">
        <v>1047</v>
      </c>
      <c r="BL84" s="183" t="s">
        <v>1047</v>
      </c>
      <c r="BM84" s="410"/>
      <c r="BN84" s="183" t="s">
        <v>1047</v>
      </c>
      <c r="BO84" s="410"/>
      <c r="BP84" s="237">
        <v>4500</v>
      </c>
      <c r="BQ84" s="410"/>
      <c r="BR84" s="183" t="s">
        <v>1047</v>
      </c>
      <c r="BS84" s="235">
        <v>4500</v>
      </c>
      <c r="BT84" s="183" t="s">
        <v>1047</v>
      </c>
      <c r="BU84" s="235">
        <v>5000</v>
      </c>
      <c r="BV84" s="235">
        <v>5000</v>
      </c>
      <c r="BW84" s="235">
        <v>5000</v>
      </c>
      <c r="BX84" s="410"/>
      <c r="BY84" s="183" t="s">
        <v>1047</v>
      </c>
      <c r="BZ84" s="180">
        <v>5000</v>
      </c>
      <c r="CA84" s="183" t="s">
        <v>1047</v>
      </c>
      <c r="CB84" s="235">
        <f>'Coût médian du PMAS'!M11</f>
        <v>2500</v>
      </c>
      <c r="CD84" s="221" t="s">
        <v>1053</v>
      </c>
      <c r="CE84" s="183" t="s">
        <v>1047</v>
      </c>
      <c r="CF84" s="183" t="s">
        <v>1047</v>
      </c>
      <c r="CG84" s="183" t="s">
        <v>1047</v>
      </c>
      <c r="CH84" s="183" t="s">
        <v>1047</v>
      </c>
      <c r="CI84" s="183" t="s">
        <v>1047</v>
      </c>
      <c r="CJ84" s="183" t="s">
        <v>1047</v>
      </c>
      <c r="CK84" s="183" t="s">
        <v>1047</v>
      </c>
      <c r="CL84" s="183" t="s">
        <v>1047</v>
      </c>
      <c r="CM84" s="183" t="s">
        <v>1047</v>
      </c>
      <c r="CN84" s="410"/>
      <c r="CO84" s="183" t="s">
        <v>1047</v>
      </c>
      <c r="CP84" s="410"/>
      <c r="CQ84" s="237">
        <v>213.33333333333334</v>
      </c>
      <c r="CR84" s="410"/>
      <c r="CS84" s="183" t="s">
        <v>1047</v>
      </c>
      <c r="CT84" s="235">
        <v>333.33333333333331</v>
      </c>
      <c r="CU84" s="183" t="s">
        <v>1047</v>
      </c>
      <c r="CV84" s="235">
        <v>220</v>
      </c>
      <c r="CW84" s="235">
        <v>220</v>
      </c>
      <c r="CX84" s="235">
        <v>220</v>
      </c>
      <c r="CY84" s="410"/>
      <c r="CZ84" s="183" t="s">
        <v>1047</v>
      </c>
      <c r="DA84" s="180">
        <v>500</v>
      </c>
      <c r="DB84" s="183" t="s">
        <v>1047</v>
      </c>
      <c r="DC84" s="235">
        <f>'Coût médian du PMAS'!N11</f>
        <v>666.66666666666663</v>
      </c>
    </row>
    <row r="85" spans="1:107" x14ac:dyDescent="0.3">
      <c r="A85" s="136" t="s">
        <v>1054</v>
      </c>
      <c r="B85" s="183" t="s">
        <v>1047</v>
      </c>
      <c r="C85" s="183" t="s">
        <v>1047</v>
      </c>
      <c r="D85" s="183" t="s">
        <v>1047</v>
      </c>
      <c r="E85" s="183" t="s">
        <v>1047</v>
      </c>
      <c r="F85" s="183" t="s">
        <v>1047</v>
      </c>
      <c r="G85" s="183" t="s">
        <v>1047</v>
      </c>
      <c r="H85" s="183" t="s">
        <v>1047</v>
      </c>
      <c r="I85" s="183" t="s">
        <v>1047</v>
      </c>
      <c r="J85" s="183" t="s">
        <v>1047</v>
      </c>
      <c r="K85" s="183" t="s">
        <v>1047</v>
      </c>
      <c r="L85" s="237">
        <v>2500</v>
      </c>
      <c r="M85" s="183" t="s">
        <v>1047</v>
      </c>
      <c r="N85" s="237">
        <v>2000</v>
      </c>
      <c r="O85" s="183" t="s">
        <v>1047</v>
      </c>
      <c r="P85" s="237">
        <v>3000</v>
      </c>
      <c r="Q85" s="237">
        <v>7692.3</v>
      </c>
      <c r="R85" s="183" t="s">
        <v>1047</v>
      </c>
      <c r="S85" s="183" t="s">
        <v>1047</v>
      </c>
      <c r="T85" s="235">
        <v>10000</v>
      </c>
      <c r="U85" s="180">
        <v>10000</v>
      </c>
      <c r="V85" s="183" t="s">
        <v>1047</v>
      </c>
      <c r="W85" s="183" t="s">
        <v>1047</v>
      </c>
      <c r="X85" s="180">
        <v>10000</v>
      </c>
      <c r="Y85" s="183" t="s">
        <v>1047</v>
      </c>
      <c r="Z85" s="183" t="s">
        <v>1047</v>
      </c>
      <c r="AB85" s="221" t="s">
        <v>1054</v>
      </c>
      <c r="AC85" s="183" t="s">
        <v>1047</v>
      </c>
      <c r="AD85" s="183" t="s">
        <v>1047</v>
      </c>
      <c r="AE85" s="183" t="s">
        <v>1047</v>
      </c>
      <c r="AF85" s="183" t="s">
        <v>1047</v>
      </c>
      <c r="AG85" s="183" t="s">
        <v>1047</v>
      </c>
      <c r="AH85" s="183" t="s">
        <v>1047</v>
      </c>
      <c r="AI85" s="183" t="s">
        <v>1047</v>
      </c>
      <c r="AJ85" s="183" t="s">
        <v>1047</v>
      </c>
      <c r="AK85" s="183" t="s">
        <v>1047</v>
      </c>
      <c r="AL85" s="183" t="s">
        <v>1047</v>
      </c>
      <c r="AM85" s="237">
        <v>6000</v>
      </c>
      <c r="AN85" s="183" t="s">
        <v>1047</v>
      </c>
      <c r="AO85" s="237">
        <v>6000</v>
      </c>
      <c r="AP85" s="183" t="s">
        <v>1047</v>
      </c>
      <c r="AQ85" s="237">
        <v>4500</v>
      </c>
      <c r="AR85" s="237">
        <v>5000</v>
      </c>
      <c r="AS85" s="183" t="s">
        <v>1047</v>
      </c>
      <c r="AT85" s="183" t="s">
        <v>1047</v>
      </c>
      <c r="AU85" s="235">
        <v>4250</v>
      </c>
      <c r="AV85" s="180">
        <v>4250</v>
      </c>
      <c r="AW85" s="183" t="s">
        <v>1047</v>
      </c>
      <c r="AX85" s="183" t="s">
        <v>1047</v>
      </c>
      <c r="AY85" s="180">
        <v>5500</v>
      </c>
      <c r="AZ85" s="183" t="s">
        <v>1047</v>
      </c>
      <c r="BA85" s="183" t="s">
        <v>1047</v>
      </c>
      <c r="BC85" s="221" t="s">
        <v>1054</v>
      </c>
      <c r="BD85" s="183" t="s">
        <v>1047</v>
      </c>
      <c r="BE85" s="183" t="s">
        <v>1047</v>
      </c>
      <c r="BF85" s="183" t="s">
        <v>1047</v>
      </c>
      <c r="BG85" s="183" t="s">
        <v>1047</v>
      </c>
      <c r="BH85" s="183" t="s">
        <v>1047</v>
      </c>
      <c r="BI85" s="183" t="s">
        <v>1047</v>
      </c>
      <c r="BJ85" s="183" t="s">
        <v>1047</v>
      </c>
      <c r="BK85" s="183" t="s">
        <v>1047</v>
      </c>
      <c r="BL85" s="183" t="s">
        <v>1047</v>
      </c>
      <c r="BM85" s="410"/>
      <c r="BN85" s="237">
        <v>5000</v>
      </c>
      <c r="BO85" s="410"/>
      <c r="BP85" s="237">
        <v>6000</v>
      </c>
      <c r="BQ85" s="410"/>
      <c r="BR85" s="237">
        <v>4175</v>
      </c>
      <c r="BS85" s="237">
        <v>6250</v>
      </c>
      <c r="BT85" s="183" t="s">
        <v>1047</v>
      </c>
      <c r="BU85" s="183" t="s">
        <v>1047</v>
      </c>
      <c r="BV85" s="235">
        <v>5212.5</v>
      </c>
      <c r="BW85" s="235">
        <v>6250</v>
      </c>
      <c r="BX85" s="410"/>
      <c r="BY85" s="183" t="s">
        <v>1047</v>
      </c>
      <c r="BZ85" s="180">
        <v>6250</v>
      </c>
      <c r="CA85" s="183" t="s">
        <v>1047</v>
      </c>
      <c r="CB85" s="183" t="s">
        <v>1047</v>
      </c>
      <c r="CD85" s="221" t="s">
        <v>1054</v>
      </c>
      <c r="CE85" s="183" t="s">
        <v>1047</v>
      </c>
      <c r="CF85" s="183" t="s">
        <v>1047</v>
      </c>
      <c r="CG85" s="183" t="s">
        <v>1047</v>
      </c>
      <c r="CH85" s="183" t="s">
        <v>1047</v>
      </c>
      <c r="CI85" s="183" t="s">
        <v>1047</v>
      </c>
      <c r="CJ85" s="183" t="s">
        <v>1047</v>
      </c>
      <c r="CK85" s="183" t="s">
        <v>1047</v>
      </c>
      <c r="CL85" s="183" t="s">
        <v>1047</v>
      </c>
      <c r="CM85" s="183" t="s">
        <v>1047</v>
      </c>
      <c r="CN85" s="410"/>
      <c r="CO85" s="237">
        <v>333.33333333333331</v>
      </c>
      <c r="CP85" s="410"/>
      <c r="CQ85" s="237">
        <v>2500</v>
      </c>
      <c r="CR85" s="410"/>
      <c r="CS85" s="237">
        <v>366.66666666666669</v>
      </c>
      <c r="CT85" s="237">
        <v>333.33333333333331</v>
      </c>
      <c r="CU85" s="183" t="s">
        <v>1047</v>
      </c>
      <c r="CV85" s="183" t="s">
        <v>1047</v>
      </c>
      <c r="CW85" s="235">
        <v>333.33333333333331</v>
      </c>
      <c r="CX85" s="235">
        <v>333.33333333333331</v>
      </c>
      <c r="CY85" s="410"/>
      <c r="CZ85" s="183" t="s">
        <v>1047</v>
      </c>
      <c r="DA85" s="180">
        <v>666.66666666666663</v>
      </c>
      <c r="DB85" s="183" t="s">
        <v>1047</v>
      </c>
      <c r="DC85" s="183" t="s">
        <v>1047</v>
      </c>
    </row>
    <row r="86" spans="1:107" x14ac:dyDescent="0.3">
      <c r="A86" s="136" t="s">
        <v>905</v>
      </c>
      <c r="B86" s="183" t="s">
        <v>1047</v>
      </c>
      <c r="C86" s="183" t="s">
        <v>1047</v>
      </c>
      <c r="D86" s="183" t="s">
        <v>1047</v>
      </c>
      <c r="E86" s="183" t="s">
        <v>1047</v>
      </c>
      <c r="F86" s="183" t="s">
        <v>1047</v>
      </c>
      <c r="G86" s="183" t="s">
        <v>1047</v>
      </c>
      <c r="H86" s="183" t="s">
        <v>1047</v>
      </c>
      <c r="I86" s="183" t="s">
        <v>1047</v>
      </c>
      <c r="J86" s="183" t="s">
        <v>1047</v>
      </c>
      <c r="K86" s="183" t="s">
        <v>1047</v>
      </c>
      <c r="L86" s="183" t="s">
        <v>1047</v>
      </c>
      <c r="M86" s="183" t="s">
        <v>1047</v>
      </c>
      <c r="N86" s="183" t="s">
        <v>1047</v>
      </c>
      <c r="O86" s="183" t="s">
        <v>1047</v>
      </c>
      <c r="P86" s="183" t="s">
        <v>1047</v>
      </c>
      <c r="Q86" s="183" t="s">
        <v>1047</v>
      </c>
      <c r="R86" s="183" t="s">
        <v>1047</v>
      </c>
      <c r="S86" s="183" t="s">
        <v>1047</v>
      </c>
      <c r="T86" s="183" t="s">
        <v>1047</v>
      </c>
      <c r="U86" s="180">
        <v>3000</v>
      </c>
      <c r="V86" s="183" t="s">
        <v>1047</v>
      </c>
      <c r="W86" s="180">
        <v>4000</v>
      </c>
      <c r="X86" s="180">
        <v>4250</v>
      </c>
      <c r="Y86" s="236">
        <v>4500</v>
      </c>
      <c r="Z86" s="235">
        <f>'Coût médian du PMAS'!O12</f>
        <v>4200</v>
      </c>
      <c r="AB86" s="153" t="s">
        <v>905</v>
      </c>
      <c r="AC86" s="183" t="s">
        <v>1047</v>
      </c>
      <c r="AD86" s="183" t="s">
        <v>1047</v>
      </c>
      <c r="AE86" s="183" t="s">
        <v>1047</v>
      </c>
      <c r="AF86" s="183" t="s">
        <v>1047</v>
      </c>
      <c r="AG86" s="183" t="s">
        <v>1047</v>
      </c>
      <c r="AH86" s="183" t="s">
        <v>1047</v>
      </c>
      <c r="AI86" s="183" t="s">
        <v>1047</v>
      </c>
      <c r="AJ86" s="183" t="s">
        <v>1047</v>
      </c>
      <c r="AK86" s="183" t="s">
        <v>1047</v>
      </c>
      <c r="AL86" s="183" t="s">
        <v>1047</v>
      </c>
      <c r="AM86" s="183" t="s">
        <v>1047</v>
      </c>
      <c r="AN86" s="183" t="s">
        <v>1047</v>
      </c>
      <c r="AO86" s="183" t="s">
        <v>1047</v>
      </c>
      <c r="AP86" s="183" t="s">
        <v>1047</v>
      </c>
      <c r="AQ86" s="183" t="s">
        <v>1047</v>
      </c>
      <c r="AR86" s="183" t="s">
        <v>1047</v>
      </c>
      <c r="AS86" s="183" t="s">
        <v>1047</v>
      </c>
      <c r="AT86" s="183" t="s">
        <v>1047</v>
      </c>
      <c r="AU86" s="183" t="s">
        <v>1047</v>
      </c>
      <c r="AV86" s="180">
        <v>7500</v>
      </c>
      <c r="AW86" s="183" t="s">
        <v>1047</v>
      </c>
      <c r="AX86" s="180">
        <v>10000</v>
      </c>
      <c r="AY86" s="180">
        <v>10000</v>
      </c>
      <c r="AZ86" s="180">
        <v>9500</v>
      </c>
      <c r="BA86" s="235">
        <f>'Coût médian du PMAS'!P12</f>
        <v>9500</v>
      </c>
      <c r="BC86" s="153" t="s">
        <v>905</v>
      </c>
      <c r="BD86" s="183" t="s">
        <v>1047</v>
      </c>
      <c r="BE86" s="183" t="s">
        <v>1047</v>
      </c>
      <c r="BF86" s="183" t="s">
        <v>1047</v>
      </c>
      <c r="BG86" s="183" t="s">
        <v>1047</v>
      </c>
      <c r="BH86" s="183" t="s">
        <v>1047</v>
      </c>
      <c r="BI86" s="183" t="s">
        <v>1047</v>
      </c>
      <c r="BJ86" s="183" t="s">
        <v>1047</v>
      </c>
      <c r="BK86" s="183" t="s">
        <v>1047</v>
      </c>
      <c r="BL86" s="183" t="s">
        <v>1047</v>
      </c>
      <c r="BM86" s="410"/>
      <c r="BN86" s="183" t="s">
        <v>1047</v>
      </c>
      <c r="BO86" s="410"/>
      <c r="BP86" s="183" t="s">
        <v>1047</v>
      </c>
      <c r="BQ86" s="410"/>
      <c r="BR86" s="183" t="s">
        <v>1047</v>
      </c>
      <c r="BS86" s="183" t="s">
        <v>1047</v>
      </c>
      <c r="BT86" s="183" t="s">
        <v>1047</v>
      </c>
      <c r="BU86" s="183" t="s">
        <v>1047</v>
      </c>
      <c r="BV86" s="183" t="s">
        <v>1047</v>
      </c>
      <c r="BW86" s="235">
        <v>5000</v>
      </c>
      <c r="BX86" s="410"/>
      <c r="BY86" s="180">
        <v>2500</v>
      </c>
      <c r="BZ86" s="180">
        <v>5000</v>
      </c>
      <c r="CA86" s="180">
        <v>3750</v>
      </c>
      <c r="CB86" s="235">
        <f>'Coût médian du PMAS'!M12</f>
        <v>3875</v>
      </c>
      <c r="CD86" s="153" t="s">
        <v>905</v>
      </c>
      <c r="CE86" s="183" t="s">
        <v>1047</v>
      </c>
      <c r="CF86" s="183" t="s">
        <v>1047</v>
      </c>
      <c r="CG86" s="183" t="s">
        <v>1047</v>
      </c>
      <c r="CH86" s="183" t="s">
        <v>1047</v>
      </c>
      <c r="CI86" s="183" t="s">
        <v>1047</v>
      </c>
      <c r="CJ86" s="183" t="s">
        <v>1047</v>
      </c>
      <c r="CK86" s="183" t="s">
        <v>1047</v>
      </c>
      <c r="CL86" s="183" t="s">
        <v>1047</v>
      </c>
      <c r="CM86" s="183" t="s">
        <v>1047</v>
      </c>
      <c r="CN86" s="410"/>
      <c r="CO86" s="183" t="s">
        <v>1047</v>
      </c>
      <c r="CP86" s="410"/>
      <c r="CQ86" s="183" t="s">
        <v>1047</v>
      </c>
      <c r="CR86" s="410"/>
      <c r="CS86" s="183" t="s">
        <v>1047</v>
      </c>
      <c r="CT86" s="183" t="s">
        <v>1047</v>
      </c>
      <c r="CU86" s="183" t="s">
        <v>1047</v>
      </c>
      <c r="CV86" s="183" t="s">
        <v>1047</v>
      </c>
      <c r="CW86" s="183" t="s">
        <v>1047</v>
      </c>
      <c r="CX86" s="235">
        <v>666.66666666666663</v>
      </c>
      <c r="CY86" s="410"/>
      <c r="CZ86" s="180">
        <v>583.33333333333337</v>
      </c>
      <c r="DA86" s="180">
        <v>500</v>
      </c>
      <c r="DB86" s="180">
        <v>500</v>
      </c>
      <c r="DC86" s="235">
        <f>'Coût médian du PMAS'!N12</f>
        <v>473.33333333333331</v>
      </c>
    </row>
    <row r="87" spans="1:107" x14ac:dyDescent="0.3">
      <c r="A87" s="221" t="s">
        <v>902</v>
      </c>
      <c r="B87" s="180">
        <v>6000</v>
      </c>
      <c r="C87" s="248">
        <v>6000</v>
      </c>
      <c r="D87" s="248">
        <v>6000</v>
      </c>
      <c r="E87" s="248">
        <v>2000</v>
      </c>
      <c r="F87" s="248">
        <v>6000</v>
      </c>
      <c r="G87" s="246">
        <v>6000</v>
      </c>
      <c r="H87" s="183" t="s">
        <v>1047</v>
      </c>
      <c r="I87" s="183" t="s">
        <v>1047</v>
      </c>
      <c r="J87" s="235">
        <v>2000</v>
      </c>
      <c r="K87" s="237">
        <v>3000</v>
      </c>
      <c r="L87" s="237">
        <v>3000</v>
      </c>
      <c r="M87" s="234" t="s">
        <v>1102</v>
      </c>
      <c r="N87" s="183" t="s">
        <v>1047</v>
      </c>
      <c r="O87" s="235">
        <v>6000</v>
      </c>
      <c r="P87" s="183" t="s">
        <v>1047</v>
      </c>
      <c r="Q87" s="235">
        <v>5000</v>
      </c>
      <c r="R87" s="235">
        <v>5000</v>
      </c>
      <c r="S87" s="234">
        <v>3000</v>
      </c>
      <c r="T87" s="235">
        <v>4000</v>
      </c>
      <c r="U87" s="180">
        <v>5000</v>
      </c>
      <c r="V87" s="180">
        <v>6000</v>
      </c>
      <c r="W87" s="180">
        <v>5000</v>
      </c>
      <c r="X87" s="180">
        <v>6000</v>
      </c>
      <c r="Y87" s="236">
        <v>6000</v>
      </c>
      <c r="Z87" s="235">
        <f>'Coût médian du PMAS'!O13</f>
        <v>6000</v>
      </c>
      <c r="AB87" s="221" t="s">
        <v>902</v>
      </c>
      <c r="AC87" s="180">
        <v>6750</v>
      </c>
      <c r="AD87" s="248">
        <v>7000</v>
      </c>
      <c r="AE87" s="248">
        <v>7000</v>
      </c>
      <c r="AF87" s="248">
        <v>6375</v>
      </c>
      <c r="AG87" s="248">
        <v>6500</v>
      </c>
      <c r="AH87" s="246">
        <v>7500</v>
      </c>
      <c r="AI87" s="183" t="s">
        <v>1047</v>
      </c>
      <c r="AJ87" s="183" t="s">
        <v>1047</v>
      </c>
      <c r="AK87" s="235">
        <v>5000</v>
      </c>
      <c r="AL87" s="237">
        <v>6750</v>
      </c>
      <c r="AM87" s="237">
        <v>7500</v>
      </c>
      <c r="AN87" s="237">
        <v>7500</v>
      </c>
      <c r="AO87" s="183" t="s">
        <v>1047</v>
      </c>
      <c r="AP87" s="235">
        <v>7250</v>
      </c>
      <c r="AQ87" s="183" t="s">
        <v>1047</v>
      </c>
      <c r="AR87" s="235">
        <v>6500</v>
      </c>
      <c r="AS87" s="235">
        <v>6500</v>
      </c>
      <c r="AT87" s="235">
        <v>6000</v>
      </c>
      <c r="AU87" s="235">
        <v>5500</v>
      </c>
      <c r="AV87" s="180">
        <v>6000</v>
      </c>
      <c r="AW87" s="235">
        <v>6500</v>
      </c>
      <c r="AX87" s="180">
        <v>6500</v>
      </c>
      <c r="AY87" s="180">
        <v>6500</v>
      </c>
      <c r="AZ87" s="180">
        <v>6500</v>
      </c>
      <c r="BA87" s="235">
        <f>'Coût médian du PMAS'!P13</f>
        <v>6500</v>
      </c>
      <c r="BC87" s="221" t="s">
        <v>902</v>
      </c>
      <c r="BD87" s="180">
        <v>3750</v>
      </c>
      <c r="BE87" s="248">
        <v>5000</v>
      </c>
      <c r="BF87" s="248">
        <v>5000</v>
      </c>
      <c r="BG87" s="248">
        <v>5000</v>
      </c>
      <c r="BH87" s="248">
        <v>7500</v>
      </c>
      <c r="BI87" s="246">
        <v>7500</v>
      </c>
      <c r="BJ87" s="183" t="s">
        <v>1047</v>
      </c>
      <c r="BK87" s="183" t="s">
        <v>1047</v>
      </c>
      <c r="BL87" s="235">
        <v>5000</v>
      </c>
      <c r="BM87" s="410"/>
      <c r="BN87" s="237">
        <v>1250</v>
      </c>
      <c r="BO87" s="410"/>
      <c r="BP87" s="183" t="s">
        <v>1047</v>
      </c>
      <c r="BQ87" s="410"/>
      <c r="BR87" s="183" t="s">
        <v>1047</v>
      </c>
      <c r="BS87" s="235">
        <v>5000</v>
      </c>
      <c r="BT87" s="235">
        <v>5000</v>
      </c>
      <c r="BU87" s="235">
        <v>5000</v>
      </c>
      <c r="BV87" s="235">
        <v>5000</v>
      </c>
      <c r="BW87" s="235">
        <v>5000</v>
      </c>
      <c r="BX87" s="410"/>
      <c r="BY87" s="180">
        <v>7500</v>
      </c>
      <c r="BZ87" s="180">
        <v>6250</v>
      </c>
      <c r="CA87" s="180">
        <v>6250</v>
      </c>
      <c r="CB87" s="235">
        <f>'Coût médian du PMAS'!M13</f>
        <v>6250</v>
      </c>
      <c r="CD87" s="221" t="s">
        <v>902</v>
      </c>
      <c r="CE87" s="180">
        <v>500</v>
      </c>
      <c r="CF87" s="248">
        <v>1000</v>
      </c>
      <c r="CG87" s="248">
        <v>666.66666666666663</v>
      </c>
      <c r="CH87" s="248">
        <v>333.33333333333331</v>
      </c>
      <c r="CI87" s="248">
        <v>666.66666666666663</v>
      </c>
      <c r="CJ87" s="246">
        <v>666.66666666666663</v>
      </c>
      <c r="CK87" s="183" t="s">
        <v>1047</v>
      </c>
      <c r="CL87" s="183" t="s">
        <v>1047</v>
      </c>
      <c r="CM87" s="235">
        <v>166.66666666666666</v>
      </c>
      <c r="CN87" s="410"/>
      <c r="CO87" s="237">
        <v>333.33333333333331</v>
      </c>
      <c r="CP87" s="410"/>
      <c r="CQ87" s="183" t="s">
        <v>1047</v>
      </c>
      <c r="CR87" s="410"/>
      <c r="CS87" s="183" t="s">
        <v>1047</v>
      </c>
      <c r="CT87" s="235">
        <v>666.66666666666663</v>
      </c>
      <c r="CU87" s="235">
        <v>666.66666666666663</v>
      </c>
      <c r="CV87" s="235">
        <v>666.66666666666697</v>
      </c>
      <c r="CW87" s="235">
        <v>666.66666666666663</v>
      </c>
      <c r="CX87" s="235">
        <v>666.66666666666663</v>
      </c>
      <c r="CY87" s="410"/>
      <c r="CZ87" s="180">
        <v>666.66666666666663</v>
      </c>
      <c r="DA87" s="180">
        <v>666.66666666666663</v>
      </c>
      <c r="DB87" s="180">
        <v>666.66666666666663</v>
      </c>
      <c r="DC87" s="235">
        <f>'Coût médian du PMAS'!N13</f>
        <v>666.66666666666663</v>
      </c>
    </row>
    <row r="88" spans="1:107" x14ac:dyDescent="0.3">
      <c r="A88" s="221" t="s">
        <v>1049</v>
      </c>
      <c r="B88" s="180">
        <v>2000</v>
      </c>
      <c r="C88" s="248">
        <v>2000</v>
      </c>
      <c r="D88" s="248">
        <v>2000</v>
      </c>
      <c r="E88" s="248">
        <v>2000</v>
      </c>
      <c r="F88" s="248">
        <v>2000</v>
      </c>
      <c r="G88" s="183" t="s">
        <v>1047</v>
      </c>
      <c r="H88" s="236">
        <v>4000</v>
      </c>
      <c r="I88" s="236">
        <v>5000</v>
      </c>
      <c r="J88" s="183" t="s">
        <v>1047</v>
      </c>
      <c r="K88" s="237">
        <v>2000</v>
      </c>
      <c r="L88" s="237">
        <v>6500</v>
      </c>
      <c r="M88" s="235">
        <v>6000</v>
      </c>
      <c r="N88" s="237">
        <v>7000</v>
      </c>
      <c r="O88" s="235">
        <v>6500</v>
      </c>
      <c r="P88" s="237">
        <v>6000</v>
      </c>
      <c r="Q88" s="237">
        <v>6000</v>
      </c>
      <c r="R88" s="183" t="s">
        <v>1047</v>
      </c>
      <c r="S88" s="235">
        <v>2000</v>
      </c>
      <c r="T88" s="183" t="s">
        <v>1047</v>
      </c>
      <c r="U88" s="180">
        <v>2000</v>
      </c>
      <c r="V88" s="183" t="s">
        <v>1047</v>
      </c>
      <c r="W88" s="183" t="s">
        <v>1047</v>
      </c>
      <c r="X88" s="183" t="s">
        <v>1047</v>
      </c>
      <c r="Y88" s="183" t="s">
        <v>1047</v>
      </c>
      <c r="Z88" s="183" t="s">
        <v>1047</v>
      </c>
      <c r="AB88" s="221" t="s">
        <v>1049</v>
      </c>
      <c r="AC88" s="180">
        <v>5000</v>
      </c>
      <c r="AD88" s="248">
        <v>5000</v>
      </c>
      <c r="AE88" s="248">
        <v>5000</v>
      </c>
      <c r="AF88" s="248">
        <v>5000</v>
      </c>
      <c r="AG88" s="248">
        <v>5000</v>
      </c>
      <c r="AH88" s="183" t="s">
        <v>1047</v>
      </c>
      <c r="AI88" s="236">
        <v>7500</v>
      </c>
      <c r="AJ88" s="236">
        <v>10000</v>
      </c>
      <c r="AK88" s="183" t="s">
        <v>1047</v>
      </c>
      <c r="AL88" s="237">
        <v>7500</v>
      </c>
      <c r="AM88" s="237">
        <v>8750</v>
      </c>
      <c r="AN88" s="237">
        <v>6250</v>
      </c>
      <c r="AO88" s="237">
        <v>6000</v>
      </c>
      <c r="AP88" s="235">
        <v>6500</v>
      </c>
      <c r="AQ88" s="235">
        <v>5500</v>
      </c>
      <c r="AR88" s="237">
        <v>5000</v>
      </c>
      <c r="AS88" s="183" t="s">
        <v>1047</v>
      </c>
      <c r="AT88" s="235">
        <v>5500</v>
      </c>
      <c r="AU88" s="183" t="s">
        <v>1047</v>
      </c>
      <c r="AV88" s="180">
        <v>5000</v>
      </c>
      <c r="AW88" s="183" t="s">
        <v>1047</v>
      </c>
      <c r="AX88" s="183" t="s">
        <v>1047</v>
      </c>
      <c r="AY88" s="183" t="s">
        <v>1047</v>
      </c>
      <c r="AZ88" s="183" t="s">
        <v>1047</v>
      </c>
      <c r="BA88" s="183" t="s">
        <v>1047</v>
      </c>
      <c r="BC88" s="221" t="s">
        <v>1049</v>
      </c>
      <c r="BD88" s="180">
        <v>5500</v>
      </c>
      <c r="BE88" s="248">
        <v>5500</v>
      </c>
      <c r="BF88" s="248">
        <v>5500</v>
      </c>
      <c r="BG88" s="248">
        <v>5500</v>
      </c>
      <c r="BH88" s="248">
        <v>5500</v>
      </c>
      <c r="BI88" s="183" t="s">
        <v>1047</v>
      </c>
      <c r="BJ88" s="236">
        <v>5000</v>
      </c>
      <c r="BK88" s="236">
        <v>5750</v>
      </c>
      <c r="BL88" s="183" t="s">
        <v>1047</v>
      </c>
      <c r="BM88" s="410"/>
      <c r="BN88" s="237">
        <v>6250</v>
      </c>
      <c r="BO88" s="410"/>
      <c r="BP88" s="237">
        <v>6250</v>
      </c>
      <c r="BQ88" s="410"/>
      <c r="BR88" s="235">
        <v>6250</v>
      </c>
      <c r="BS88" s="237">
        <v>6250</v>
      </c>
      <c r="BT88" s="183" t="s">
        <v>1047</v>
      </c>
      <c r="BU88" s="234">
        <v>5000</v>
      </c>
      <c r="BV88" s="183" t="s">
        <v>1047</v>
      </c>
      <c r="BW88" s="234">
        <v>5000</v>
      </c>
      <c r="BX88" s="410"/>
      <c r="BY88" s="183" t="s">
        <v>1047</v>
      </c>
      <c r="BZ88" s="183" t="s">
        <v>1047</v>
      </c>
      <c r="CA88" s="183" t="s">
        <v>1047</v>
      </c>
      <c r="CB88" s="183" t="s">
        <v>1047</v>
      </c>
      <c r="CD88" s="221" t="s">
        <v>1049</v>
      </c>
      <c r="CE88" s="180">
        <v>300</v>
      </c>
      <c r="CF88" s="248">
        <v>300</v>
      </c>
      <c r="CG88" s="248">
        <v>300</v>
      </c>
      <c r="CH88" s="248">
        <v>300</v>
      </c>
      <c r="CI88" s="248">
        <v>300</v>
      </c>
      <c r="CJ88" s="183" t="s">
        <v>1047</v>
      </c>
      <c r="CK88" s="236">
        <v>333.33333333333331</v>
      </c>
      <c r="CL88" s="236">
        <v>333.33333333333331</v>
      </c>
      <c r="CM88" s="183" t="s">
        <v>1047</v>
      </c>
      <c r="CN88" s="410"/>
      <c r="CO88" s="237">
        <v>1000</v>
      </c>
      <c r="CP88" s="410"/>
      <c r="CQ88" s="237">
        <v>333.33333333333331</v>
      </c>
      <c r="CR88" s="410"/>
      <c r="CS88" s="235">
        <v>333.33333333333331</v>
      </c>
      <c r="CT88" s="237">
        <v>333.33333333333331</v>
      </c>
      <c r="CU88" s="183" t="s">
        <v>1047</v>
      </c>
      <c r="CV88" s="234">
        <v>666.66666666666697</v>
      </c>
      <c r="CW88" s="183" t="s">
        <v>1047</v>
      </c>
      <c r="CX88" s="235">
        <v>753.33333333333337</v>
      </c>
      <c r="CY88" s="410"/>
      <c r="CZ88" s="183" t="s">
        <v>1047</v>
      </c>
      <c r="DA88" s="183" t="s">
        <v>1047</v>
      </c>
      <c r="DB88" s="183" t="s">
        <v>1047</v>
      </c>
      <c r="DC88" s="183" t="s">
        <v>1047</v>
      </c>
    </row>
    <row r="89" spans="1:107" x14ac:dyDescent="0.3">
      <c r="A89" s="130" t="s">
        <v>927</v>
      </c>
      <c r="B89" s="183" t="s">
        <v>1047</v>
      </c>
      <c r="C89" s="183" t="s">
        <v>1047</v>
      </c>
      <c r="D89" s="183" t="s">
        <v>1047</v>
      </c>
      <c r="E89" s="248">
        <v>2000</v>
      </c>
      <c r="F89" s="183" t="s">
        <v>1047</v>
      </c>
      <c r="G89" s="183" t="s">
        <v>1047</v>
      </c>
      <c r="H89" s="183" t="s">
        <v>1047</v>
      </c>
      <c r="I89" s="234">
        <v>3000</v>
      </c>
      <c r="J89" s="234">
        <v>3000</v>
      </c>
      <c r="K89" s="233" t="s">
        <v>1102</v>
      </c>
      <c r="L89" s="234">
        <v>3000</v>
      </c>
      <c r="M89" s="234" t="s">
        <v>1102</v>
      </c>
      <c r="N89" s="234">
        <v>3000</v>
      </c>
      <c r="O89" s="183" t="s">
        <v>1047</v>
      </c>
      <c r="P89" s="237">
        <v>2000</v>
      </c>
      <c r="Q89" s="237">
        <v>2000</v>
      </c>
      <c r="R89" s="235">
        <v>2000</v>
      </c>
      <c r="S89" s="183" t="s">
        <v>1047</v>
      </c>
      <c r="T89" s="235">
        <v>2000</v>
      </c>
      <c r="U89" s="180">
        <v>2000</v>
      </c>
      <c r="V89" s="183" t="s">
        <v>1047</v>
      </c>
      <c r="W89" s="183" t="s">
        <v>1047</v>
      </c>
      <c r="X89" s="183" t="s">
        <v>1047</v>
      </c>
      <c r="Y89" s="236">
        <v>2000</v>
      </c>
      <c r="Z89" s="235">
        <f>'Coût médian du PMAS'!O14</f>
        <v>2000</v>
      </c>
      <c r="AB89" s="130" t="s">
        <v>927</v>
      </c>
      <c r="AC89" s="183" t="s">
        <v>1047</v>
      </c>
      <c r="AD89" s="183" t="s">
        <v>1047</v>
      </c>
      <c r="AE89" s="183" t="s">
        <v>1047</v>
      </c>
      <c r="AF89" s="248">
        <v>4500</v>
      </c>
      <c r="AG89" s="183" t="s">
        <v>1047</v>
      </c>
      <c r="AH89" s="183" t="s">
        <v>1047</v>
      </c>
      <c r="AI89" s="183" t="s">
        <v>1047</v>
      </c>
      <c r="AJ89" s="237">
        <v>7500</v>
      </c>
      <c r="AK89" s="237">
        <v>7500</v>
      </c>
      <c r="AL89" s="237">
        <v>7500</v>
      </c>
      <c r="AM89" s="237">
        <v>7500</v>
      </c>
      <c r="AN89" s="237">
        <v>7500</v>
      </c>
      <c r="AO89" s="237">
        <v>7500</v>
      </c>
      <c r="AP89" s="183" t="s">
        <v>1047</v>
      </c>
      <c r="AQ89" s="235">
        <v>5000</v>
      </c>
      <c r="AR89" s="237">
        <v>5000</v>
      </c>
      <c r="AS89" s="235">
        <v>5500</v>
      </c>
      <c r="AT89" s="183" t="s">
        <v>1047</v>
      </c>
      <c r="AU89" s="235">
        <v>5000</v>
      </c>
      <c r="AV89" s="180">
        <v>5000</v>
      </c>
      <c r="AW89" s="183" t="s">
        <v>1047</v>
      </c>
      <c r="AX89" s="183" t="s">
        <v>1047</v>
      </c>
      <c r="AY89" s="183" t="s">
        <v>1047</v>
      </c>
      <c r="AZ89" s="180">
        <v>6000</v>
      </c>
      <c r="BA89" s="235">
        <f>'Coût médian du PMAS'!P14</f>
        <v>6250</v>
      </c>
      <c r="BC89" s="130" t="s">
        <v>927</v>
      </c>
      <c r="BD89" s="183" t="s">
        <v>1047</v>
      </c>
      <c r="BE89" s="183" t="s">
        <v>1047</v>
      </c>
      <c r="BF89" s="183" t="s">
        <v>1047</v>
      </c>
      <c r="BG89" s="248">
        <v>6250</v>
      </c>
      <c r="BH89" s="183" t="s">
        <v>1047</v>
      </c>
      <c r="BI89" s="183" t="s">
        <v>1047</v>
      </c>
      <c r="BJ89" s="183" t="s">
        <v>1047</v>
      </c>
      <c r="BK89" s="237">
        <v>6250</v>
      </c>
      <c r="BL89" s="237">
        <v>6250</v>
      </c>
      <c r="BM89" s="410"/>
      <c r="BN89" s="237">
        <v>2500</v>
      </c>
      <c r="BO89" s="410"/>
      <c r="BP89" s="237">
        <v>6250</v>
      </c>
      <c r="BQ89" s="410"/>
      <c r="BR89" s="235">
        <v>5500</v>
      </c>
      <c r="BS89" s="237">
        <v>6250</v>
      </c>
      <c r="BT89" s="235">
        <v>6250</v>
      </c>
      <c r="BU89" s="183" t="s">
        <v>1047</v>
      </c>
      <c r="BV89" s="235">
        <v>6250</v>
      </c>
      <c r="BW89" s="235">
        <v>6250</v>
      </c>
      <c r="BX89" s="410"/>
      <c r="BY89" s="183" t="s">
        <v>1047</v>
      </c>
      <c r="BZ89" s="183" t="s">
        <v>1047</v>
      </c>
      <c r="CA89" s="180">
        <v>6250</v>
      </c>
      <c r="CB89" s="235">
        <f>'Coût médian du PMAS'!M14</f>
        <v>6250</v>
      </c>
      <c r="CD89" s="130" t="s">
        <v>927</v>
      </c>
      <c r="CE89" s="183" t="s">
        <v>1047</v>
      </c>
      <c r="CF89" s="183" t="s">
        <v>1047</v>
      </c>
      <c r="CG89" s="183" t="s">
        <v>1047</v>
      </c>
      <c r="CH89" s="248">
        <v>333.33333333333331</v>
      </c>
      <c r="CI89" s="183" t="s">
        <v>1047</v>
      </c>
      <c r="CJ89" s="183" t="s">
        <v>1047</v>
      </c>
      <c r="CK89" s="183" t="s">
        <v>1047</v>
      </c>
      <c r="CL89" s="237">
        <v>333.33333333333331</v>
      </c>
      <c r="CM89" s="237">
        <v>333.33333333333331</v>
      </c>
      <c r="CN89" s="410"/>
      <c r="CO89" s="237">
        <v>333.33333333333331</v>
      </c>
      <c r="CP89" s="410"/>
      <c r="CQ89" s="237">
        <v>333.33333333333331</v>
      </c>
      <c r="CR89" s="410"/>
      <c r="CS89" s="235">
        <v>333.33333333333331</v>
      </c>
      <c r="CT89" s="237">
        <v>333.33333333333331</v>
      </c>
      <c r="CU89" s="235">
        <v>333.33333333333331</v>
      </c>
      <c r="CV89" s="183" t="s">
        <v>1047</v>
      </c>
      <c r="CW89" s="235">
        <v>666.66666666666663</v>
      </c>
      <c r="CX89" s="235">
        <v>666.66666666666663</v>
      </c>
      <c r="CY89" s="410"/>
      <c r="CZ89" s="183" t="s">
        <v>1047</v>
      </c>
      <c r="DA89" s="183" t="s">
        <v>1047</v>
      </c>
      <c r="DB89" s="180">
        <v>666.66666666666663</v>
      </c>
      <c r="DC89" s="235">
        <f>'Coût médian du PMAS'!N14</f>
        <v>666.66666666666663</v>
      </c>
    </row>
    <row r="90" spans="1:107" x14ac:dyDescent="0.3">
      <c r="A90" s="221" t="s">
        <v>928</v>
      </c>
      <c r="B90" s="180">
        <v>6000</v>
      </c>
      <c r="C90" s="248">
        <v>2750</v>
      </c>
      <c r="D90" s="183" t="s">
        <v>1047</v>
      </c>
      <c r="E90" s="183" t="s">
        <v>1047</v>
      </c>
      <c r="F90" s="183" t="s">
        <v>1047</v>
      </c>
      <c r="G90" s="183" t="s">
        <v>1047</v>
      </c>
      <c r="H90" s="232">
        <v>4000</v>
      </c>
      <c r="I90" s="183" t="s">
        <v>1047</v>
      </c>
      <c r="J90" s="235">
        <v>6000</v>
      </c>
      <c r="K90" s="237">
        <v>6000</v>
      </c>
      <c r="L90" s="183" t="s">
        <v>1047</v>
      </c>
      <c r="M90" s="237">
        <v>6000</v>
      </c>
      <c r="N90" s="237">
        <v>6000</v>
      </c>
      <c r="O90" s="237">
        <v>6000</v>
      </c>
      <c r="P90" s="237">
        <v>6000</v>
      </c>
      <c r="Q90" s="237">
        <v>6000</v>
      </c>
      <c r="R90" s="235">
        <v>6000</v>
      </c>
      <c r="S90" s="235">
        <v>6000</v>
      </c>
      <c r="T90" s="235">
        <v>6000</v>
      </c>
      <c r="U90" s="183" t="s">
        <v>1047</v>
      </c>
      <c r="V90" s="233">
        <v>3000</v>
      </c>
      <c r="W90" s="180">
        <v>8000</v>
      </c>
      <c r="X90" s="180">
        <v>6000</v>
      </c>
      <c r="Y90" s="236">
        <v>6000</v>
      </c>
      <c r="Z90" s="235">
        <f>'Coût médian du PMAS'!O15</f>
        <v>6000</v>
      </c>
      <c r="AB90" s="221" t="s">
        <v>928</v>
      </c>
      <c r="AC90" s="180">
        <v>6500</v>
      </c>
      <c r="AD90" s="248">
        <v>6500</v>
      </c>
      <c r="AE90" s="183" t="s">
        <v>1047</v>
      </c>
      <c r="AF90" s="183" t="s">
        <v>1047</v>
      </c>
      <c r="AG90" s="183" t="s">
        <v>1047</v>
      </c>
      <c r="AH90" s="183" t="s">
        <v>1047</v>
      </c>
      <c r="AI90" s="236">
        <v>6500</v>
      </c>
      <c r="AJ90" s="183" t="s">
        <v>1047</v>
      </c>
      <c r="AK90" s="235">
        <v>6000</v>
      </c>
      <c r="AL90" s="237">
        <v>6250</v>
      </c>
      <c r="AM90" s="183" t="s">
        <v>1047</v>
      </c>
      <c r="AN90" s="237">
        <v>6000</v>
      </c>
      <c r="AO90" s="237">
        <v>6000</v>
      </c>
      <c r="AP90" s="237">
        <v>6250</v>
      </c>
      <c r="AQ90" s="235">
        <v>5500</v>
      </c>
      <c r="AR90" s="237">
        <v>6000</v>
      </c>
      <c r="AS90" s="235">
        <v>6000</v>
      </c>
      <c r="AT90" s="235">
        <v>6250</v>
      </c>
      <c r="AU90" s="235">
        <v>6000</v>
      </c>
      <c r="AV90" s="183" t="s">
        <v>1047</v>
      </c>
      <c r="AW90" s="235">
        <v>6500</v>
      </c>
      <c r="AX90" s="180">
        <v>6500</v>
      </c>
      <c r="AY90" s="180">
        <v>6250</v>
      </c>
      <c r="AZ90" s="180">
        <v>6250</v>
      </c>
      <c r="BA90" s="235">
        <f>'Coût médian du PMAS'!P15</f>
        <v>6250</v>
      </c>
      <c r="BC90" s="221" t="s">
        <v>928</v>
      </c>
      <c r="BD90" s="180">
        <v>5000</v>
      </c>
      <c r="BE90" s="248">
        <v>5000</v>
      </c>
      <c r="BF90" s="183" t="s">
        <v>1047</v>
      </c>
      <c r="BG90" s="183" t="s">
        <v>1047</v>
      </c>
      <c r="BH90" s="183" t="s">
        <v>1047</v>
      </c>
      <c r="BI90" s="183" t="s">
        <v>1047</v>
      </c>
      <c r="BJ90" s="236">
        <v>5000</v>
      </c>
      <c r="BK90" s="183" t="s">
        <v>1047</v>
      </c>
      <c r="BL90" s="235">
        <v>2500</v>
      </c>
      <c r="BM90" s="410"/>
      <c r="BN90" s="183" t="s">
        <v>1047</v>
      </c>
      <c r="BO90" s="410"/>
      <c r="BP90" s="237">
        <v>5000</v>
      </c>
      <c r="BQ90" s="410"/>
      <c r="BR90" s="235">
        <v>5000</v>
      </c>
      <c r="BS90" s="237">
        <v>5000</v>
      </c>
      <c r="BT90" s="235">
        <v>5000</v>
      </c>
      <c r="BU90" s="235">
        <v>5000</v>
      </c>
      <c r="BV90" s="235">
        <v>5000</v>
      </c>
      <c r="BW90" s="183" t="s">
        <v>1047</v>
      </c>
      <c r="BX90" s="410"/>
      <c r="BY90" s="180">
        <v>5000</v>
      </c>
      <c r="BZ90" s="180">
        <v>5000</v>
      </c>
      <c r="CA90" s="180">
        <v>5000</v>
      </c>
      <c r="CB90" s="235">
        <f>'Coût médian du PMAS'!M15</f>
        <v>3750</v>
      </c>
      <c r="CD90" s="221" t="s">
        <v>928</v>
      </c>
      <c r="CE90" s="180">
        <v>233.33333333333334</v>
      </c>
      <c r="CF90" s="248">
        <v>333.33333333333331</v>
      </c>
      <c r="CG90" s="183" t="s">
        <v>1047</v>
      </c>
      <c r="CH90" s="183" t="s">
        <v>1047</v>
      </c>
      <c r="CI90" s="183" t="s">
        <v>1047</v>
      </c>
      <c r="CJ90" s="183" t="s">
        <v>1047</v>
      </c>
      <c r="CK90" s="236">
        <v>333.33333333333331</v>
      </c>
      <c r="CL90" s="183" t="s">
        <v>1047</v>
      </c>
      <c r="CM90" s="235">
        <v>333.33333333333331</v>
      </c>
      <c r="CN90" s="410"/>
      <c r="CO90" s="183" t="s">
        <v>1047</v>
      </c>
      <c r="CP90" s="410"/>
      <c r="CQ90" s="237">
        <v>333.33333333333331</v>
      </c>
      <c r="CR90" s="410"/>
      <c r="CS90" s="235">
        <v>333.33333333333331</v>
      </c>
      <c r="CT90" s="237">
        <v>333.33333333333331</v>
      </c>
      <c r="CU90" s="235">
        <v>333.33333333333331</v>
      </c>
      <c r="CV90" s="235">
        <v>333.33333333333297</v>
      </c>
      <c r="CW90" s="235">
        <v>333.33333333333331</v>
      </c>
      <c r="CX90" s="183" t="s">
        <v>1047</v>
      </c>
      <c r="CY90" s="410"/>
      <c r="CZ90" s="180">
        <v>376.66666666666669</v>
      </c>
      <c r="DA90" s="180">
        <v>333.33333333333331</v>
      </c>
      <c r="DB90" s="180">
        <v>333.33333333333331</v>
      </c>
      <c r="DC90" s="235">
        <f>'Coût médian du PMAS'!N15</f>
        <v>333.33333333333331</v>
      </c>
    </row>
    <row r="91" spans="1:107" x14ac:dyDescent="0.3">
      <c r="A91" s="221" t="s">
        <v>1055</v>
      </c>
      <c r="B91" s="183" t="s">
        <v>1047</v>
      </c>
      <c r="C91" s="183" t="s">
        <v>1047</v>
      </c>
      <c r="D91" s="183" t="s">
        <v>1047</v>
      </c>
      <c r="E91" s="183" t="s">
        <v>1047</v>
      </c>
      <c r="F91" s="183" t="s">
        <v>1047</v>
      </c>
      <c r="G91" s="183" t="s">
        <v>1047</v>
      </c>
      <c r="H91" s="183" t="s">
        <v>1047</v>
      </c>
      <c r="I91" s="183" t="s">
        <v>1047</v>
      </c>
      <c r="J91" s="183" t="s">
        <v>1047</v>
      </c>
      <c r="K91" s="183" t="s">
        <v>1047</v>
      </c>
      <c r="L91" s="183" t="s">
        <v>1047</v>
      </c>
      <c r="M91" s="183" t="s">
        <v>1047</v>
      </c>
      <c r="N91" s="183" t="s">
        <v>1047</v>
      </c>
      <c r="O91" s="183" t="s">
        <v>1047</v>
      </c>
      <c r="P91" s="234">
        <v>3000</v>
      </c>
      <c r="Q91" s="237">
        <v>5750</v>
      </c>
      <c r="R91" s="235">
        <v>6000</v>
      </c>
      <c r="S91" s="183" t="s">
        <v>1047</v>
      </c>
      <c r="T91" s="183" t="s">
        <v>1047</v>
      </c>
      <c r="U91" s="183" t="s">
        <v>1047</v>
      </c>
      <c r="V91" s="183" t="s">
        <v>1047</v>
      </c>
      <c r="W91" s="183" t="s">
        <v>1047</v>
      </c>
      <c r="X91" s="183" t="s">
        <v>1047</v>
      </c>
      <c r="Y91" s="183" t="s">
        <v>1047</v>
      </c>
      <c r="Z91" s="183" t="s">
        <v>1047</v>
      </c>
      <c r="AB91" s="221" t="s">
        <v>1055</v>
      </c>
      <c r="AC91" s="183" t="s">
        <v>1047</v>
      </c>
      <c r="AD91" s="183" t="s">
        <v>1047</v>
      </c>
      <c r="AE91" s="183" t="s">
        <v>1047</v>
      </c>
      <c r="AF91" s="183" t="s">
        <v>1047</v>
      </c>
      <c r="AG91" s="183" t="s">
        <v>1047</v>
      </c>
      <c r="AH91" s="183" t="s">
        <v>1047</v>
      </c>
      <c r="AI91" s="183" t="s">
        <v>1047</v>
      </c>
      <c r="AJ91" s="183" t="s">
        <v>1047</v>
      </c>
      <c r="AK91" s="183" t="s">
        <v>1047</v>
      </c>
      <c r="AL91" s="183" t="s">
        <v>1047</v>
      </c>
      <c r="AM91" s="183" t="s">
        <v>1047</v>
      </c>
      <c r="AN91" s="183" t="s">
        <v>1047</v>
      </c>
      <c r="AO91" s="183" t="s">
        <v>1047</v>
      </c>
      <c r="AP91" s="183" t="s">
        <v>1047</v>
      </c>
      <c r="AQ91" s="235">
        <v>6500</v>
      </c>
      <c r="AR91" s="237">
        <v>6000</v>
      </c>
      <c r="AS91" s="235">
        <v>6000</v>
      </c>
      <c r="AT91" s="183" t="s">
        <v>1047</v>
      </c>
      <c r="AU91" s="183" t="s">
        <v>1047</v>
      </c>
      <c r="AV91" s="183" t="s">
        <v>1047</v>
      </c>
      <c r="AW91" s="183" t="s">
        <v>1047</v>
      </c>
      <c r="AX91" s="183" t="s">
        <v>1047</v>
      </c>
      <c r="AY91" s="183" t="s">
        <v>1047</v>
      </c>
      <c r="AZ91" s="183" t="s">
        <v>1047</v>
      </c>
      <c r="BA91" s="183" t="s">
        <v>1047</v>
      </c>
      <c r="BC91" s="221" t="s">
        <v>1055</v>
      </c>
      <c r="BD91" s="183" t="s">
        <v>1047</v>
      </c>
      <c r="BE91" s="183" t="s">
        <v>1047</v>
      </c>
      <c r="BF91" s="183" t="s">
        <v>1047</v>
      </c>
      <c r="BG91" s="183" t="s">
        <v>1047</v>
      </c>
      <c r="BH91" s="183" t="s">
        <v>1047</v>
      </c>
      <c r="BI91" s="183" t="s">
        <v>1047</v>
      </c>
      <c r="BJ91" s="183" t="s">
        <v>1047</v>
      </c>
      <c r="BK91" s="183" t="s">
        <v>1047</v>
      </c>
      <c r="BL91" s="183" t="s">
        <v>1047</v>
      </c>
      <c r="BM91" s="410"/>
      <c r="BN91" s="183" t="s">
        <v>1047</v>
      </c>
      <c r="BO91" s="410"/>
      <c r="BP91" s="183" t="s">
        <v>1047</v>
      </c>
      <c r="BQ91" s="410"/>
      <c r="BR91" s="235">
        <v>2500</v>
      </c>
      <c r="BS91" s="237">
        <v>5000</v>
      </c>
      <c r="BT91" s="235">
        <v>5000</v>
      </c>
      <c r="BU91" s="183" t="s">
        <v>1047</v>
      </c>
      <c r="BV91" s="183" t="s">
        <v>1047</v>
      </c>
      <c r="BW91" s="183" t="s">
        <v>1047</v>
      </c>
      <c r="BX91" s="410"/>
      <c r="BY91" s="183" t="s">
        <v>1047</v>
      </c>
      <c r="BZ91" s="183" t="s">
        <v>1047</v>
      </c>
      <c r="CA91" s="183" t="s">
        <v>1047</v>
      </c>
      <c r="CB91" s="183" t="s">
        <v>1047</v>
      </c>
      <c r="CD91" s="221" t="s">
        <v>1055</v>
      </c>
      <c r="CE91" s="183" t="s">
        <v>1047</v>
      </c>
      <c r="CF91" s="183" t="s">
        <v>1047</v>
      </c>
      <c r="CG91" s="183" t="s">
        <v>1047</v>
      </c>
      <c r="CH91" s="183" t="s">
        <v>1047</v>
      </c>
      <c r="CI91" s="183" t="s">
        <v>1047</v>
      </c>
      <c r="CJ91" s="183" t="s">
        <v>1047</v>
      </c>
      <c r="CK91" s="183" t="s">
        <v>1047</v>
      </c>
      <c r="CL91" s="183" t="s">
        <v>1047</v>
      </c>
      <c r="CM91" s="183" t="s">
        <v>1047</v>
      </c>
      <c r="CN91" s="410"/>
      <c r="CO91" s="183" t="s">
        <v>1047</v>
      </c>
      <c r="CP91" s="410"/>
      <c r="CQ91" s="183" t="s">
        <v>1047</v>
      </c>
      <c r="CR91" s="410"/>
      <c r="CS91" s="234">
        <v>500</v>
      </c>
      <c r="CT91" s="237">
        <v>1000</v>
      </c>
      <c r="CU91" s="235">
        <v>1000</v>
      </c>
      <c r="CV91" s="183" t="s">
        <v>1047</v>
      </c>
      <c r="CW91" s="183" t="s">
        <v>1047</v>
      </c>
      <c r="CX91" s="183" t="s">
        <v>1047</v>
      </c>
      <c r="CY91" s="410"/>
      <c r="CZ91" s="183" t="s">
        <v>1047</v>
      </c>
      <c r="DA91" s="183" t="s">
        <v>1047</v>
      </c>
      <c r="DB91" s="183" t="s">
        <v>1047</v>
      </c>
      <c r="DC91" s="183" t="s">
        <v>1047</v>
      </c>
    </row>
    <row r="92" spans="1:107" x14ac:dyDescent="0.3">
      <c r="A92" s="221" t="s">
        <v>929</v>
      </c>
      <c r="B92" s="183" t="s">
        <v>1047</v>
      </c>
      <c r="C92" s="183" t="s">
        <v>1047</v>
      </c>
      <c r="D92" s="248">
        <v>4000</v>
      </c>
      <c r="E92" s="248">
        <v>4000</v>
      </c>
      <c r="F92" s="183" t="s">
        <v>1047</v>
      </c>
      <c r="G92" s="246">
        <v>4000</v>
      </c>
      <c r="H92" s="236">
        <v>4000</v>
      </c>
      <c r="I92" s="236">
        <v>6000</v>
      </c>
      <c r="J92" s="236">
        <v>6000</v>
      </c>
      <c r="K92" s="236">
        <v>6000</v>
      </c>
      <c r="L92" s="236">
        <v>6000</v>
      </c>
      <c r="M92" s="236">
        <v>6000</v>
      </c>
      <c r="N92" s="236">
        <v>6000</v>
      </c>
      <c r="O92" s="236">
        <v>6000</v>
      </c>
      <c r="P92" s="236">
        <v>6000</v>
      </c>
      <c r="Q92" s="236">
        <v>6000</v>
      </c>
      <c r="R92" s="235">
        <v>6000</v>
      </c>
      <c r="S92" s="235">
        <v>6000</v>
      </c>
      <c r="T92" s="235">
        <v>6000</v>
      </c>
      <c r="U92" s="180">
        <v>6000</v>
      </c>
      <c r="V92" s="183" t="s">
        <v>1047</v>
      </c>
      <c r="W92" s="180">
        <v>6000</v>
      </c>
      <c r="X92" s="180">
        <v>6000</v>
      </c>
      <c r="Y92" s="236">
        <v>6000</v>
      </c>
      <c r="Z92" s="235">
        <f>'Coût médian du PMAS'!O16</f>
        <v>6000</v>
      </c>
      <c r="AB92" s="221" t="s">
        <v>929</v>
      </c>
      <c r="AC92" s="183" t="s">
        <v>1047</v>
      </c>
      <c r="AD92" s="183" t="s">
        <v>1047</v>
      </c>
      <c r="AE92" s="248">
        <v>5000</v>
      </c>
      <c r="AF92" s="248">
        <v>5000</v>
      </c>
      <c r="AG92" s="183" t="s">
        <v>1047</v>
      </c>
      <c r="AH92" s="246">
        <v>6250</v>
      </c>
      <c r="AI92" s="236">
        <v>10000</v>
      </c>
      <c r="AJ92" s="236">
        <v>10000</v>
      </c>
      <c r="AK92" s="236">
        <v>7500</v>
      </c>
      <c r="AL92" s="236">
        <v>7500</v>
      </c>
      <c r="AM92" s="236">
        <v>7500</v>
      </c>
      <c r="AN92" s="236">
        <v>7500</v>
      </c>
      <c r="AO92" s="236">
        <v>7500</v>
      </c>
      <c r="AP92" s="236">
        <v>7000</v>
      </c>
      <c r="AQ92" s="262">
        <v>7250</v>
      </c>
      <c r="AR92" s="236">
        <v>7500</v>
      </c>
      <c r="AS92" s="235">
        <v>7500</v>
      </c>
      <c r="AT92" s="235">
        <v>7500</v>
      </c>
      <c r="AU92" s="235">
        <v>7500</v>
      </c>
      <c r="AV92" s="180">
        <v>7500</v>
      </c>
      <c r="AW92" s="183" t="s">
        <v>1047</v>
      </c>
      <c r="AX92" s="180">
        <v>7500</v>
      </c>
      <c r="AY92" s="180">
        <v>7500</v>
      </c>
      <c r="AZ92" s="180">
        <v>7500</v>
      </c>
      <c r="BA92" s="235">
        <f>'Coût médian du PMAS'!P16</f>
        <v>10000</v>
      </c>
      <c r="BC92" s="221" t="s">
        <v>929</v>
      </c>
      <c r="BD92" s="183" t="s">
        <v>1047</v>
      </c>
      <c r="BE92" s="183" t="s">
        <v>1047</v>
      </c>
      <c r="BF92" s="248">
        <v>5000</v>
      </c>
      <c r="BG92" s="248">
        <v>5000</v>
      </c>
      <c r="BH92" s="183" t="s">
        <v>1047</v>
      </c>
      <c r="BI92" s="246">
        <v>6250</v>
      </c>
      <c r="BJ92" s="236">
        <v>5000</v>
      </c>
      <c r="BK92" s="236">
        <v>6250</v>
      </c>
      <c r="BL92" s="236">
        <v>2500</v>
      </c>
      <c r="BM92" s="410"/>
      <c r="BN92" s="236">
        <v>5000</v>
      </c>
      <c r="BO92" s="410"/>
      <c r="BP92" s="236">
        <v>5000</v>
      </c>
      <c r="BQ92" s="410"/>
      <c r="BR92" s="262">
        <v>5000</v>
      </c>
      <c r="BS92" s="236">
        <v>6250</v>
      </c>
      <c r="BT92" s="235">
        <v>5000</v>
      </c>
      <c r="BU92" s="235">
        <v>5000</v>
      </c>
      <c r="BV92" s="235">
        <v>5000</v>
      </c>
      <c r="BW92" s="235">
        <v>5000</v>
      </c>
      <c r="BX92" s="410"/>
      <c r="BY92" s="180">
        <v>5000</v>
      </c>
      <c r="BZ92" s="180">
        <v>5000</v>
      </c>
      <c r="CA92" s="180">
        <v>10000</v>
      </c>
      <c r="CB92" s="235">
        <f>'Coût médian du PMAS'!M16</f>
        <v>5000</v>
      </c>
      <c r="CD92" s="221" t="s">
        <v>929</v>
      </c>
      <c r="CE92" s="183" t="s">
        <v>1047</v>
      </c>
      <c r="CF92" s="183" t="s">
        <v>1047</v>
      </c>
      <c r="CG92" s="248">
        <v>833.33333333333337</v>
      </c>
      <c r="CH92" s="248">
        <v>1000</v>
      </c>
      <c r="CI92" s="183" t="s">
        <v>1047</v>
      </c>
      <c r="CJ92" s="246">
        <v>1333.3333333333333</v>
      </c>
      <c r="CK92" s="236">
        <v>1000</v>
      </c>
      <c r="CL92" s="236">
        <v>1000</v>
      </c>
      <c r="CM92" s="236">
        <v>666.66666666666663</v>
      </c>
      <c r="CN92" s="410"/>
      <c r="CO92" s="236">
        <v>500</v>
      </c>
      <c r="CP92" s="410"/>
      <c r="CQ92" s="236">
        <v>500</v>
      </c>
      <c r="CR92" s="410"/>
      <c r="CS92" s="262">
        <v>800</v>
      </c>
      <c r="CT92" s="236">
        <v>1000</v>
      </c>
      <c r="CU92" s="235">
        <v>666.66666666666663</v>
      </c>
      <c r="CV92" s="235">
        <v>666.66666666666697</v>
      </c>
      <c r="CW92" s="235">
        <v>666.66666666666663</v>
      </c>
      <c r="CX92" s="235">
        <v>666.66666666666663</v>
      </c>
      <c r="CY92" s="410"/>
      <c r="CZ92" s="180">
        <v>1000</v>
      </c>
      <c r="DA92" s="180">
        <v>1000</v>
      </c>
      <c r="DB92" s="180">
        <v>2000</v>
      </c>
      <c r="DC92" s="235">
        <f>'Coût médian du PMAS'!N16</f>
        <v>1000</v>
      </c>
    </row>
    <row r="93" spans="1:107" x14ac:dyDescent="0.3">
      <c r="A93" s="130" t="s">
        <v>1750</v>
      </c>
      <c r="B93" s="183" t="s">
        <v>1047</v>
      </c>
      <c r="C93" s="183" t="s">
        <v>1047</v>
      </c>
      <c r="D93" s="183" t="s">
        <v>1047</v>
      </c>
      <c r="E93" s="183" t="s">
        <v>1047</v>
      </c>
      <c r="F93" s="183" t="s">
        <v>1047</v>
      </c>
      <c r="G93" s="183" t="s">
        <v>1047</v>
      </c>
      <c r="H93" s="183" t="s">
        <v>1047</v>
      </c>
      <c r="I93" s="183" t="s">
        <v>1047</v>
      </c>
      <c r="J93" s="183" t="s">
        <v>1047</v>
      </c>
      <c r="K93" s="183" t="s">
        <v>1047</v>
      </c>
      <c r="L93" s="183" t="s">
        <v>1047</v>
      </c>
      <c r="M93" s="183" t="s">
        <v>1047</v>
      </c>
      <c r="N93" s="183" t="s">
        <v>1047</v>
      </c>
      <c r="O93" s="183" t="s">
        <v>1047</v>
      </c>
      <c r="P93" s="183" t="s">
        <v>1047</v>
      </c>
      <c r="Q93" s="183" t="s">
        <v>1047</v>
      </c>
      <c r="R93" s="183" t="s">
        <v>1047</v>
      </c>
      <c r="S93" s="183" t="s">
        <v>1047</v>
      </c>
      <c r="T93" s="183" t="s">
        <v>1047</v>
      </c>
      <c r="U93" s="183" t="s">
        <v>1047</v>
      </c>
      <c r="V93" s="183" t="s">
        <v>1047</v>
      </c>
      <c r="W93" s="183" t="s">
        <v>1047</v>
      </c>
      <c r="X93" s="183" t="s">
        <v>1047</v>
      </c>
      <c r="Y93" s="235">
        <v>3000</v>
      </c>
      <c r="Z93" s="235">
        <f>'Coût médian du PMAS'!O17</f>
        <v>2000</v>
      </c>
      <c r="AB93" s="130" t="s">
        <v>1750</v>
      </c>
      <c r="AC93" s="183" t="s">
        <v>1047</v>
      </c>
      <c r="AD93" s="183" t="s">
        <v>1047</v>
      </c>
      <c r="AE93" s="183" t="s">
        <v>1047</v>
      </c>
      <c r="AF93" s="183" t="s">
        <v>1047</v>
      </c>
      <c r="AG93" s="183" t="s">
        <v>1047</v>
      </c>
      <c r="AH93" s="183" t="s">
        <v>1047</v>
      </c>
      <c r="AI93" s="183" t="s">
        <v>1047</v>
      </c>
      <c r="AJ93" s="183" t="s">
        <v>1047</v>
      </c>
      <c r="AK93" s="183" t="s">
        <v>1047</v>
      </c>
      <c r="AL93" s="183" t="s">
        <v>1047</v>
      </c>
      <c r="AM93" s="183" t="s">
        <v>1047</v>
      </c>
      <c r="AN93" s="183" t="s">
        <v>1047</v>
      </c>
      <c r="AO93" s="183" t="s">
        <v>1047</v>
      </c>
      <c r="AP93" s="183" t="s">
        <v>1047</v>
      </c>
      <c r="AQ93" s="183" t="s">
        <v>1047</v>
      </c>
      <c r="AR93" s="183" t="s">
        <v>1047</v>
      </c>
      <c r="AS93" s="183" t="s">
        <v>1047</v>
      </c>
      <c r="AT93" s="183" t="s">
        <v>1047</v>
      </c>
      <c r="AU93" s="183" t="s">
        <v>1047</v>
      </c>
      <c r="AV93" s="183" t="s">
        <v>1047</v>
      </c>
      <c r="AW93" s="183" t="s">
        <v>1047</v>
      </c>
      <c r="AX93" s="183" t="s">
        <v>1047</v>
      </c>
      <c r="AY93" s="183" t="s">
        <v>1047</v>
      </c>
      <c r="AZ93" s="235">
        <v>7500</v>
      </c>
      <c r="BA93" s="235">
        <f>'Coût médian du PMAS'!P17</f>
        <v>7500</v>
      </c>
      <c r="BC93" s="130" t="s">
        <v>1750</v>
      </c>
      <c r="BD93" s="183" t="s">
        <v>1047</v>
      </c>
      <c r="BE93" s="183" t="s">
        <v>1047</v>
      </c>
      <c r="BF93" s="183" t="s">
        <v>1047</v>
      </c>
      <c r="BG93" s="183" t="s">
        <v>1047</v>
      </c>
      <c r="BH93" s="183" t="s">
        <v>1047</v>
      </c>
      <c r="BI93" s="183" t="s">
        <v>1047</v>
      </c>
      <c r="BJ93" s="183" t="s">
        <v>1047</v>
      </c>
      <c r="BK93" s="183" t="s">
        <v>1047</v>
      </c>
      <c r="BL93" s="183" t="s">
        <v>1047</v>
      </c>
      <c r="BM93" s="410"/>
      <c r="BN93" s="183" t="s">
        <v>1047</v>
      </c>
      <c r="BO93" s="410"/>
      <c r="BP93" s="183" t="s">
        <v>1047</v>
      </c>
      <c r="BQ93" s="410"/>
      <c r="BR93" s="183" t="s">
        <v>1047</v>
      </c>
      <c r="BS93" s="183" t="s">
        <v>1047</v>
      </c>
      <c r="BT93" s="183" t="s">
        <v>1047</v>
      </c>
      <c r="BU93" s="183" t="s">
        <v>1047</v>
      </c>
      <c r="BV93" s="183" t="s">
        <v>1047</v>
      </c>
      <c r="BW93" s="183" t="s">
        <v>1047</v>
      </c>
      <c r="BX93" s="410"/>
      <c r="BY93" s="183" t="s">
        <v>1047</v>
      </c>
      <c r="BZ93" s="183" t="s">
        <v>1047</v>
      </c>
      <c r="CA93" s="235">
        <v>5250</v>
      </c>
      <c r="CB93" s="235">
        <f>'Coût médian du PMAS'!M17</f>
        <v>5000</v>
      </c>
      <c r="CD93" s="130" t="s">
        <v>1750</v>
      </c>
      <c r="CE93" s="183" t="s">
        <v>1047</v>
      </c>
      <c r="CF93" s="183" t="s">
        <v>1047</v>
      </c>
      <c r="CG93" s="183" t="s">
        <v>1047</v>
      </c>
      <c r="CH93" s="183" t="s">
        <v>1047</v>
      </c>
      <c r="CI93" s="183" t="s">
        <v>1047</v>
      </c>
      <c r="CJ93" s="183" t="s">
        <v>1047</v>
      </c>
      <c r="CK93" s="183" t="s">
        <v>1047</v>
      </c>
      <c r="CL93" s="183" t="s">
        <v>1047</v>
      </c>
      <c r="CM93" s="183" t="s">
        <v>1047</v>
      </c>
      <c r="CN93" s="410"/>
      <c r="CO93" s="183" t="s">
        <v>1047</v>
      </c>
      <c r="CP93" s="410"/>
      <c r="CQ93" s="183" t="s">
        <v>1047</v>
      </c>
      <c r="CR93" s="410"/>
      <c r="CS93" s="183" t="s">
        <v>1047</v>
      </c>
      <c r="CT93" s="183" t="s">
        <v>1047</v>
      </c>
      <c r="CU93" s="183" t="s">
        <v>1047</v>
      </c>
      <c r="CV93" s="183" t="s">
        <v>1047</v>
      </c>
      <c r="CW93" s="183" t="s">
        <v>1047</v>
      </c>
      <c r="CX93" s="183" t="s">
        <v>1047</v>
      </c>
      <c r="CY93" s="410"/>
      <c r="CZ93" s="183" t="s">
        <v>1047</v>
      </c>
      <c r="DA93" s="183" t="s">
        <v>1047</v>
      </c>
      <c r="DB93" s="180">
        <v>600</v>
      </c>
      <c r="DC93" s="235">
        <f>'Coût médian du PMAS'!N17</f>
        <v>583.33333333333337</v>
      </c>
    </row>
    <row r="94" spans="1:107" x14ac:dyDescent="0.3">
      <c r="A94" s="221" t="s">
        <v>874</v>
      </c>
      <c r="B94" s="183" t="s">
        <v>1047</v>
      </c>
      <c r="C94" s="183" t="s">
        <v>1047</v>
      </c>
      <c r="D94" s="183" t="s">
        <v>1047</v>
      </c>
      <c r="E94" s="183" t="s">
        <v>1047</v>
      </c>
      <c r="F94" s="183" t="s">
        <v>1047</v>
      </c>
      <c r="G94" s="183" t="s">
        <v>1047</v>
      </c>
      <c r="H94" s="183" t="s">
        <v>1047</v>
      </c>
      <c r="I94" s="183" t="s">
        <v>1047</v>
      </c>
      <c r="J94" s="183" t="s">
        <v>1047</v>
      </c>
      <c r="K94" s="183" t="s">
        <v>1047</v>
      </c>
      <c r="L94" s="183" t="s">
        <v>1047</v>
      </c>
      <c r="M94" s="183" t="s">
        <v>1047</v>
      </c>
      <c r="N94" s="183" t="s">
        <v>1047</v>
      </c>
      <c r="O94" s="183" t="s">
        <v>1047</v>
      </c>
      <c r="P94" s="234">
        <v>3000</v>
      </c>
      <c r="Q94" s="234">
        <v>5250</v>
      </c>
      <c r="R94" s="234">
        <v>3000</v>
      </c>
      <c r="S94" s="234">
        <v>3000</v>
      </c>
      <c r="T94" s="235">
        <v>3000</v>
      </c>
      <c r="U94" s="233">
        <v>3000</v>
      </c>
      <c r="V94" s="180">
        <v>3000</v>
      </c>
      <c r="W94" s="180">
        <v>3000</v>
      </c>
      <c r="X94" s="180">
        <v>3000</v>
      </c>
      <c r="Y94" s="236">
        <v>3000</v>
      </c>
      <c r="Z94" s="235">
        <f>'Coût médian du PMAS'!O18</f>
        <v>3000</v>
      </c>
      <c r="AB94" s="221" t="s">
        <v>874</v>
      </c>
      <c r="AC94" s="183" t="s">
        <v>1047</v>
      </c>
      <c r="AD94" s="183" t="s">
        <v>1047</v>
      </c>
      <c r="AE94" s="183" t="s">
        <v>1047</v>
      </c>
      <c r="AF94" s="183" t="s">
        <v>1047</v>
      </c>
      <c r="AG94" s="183" t="s">
        <v>1047</v>
      </c>
      <c r="AH94" s="183" t="s">
        <v>1047</v>
      </c>
      <c r="AI94" s="183" t="s">
        <v>1047</v>
      </c>
      <c r="AJ94" s="183" t="s">
        <v>1047</v>
      </c>
      <c r="AK94" s="183" t="s">
        <v>1047</v>
      </c>
      <c r="AL94" s="183" t="s">
        <v>1047</v>
      </c>
      <c r="AM94" s="183" t="s">
        <v>1047</v>
      </c>
      <c r="AN94" s="183" t="s">
        <v>1047</v>
      </c>
      <c r="AO94" s="183" t="s">
        <v>1047</v>
      </c>
      <c r="AP94" s="183" t="s">
        <v>1047</v>
      </c>
      <c r="AQ94" s="235">
        <v>10000</v>
      </c>
      <c r="AR94" s="237">
        <v>10000</v>
      </c>
      <c r="AS94" s="235">
        <v>3000</v>
      </c>
      <c r="AT94" s="235">
        <v>7500</v>
      </c>
      <c r="AU94" s="234">
        <v>6000</v>
      </c>
      <c r="AV94" s="180">
        <v>10000</v>
      </c>
      <c r="AW94" s="235">
        <v>7500</v>
      </c>
      <c r="AX94" s="180">
        <v>12500</v>
      </c>
      <c r="AY94" s="180">
        <v>12500</v>
      </c>
      <c r="AZ94" s="180">
        <v>12500</v>
      </c>
      <c r="BA94" s="235">
        <f>'Coût médian du PMAS'!P18</f>
        <v>12500</v>
      </c>
      <c r="BC94" s="221" t="s">
        <v>874</v>
      </c>
      <c r="BD94" s="183" t="s">
        <v>1047</v>
      </c>
      <c r="BE94" s="183" t="s">
        <v>1047</v>
      </c>
      <c r="BF94" s="183" t="s">
        <v>1047</v>
      </c>
      <c r="BG94" s="183" t="s">
        <v>1047</v>
      </c>
      <c r="BH94" s="183" t="s">
        <v>1047</v>
      </c>
      <c r="BI94" s="183" t="s">
        <v>1047</v>
      </c>
      <c r="BJ94" s="183" t="s">
        <v>1047</v>
      </c>
      <c r="BK94" s="183" t="s">
        <v>1047</v>
      </c>
      <c r="BL94" s="183" t="s">
        <v>1047</v>
      </c>
      <c r="BM94" s="410"/>
      <c r="BN94" s="183" t="s">
        <v>1047</v>
      </c>
      <c r="BO94" s="410"/>
      <c r="BP94" s="183" t="s">
        <v>1047</v>
      </c>
      <c r="BQ94" s="410"/>
      <c r="BR94" s="235">
        <v>6250</v>
      </c>
      <c r="BS94" s="237">
        <v>8125</v>
      </c>
      <c r="BT94" s="234">
        <v>5000</v>
      </c>
      <c r="BU94" s="235">
        <v>8750</v>
      </c>
      <c r="BV94" s="235">
        <v>5000</v>
      </c>
      <c r="BW94" s="235">
        <v>6000</v>
      </c>
      <c r="BX94" s="410"/>
      <c r="BY94" s="180">
        <v>7000</v>
      </c>
      <c r="BZ94" s="180">
        <v>7500</v>
      </c>
      <c r="CA94" s="180">
        <v>5000</v>
      </c>
      <c r="CB94" s="235">
        <f>'Coût médian du PMAS'!M18</f>
        <v>7500</v>
      </c>
      <c r="CD94" s="221" t="s">
        <v>874</v>
      </c>
      <c r="CE94" s="183" t="s">
        <v>1047</v>
      </c>
      <c r="CF94" s="183" t="s">
        <v>1047</v>
      </c>
      <c r="CG94" s="183" t="s">
        <v>1047</v>
      </c>
      <c r="CH94" s="183" t="s">
        <v>1047</v>
      </c>
      <c r="CI94" s="183" t="s">
        <v>1047</v>
      </c>
      <c r="CJ94" s="183" t="s">
        <v>1047</v>
      </c>
      <c r="CK94" s="183" t="s">
        <v>1047</v>
      </c>
      <c r="CL94" s="183" t="s">
        <v>1047</v>
      </c>
      <c r="CM94" s="183" t="s">
        <v>1047</v>
      </c>
      <c r="CN94" s="410"/>
      <c r="CO94" s="183" t="s">
        <v>1047</v>
      </c>
      <c r="CP94" s="410"/>
      <c r="CQ94" s="183" t="s">
        <v>1047</v>
      </c>
      <c r="CR94" s="410"/>
      <c r="CS94" s="235">
        <v>666.66666666666663</v>
      </c>
      <c r="CT94" s="237">
        <v>833.33333333333337</v>
      </c>
      <c r="CU94" s="235">
        <v>646.66666666666663</v>
      </c>
      <c r="CV94" s="235">
        <v>1166.6666666666699</v>
      </c>
      <c r="CW94" s="235">
        <v>1166.6666666666667</v>
      </c>
      <c r="CX94" s="235">
        <v>600</v>
      </c>
      <c r="CY94" s="410"/>
      <c r="CZ94" s="180">
        <v>850</v>
      </c>
      <c r="DA94" s="180">
        <v>800</v>
      </c>
      <c r="DB94" s="180">
        <v>800</v>
      </c>
      <c r="DC94" s="235">
        <f>'Coût médian du PMAS'!N18</f>
        <v>800</v>
      </c>
    </row>
    <row r="95" spans="1:107" x14ac:dyDescent="0.3">
      <c r="A95" s="130" t="s">
        <v>1057</v>
      </c>
      <c r="B95" s="183" t="s">
        <v>1047</v>
      </c>
      <c r="C95" s="183" t="s">
        <v>1047</v>
      </c>
      <c r="D95" s="183" t="s">
        <v>1047</v>
      </c>
      <c r="E95" s="183" t="s">
        <v>1047</v>
      </c>
      <c r="F95" s="183" t="s">
        <v>1047</v>
      </c>
      <c r="G95" s="183" t="s">
        <v>1047</v>
      </c>
      <c r="H95" s="183" t="s">
        <v>1047</v>
      </c>
      <c r="I95" s="183" t="s">
        <v>1047</v>
      </c>
      <c r="J95" s="183" t="s">
        <v>1047</v>
      </c>
      <c r="K95" s="183" t="s">
        <v>1047</v>
      </c>
      <c r="L95" s="237">
        <v>2600</v>
      </c>
      <c r="M95" s="237">
        <v>2600</v>
      </c>
      <c r="N95" s="237">
        <v>2600</v>
      </c>
      <c r="O95" s="183" t="s">
        <v>1047</v>
      </c>
      <c r="P95" s="183" t="s">
        <v>1047</v>
      </c>
      <c r="Q95" s="237">
        <v>2600</v>
      </c>
      <c r="R95" s="237">
        <v>2600</v>
      </c>
      <c r="S95" s="183" t="s">
        <v>1047</v>
      </c>
      <c r="T95" s="235">
        <v>2000</v>
      </c>
      <c r="U95" s="183" t="s">
        <v>1047</v>
      </c>
      <c r="V95" s="183" t="s">
        <v>1047</v>
      </c>
      <c r="W95" s="183" t="s">
        <v>1047</v>
      </c>
      <c r="X95" s="183" t="s">
        <v>1047</v>
      </c>
      <c r="Y95" s="183" t="s">
        <v>1047</v>
      </c>
      <c r="Z95" s="183" t="s">
        <v>1047</v>
      </c>
      <c r="AB95" s="221" t="s">
        <v>1057</v>
      </c>
      <c r="AC95" s="183" t="s">
        <v>1047</v>
      </c>
      <c r="AD95" s="183" t="s">
        <v>1047</v>
      </c>
      <c r="AE95" s="183" t="s">
        <v>1047</v>
      </c>
      <c r="AF95" s="183" t="s">
        <v>1047</v>
      </c>
      <c r="AG95" s="183" t="s">
        <v>1047</v>
      </c>
      <c r="AH95" s="183" t="s">
        <v>1047</v>
      </c>
      <c r="AI95" s="183" t="s">
        <v>1047</v>
      </c>
      <c r="AJ95" s="183" t="s">
        <v>1047</v>
      </c>
      <c r="AK95" s="183" t="s">
        <v>1047</v>
      </c>
      <c r="AL95" s="183" t="s">
        <v>1047</v>
      </c>
      <c r="AM95" s="236">
        <v>8750</v>
      </c>
      <c r="AN95" s="236">
        <v>7500</v>
      </c>
      <c r="AO95" s="236">
        <v>7500</v>
      </c>
      <c r="AP95" s="183" t="s">
        <v>1047</v>
      </c>
      <c r="AQ95" s="183" t="s">
        <v>1047</v>
      </c>
      <c r="AR95" s="235">
        <v>7500</v>
      </c>
      <c r="AS95" s="235">
        <v>7500</v>
      </c>
      <c r="AT95" s="183" t="s">
        <v>1047</v>
      </c>
      <c r="AU95" s="235">
        <v>8125</v>
      </c>
      <c r="AV95" s="183" t="s">
        <v>1047</v>
      </c>
      <c r="AW95" s="183" t="s">
        <v>1047</v>
      </c>
      <c r="AX95" s="183" t="s">
        <v>1047</v>
      </c>
      <c r="AY95" s="183" t="s">
        <v>1047</v>
      </c>
      <c r="AZ95" s="183" t="s">
        <v>1047</v>
      </c>
      <c r="BA95" s="183" t="s">
        <v>1047</v>
      </c>
      <c r="BC95" s="221" t="s">
        <v>1057</v>
      </c>
      <c r="BD95" s="183" t="s">
        <v>1047</v>
      </c>
      <c r="BE95" s="183" t="s">
        <v>1047</v>
      </c>
      <c r="BF95" s="183" t="s">
        <v>1047</v>
      </c>
      <c r="BG95" s="183" t="s">
        <v>1047</v>
      </c>
      <c r="BH95" s="183" t="s">
        <v>1047</v>
      </c>
      <c r="BI95" s="183" t="s">
        <v>1047</v>
      </c>
      <c r="BJ95" s="183" t="s">
        <v>1047</v>
      </c>
      <c r="BK95" s="183" t="s">
        <v>1047</v>
      </c>
      <c r="BL95" s="183" t="s">
        <v>1047</v>
      </c>
      <c r="BM95" s="410"/>
      <c r="BN95" s="236">
        <v>2500</v>
      </c>
      <c r="BO95" s="410"/>
      <c r="BP95" s="236">
        <v>5000</v>
      </c>
      <c r="BQ95" s="410"/>
      <c r="BR95" s="183" t="s">
        <v>1047</v>
      </c>
      <c r="BS95" s="235">
        <v>5000</v>
      </c>
      <c r="BT95" s="235">
        <v>6000</v>
      </c>
      <c r="BU95" s="183" t="s">
        <v>1047</v>
      </c>
      <c r="BV95" s="235">
        <v>6000</v>
      </c>
      <c r="BW95" s="183" t="s">
        <v>1047</v>
      </c>
      <c r="BX95" s="410"/>
      <c r="BY95" s="183" t="s">
        <v>1047</v>
      </c>
      <c r="BZ95" s="183" t="s">
        <v>1047</v>
      </c>
      <c r="CA95" s="183" t="s">
        <v>1047</v>
      </c>
      <c r="CB95" s="183" t="s">
        <v>1047</v>
      </c>
      <c r="CD95" s="221" t="s">
        <v>1057</v>
      </c>
      <c r="CE95" s="183" t="s">
        <v>1047</v>
      </c>
      <c r="CF95" s="183" t="s">
        <v>1047</v>
      </c>
      <c r="CG95" s="183" t="s">
        <v>1047</v>
      </c>
      <c r="CH95" s="183" t="s">
        <v>1047</v>
      </c>
      <c r="CI95" s="183" t="s">
        <v>1047</v>
      </c>
      <c r="CJ95" s="183" t="s">
        <v>1047</v>
      </c>
      <c r="CK95" s="183" t="s">
        <v>1047</v>
      </c>
      <c r="CL95" s="183" t="s">
        <v>1047</v>
      </c>
      <c r="CM95" s="183" t="s">
        <v>1047</v>
      </c>
      <c r="CN95" s="410"/>
      <c r="CO95" s="236">
        <v>666.66666666666663</v>
      </c>
      <c r="CP95" s="410"/>
      <c r="CQ95" s="236">
        <v>666.66666666666663</v>
      </c>
      <c r="CR95" s="410"/>
      <c r="CS95" s="183" t="s">
        <v>1047</v>
      </c>
      <c r="CT95" s="235">
        <v>1000</v>
      </c>
      <c r="CU95" s="235">
        <v>750</v>
      </c>
      <c r="CV95" s="183" t="s">
        <v>1047</v>
      </c>
      <c r="CW95" s="235">
        <v>600</v>
      </c>
      <c r="CX95" s="183" t="s">
        <v>1047</v>
      </c>
      <c r="CY95" s="410"/>
      <c r="CZ95" s="183" t="s">
        <v>1047</v>
      </c>
      <c r="DA95" s="183" t="s">
        <v>1047</v>
      </c>
      <c r="DB95" s="183" t="s">
        <v>1047</v>
      </c>
      <c r="DC95" s="183" t="s">
        <v>1047</v>
      </c>
    </row>
    <row r="96" spans="1:107" x14ac:dyDescent="0.3">
      <c r="A96" s="130" t="s">
        <v>930</v>
      </c>
      <c r="B96" s="180">
        <v>2000</v>
      </c>
      <c r="C96" s="183" t="s">
        <v>1047</v>
      </c>
      <c r="D96" s="248">
        <v>2500</v>
      </c>
      <c r="E96" s="183" t="s">
        <v>1047</v>
      </c>
      <c r="F96" s="248">
        <v>2000</v>
      </c>
      <c r="G96" s="246">
        <v>3000</v>
      </c>
      <c r="H96" s="183" t="s">
        <v>1047</v>
      </c>
      <c r="I96" s="183" t="s">
        <v>1047</v>
      </c>
      <c r="J96" s="235">
        <v>3000</v>
      </c>
      <c r="K96" s="183" t="s">
        <v>1047</v>
      </c>
      <c r="L96" s="236">
        <v>2000</v>
      </c>
      <c r="M96" s="236">
        <v>3000</v>
      </c>
      <c r="N96" s="236">
        <v>3000</v>
      </c>
      <c r="O96" s="183" t="s">
        <v>1047</v>
      </c>
      <c r="P96" s="236">
        <v>2000</v>
      </c>
      <c r="Q96" s="235">
        <v>2600</v>
      </c>
      <c r="R96" s="236">
        <v>3000</v>
      </c>
      <c r="S96" s="235">
        <v>2000</v>
      </c>
      <c r="T96" s="235">
        <v>2000</v>
      </c>
      <c r="U96" s="180">
        <v>2000</v>
      </c>
      <c r="V96" s="180">
        <v>2000</v>
      </c>
      <c r="W96" s="180">
        <v>2000</v>
      </c>
      <c r="X96" s="180">
        <v>2000</v>
      </c>
      <c r="Y96" s="236">
        <v>2000</v>
      </c>
      <c r="Z96" s="235">
        <f>'Coût médian du PMAS'!O19</f>
        <v>2000</v>
      </c>
      <c r="AB96" s="221" t="s">
        <v>930</v>
      </c>
      <c r="AC96" s="180">
        <v>5312.5</v>
      </c>
      <c r="AD96" s="183" t="s">
        <v>1047</v>
      </c>
      <c r="AE96" s="248">
        <v>5000</v>
      </c>
      <c r="AF96" s="183" t="s">
        <v>1047</v>
      </c>
      <c r="AG96" s="248">
        <v>5000</v>
      </c>
      <c r="AH96" s="246">
        <v>5000</v>
      </c>
      <c r="AI96" s="183" t="s">
        <v>1047</v>
      </c>
      <c r="AJ96" s="183" t="s">
        <v>1047</v>
      </c>
      <c r="AK96" s="235">
        <v>7500</v>
      </c>
      <c r="AL96" s="237">
        <v>7500</v>
      </c>
      <c r="AM96" s="237">
        <v>7500</v>
      </c>
      <c r="AN96" s="237">
        <v>7500</v>
      </c>
      <c r="AO96" s="237">
        <v>7500</v>
      </c>
      <c r="AP96" s="183" t="s">
        <v>1047</v>
      </c>
      <c r="AQ96" s="235">
        <v>7250</v>
      </c>
      <c r="AR96" s="183" t="s">
        <v>1047</v>
      </c>
      <c r="AS96" s="235">
        <v>7500</v>
      </c>
      <c r="AT96" s="235">
        <v>7500</v>
      </c>
      <c r="AU96" s="235">
        <v>7500</v>
      </c>
      <c r="AV96" s="180">
        <v>8750</v>
      </c>
      <c r="AW96" s="183" t="s">
        <v>1047</v>
      </c>
      <c r="AX96" s="180">
        <v>6665</v>
      </c>
      <c r="AY96" s="180">
        <v>7500</v>
      </c>
      <c r="AZ96" s="180">
        <v>7500</v>
      </c>
      <c r="BA96" s="235">
        <f>'Coût médian du PMAS'!P19</f>
        <v>7500</v>
      </c>
      <c r="BC96" s="221" t="s">
        <v>930</v>
      </c>
      <c r="BD96" s="180">
        <v>5000</v>
      </c>
      <c r="BE96" s="183" t="s">
        <v>1047</v>
      </c>
      <c r="BF96" s="248">
        <v>5000</v>
      </c>
      <c r="BG96" s="183" t="s">
        <v>1047</v>
      </c>
      <c r="BH96" s="248">
        <v>5000</v>
      </c>
      <c r="BI96" s="246">
        <v>5000</v>
      </c>
      <c r="BJ96" s="183" t="s">
        <v>1047</v>
      </c>
      <c r="BK96" s="183" t="s">
        <v>1047</v>
      </c>
      <c r="BL96" s="235">
        <v>6000</v>
      </c>
      <c r="BM96" s="410"/>
      <c r="BN96" s="237">
        <v>5000</v>
      </c>
      <c r="BO96" s="410"/>
      <c r="BP96" s="237">
        <v>5000</v>
      </c>
      <c r="BQ96" s="410"/>
      <c r="BR96" s="235">
        <v>5500</v>
      </c>
      <c r="BS96" s="183" t="s">
        <v>1047</v>
      </c>
      <c r="BT96" s="235">
        <v>5000</v>
      </c>
      <c r="BU96" s="235">
        <v>5250</v>
      </c>
      <c r="BV96" s="235">
        <v>4375</v>
      </c>
      <c r="BW96" s="235">
        <v>5000</v>
      </c>
      <c r="BX96" s="410"/>
      <c r="BY96" s="235">
        <v>5000</v>
      </c>
      <c r="BZ96" s="235">
        <v>4000</v>
      </c>
      <c r="CA96" s="235">
        <v>5000</v>
      </c>
      <c r="CB96" s="235">
        <f>'Coût médian du PMAS'!M19</f>
        <v>5000</v>
      </c>
      <c r="CD96" s="221" t="s">
        <v>930</v>
      </c>
      <c r="CE96" s="180">
        <v>666.66666666666663</v>
      </c>
      <c r="CF96" s="183" t="s">
        <v>1047</v>
      </c>
      <c r="CG96" s="248">
        <v>750</v>
      </c>
      <c r="CH96" s="183" t="s">
        <v>1047</v>
      </c>
      <c r="CI96" s="248">
        <v>666.66666666666663</v>
      </c>
      <c r="CJ96" s="246">
        <v>666.66666666666663</v>
      </c>
      <c r="CK96" s="183" t="s">
        <v>1047</v>
      </c>
      <c r="CL96" s="183" t="s">
        <v>1047</v>
      </c>
      <c r="CM96" s="235">
        <v>666.66666666666663</v>
      </c>
      <c r="CN96" s="410"/>
      <c r="CO96" s="237">
        <v>1000</v>
      </c>
      <c r="CP96" s="410"/>
      <c r="CQ96" s="237">
        <v>420</v>
      </c>
      <c r="CR96" s="410"/>
      <c r="CS96" s="235">
        <v>420</v>
      </c>
      <c r="CT96" s="183" t="s">
        <v>1047</v>
      </c>
      <c r="CU96" s="235">
        <v>353.33333333333331</v>
      </c>
      <c r="CV96" s="235">
        <v>1000</v>
      </c>
      <c r="CW96" s="235">
        <v>293.33333333333331</v>
      </c>
      <c r="CX96" s="235">
        <v>1000</v>
      </c>
      <c r="CY96" s="410"/>
      <c r="CZ96" s="180">
        <v>753</v>
      </c>
      <c r="DA96" s="180">
        <v>1000</v>
      </c>
      <c r="DB96" s="180">
        <v>666.66666666666663</v>
      </c>
      <c r="DC96" s="235">
        <f>'Coût médian du PMAS'!N19</f>
        <v>666.66666666666663</v>
      </c>
    </row>
    <row r="97" spans="1:107" x14ac:dyDescent="0.3">
      <c r="A97" s="276" t="s">
        <v>931</v>
      </c>
      <c r="B97" s="180">
        <v>3400</v>
      </c>
      <c r="C97" s="248">
        <v>3000</v>
      </c>
      <c r="D97" s="183" t="s">
        <v>1047</v>
      </c>
      <c r="E97" s="248">
        <v>3000</v>
      </c>
      <c r="F97" s="248">
        <v>3000</v>
      </c>
      <c r="G97" s="246">
        <v>3000</v>
      </c>
      <c r="H97" s="183" t="s">
        <v>1047</v>
      </c>
      <c r="I97" s="235">
        <v>3000</v>
      </c>
      <c r="J97" s="183" t="s">
        <v>1047</v>
      </c>
      <c r="K97" s="237">
        <v>3000</v>
      </c>
      <c r="L97" s="237">
        <v>3000</v>
      </c>
      <c r="M97" s="235">
        <v>3000</v>
      </c>
      <c r="N97" s="235">
        <v>3000</v>
      </c>
      <c r="O97" s="235">
        <v>3000</v>
      </c>
      <c r="P97" s="235">
        <v>3000</v>
      </c>
      <c r="Q97" s="183" t="s">
        <v>1047</v>
      </c>
      <c r="R97" s="235">
        <v>3000</v>
      </c>
      <c r="S97" s="235">
        <v>3000</v>
      </c>
      <c r="T97" s="183" t="s">
        <v>1047</v>
      </c>
      <c r="U97" s="180">
        <v>3000</v>
      </c>
      <c r="V97" s="180" t="s">
        <v>1047</v>
      </c>
      <c r="W97" s="180">
        <v>3000</v>
      </c>
      <c r="X97" s="180">
        <v>3000</v>
      </c>
      <c r="Y97" s="236">
        <v>3000</v>
      </c>
      <c r="Z97" s="235">
        <f>'Coût médian du PMAS'!O20</f>
        <v>3000</v>
      </c>
      <c r="AB97" s="221" t="s">
        <v>931</v>
      </c>
      <c r="AC97" s="180">
        <v>7500</v>
      </c>
      <c r="AD97" s="248">
        <v>7500</v>
      </c>
      <c r="AE97" s="183" t="s">
        <v>1047</v>
      </c>
      <c r="AF97" s="248">
        <v>7500</v>
      </c>
      <c r="AG97" s="248">
        <v>7500</v>
      </c>
      <c r="AH97" s="246">
        <v>7500</v>
      </c>
      <c r="AI97" s="183" t="s">
        <v>1047</v>
      </c>
      <c r="AJ97" s="235">
        <v>7500</v>
      </c>
      <c r="AK97" s="183" t="s">
        <v>1047</v>
      </c>
      <c r="AL97" s="237">
        <v>7500</v>
      </c>
      <c r="AM97" s="237">
        <v>7500</v>
      </c>
      <c r="AN97" s="235">
        <v>7500</v>
      </c>
      <c r="AO97" s="237">
        <v>7500</v>
      </c>
      <c r="AP97" s="235">
        <v>7500</v>
      </c>
      <c r="AQ97" s="235">
        <v>7500</v>
      </c>
      <c r="AR97" s="183" t="s">
        <v>1047</v>
      </c>
      <c r="AS97" s="235">
        <v>7500</v>
      </c>
      <c r="AT97" s="235">
        <v>7500</v>
      </c>
      <c r="AU97" s="183" t="s">
        <v>1047</v>
      </c>
      <c r="AV97" s="180">
        <v>7500</v>
      </c>
      <c r="AW97" s="183" t="s">
        <v>1047</v>
      </c>
      <c r="AX97" s="180">
        <v>7500</v>
      </c>
      <c r="AY97" s="180">
        <v>8125</v>
      </c>
      <c r="AZ97" s="180">
        <v>6000</v>
      </c>
      <c r="BA97" s="235">
        <f>'Coût médian du PMAS'!P20</f>
        <v>7500</v>
      </c>
      <c r="BC97" s="221" t="s">
        <v>931</v>
      </c>
      <c r="BD97" s="180">
        <v>3750</v>
      </c>
      <c r="BE97" s="248">
        <v>5000</v>
      </c>
      <c r="BF97" s="183" t="s">
        <v>1047</v>
      </c>
      <c r="BG97" s="248">
        <v>5000</v>
      </c>
      <c r="BH97" s="248">
        <v>5000</v>
      </c>
      <c r="BI97" s="246">
        <v>5000</v>
      </c>
      <c r="BJ97" s="183" t="s">
        <v>1047</v>
      </c>
      <c r="BK97" s="235">
        <v>5000</v>
      </c>
      <c r="BL97" s="183" t="s">
        <v>1047</v>
      </c>
      <c r="BM97" s="410"/>
      <c r="BN97" s="237">
        <v>5000</v>
      </c>
      <c r="BO97" s="410"/>
      <c r="BP97" s="237">
        <v>5000</v>
      </c>
      <c r="BQ97" s="410"/>
      <c r="BR97" s="235">
        <v>5000</v>
      </c>
      <c r="BS97" s="183" t="s">
        <v>1047</v>
      </c>
      <c r="BT97" s="235">
        <v>5000</v>
      </c>
      <c r="BU97" s="235">
        <v>5000</v>
      </c>
      <c r="BV97" s="183" t="s">
        <v>1047</v>
      </c>
      <c r="BW97" s="235">
        <v>5000</v>
      </c>
      <c r="BX97" s="410"/>
      <c r="BY97" s="180">
        <v>5000</v>
      </c>
      <c r="BZ97" s="180">
        <v>5000</v>
      </c>
      <c r="CA97" s="180">
        <v>5000</v>
      </c>
      <c r="CB97" s="235">
        <f>'Coût médian du PMAS'!M20</f>
        <v>5000</v>
      </c>
      <c r="CD97" s="221" t="s">
        <v>931</v>
      </c>
      <c r="CE97" s="180">
        <v>366.66666666666669</v>
      </c>
      <c r="CF97" s="248">
        <v>800</v>
      </c>
      <c r="CG97" s="183" t="s">
        <v>1047</v>
      </c>
      <c r="CH97" s="248">
        <v>600</v>
      </c>
      <c r="CI97" s="248">
        <v>600</v>
      </c>
      <c r="CJ97" s="246">
        <v>700</v>
      </c>
      <c r="CK97" s="183" t="s">
        <v>1047</v>
      </c>
      <c r="CL97" s="235">
        <v>700</v>
      </c>
      <c r="CM97" s="183" t="s">
        <v>1047</v>
      </c>
      <c r="CN97" s="410"/>
      <c r="CO97" s="237">
        <v>700</v>
      </c>
      <c r="CP97" s="410"/>
      <c r="CQ97" s="237">
        <v>700</v>
      </c>
      <c r="CR97" s="410"/>
      <c r="CS97" s="235">
        <v>700</v>
      </c>
      <c r="CT97" s="183" t="s">
        <v>1047</v>
      </c>
      <c r="CU97" s="235">
        <v>700</v>
      </c>
      <c r="CV97" s="235">
        <v>753.33333333333303</v>
      </c>
      <c r="CW97" s="183" t="s">
        <v>1047</v>
      </c>
      <c r="CX97" s="235">
        <v>700</v>
      </c>
      <c r="CY97" s="410"/>
      <c r="CZ97" s="180">
        <v>653.33333333333337</v>
      </c>
      <c r="DA97" s="180">
        <v>753.33333333333337</v>
      </c>
      <c r="DB97" s="180">
        <v>700</v>
      </c>
      <c r="DC97" s="235">
        <f>'Coût médian du PMAS'!N20</f>
        <v>700</v>
      </c>
    </row>
    <row r="98" spans="1:107" x14ac:dyDescent="0.3">
      <c r="A98" s="276" t="s">
        <v>1058</v>
      </c>
      <c r="B98" s="183" t="s">
        <v>1047</v>
      </c>
      <c r="C98" s="183" t="s">
        <v>1047</v>
      </c>
      <c r="D98" s="183" t="s">
        <v>1047</v>
      </c>
      <c r="E98" s="183" t="s">
        <v>1047</v>
      </c>
      <c r="F98" s="183" t="s">
        <v>1047</v>
      </c>
      <c r="G98" s="183" t="s">
        <v>1047</v>
      </c>
      <c r="H98" s="183" t="s">
        <v>1047</v>
      </c>
      <c r="I98" s="183" t="s">
        <v>1047</v>
      </c>
      <c r="J98" s="183" t="s">
        <v>1047</v>
      </c>
      <c r="K98" s="183" t="s">
        <v>1047</v>
      </c>
      <c r="L98" s="183" t="s">
        <v>1047</v>
      </c>
      <c r="M98" s="183" t="s">
        <v>1047</v>
      </c>
      <c r="N98" s="183" t="s">
        <v>1047</v>
      </c>
      <c r="O98" s="183" t="s">
        <v>1047</v>
      </c>
      <c r="P98" s="183" t="s">
        <v>1047</v>
      </c>
      <c r="Q98" s="183" t="s">
        <v>1047</v>
      </c>
      <c r="R98" s="183" t="s">
        <v>1047</v>
      </c>
      <c r="S98" s="183" t="s">
        <v>1047</v>
      </c>
      <c r="T98" s="235">
        <v>2000</v>
      </c>
      <c r="U98" s="180">
        <v>2000</v>
      </c>
      <c r="V98" s="183" t="s">
        <v>1047</v>
      </c>
      <c r="W98" s="183" t="s">
        <v>1047</v>
      </c>
      <c r="X98" s="183" t="s">
        <v>1047</v>
      </c>
      <c r="Y98" s="183" t="s">
        <v>1047</v>
      </c>
      <c r="Z98" s="183" t="s">
        <v>1047</v>
      </c>
      <c r="AB98" s="221" t="s">
        <v>1058</v>
      </c>
      <c r="AC98" s="183" t="s">
        <v>1047</v>
      </c>
      <c r="AD98" s="183" t="s">
        <v>1047</v>
      </c>
      <c r="AE98" s="183" t="s">
        <v>1047</v>
      </c>
      <c r="AF98" s="183" t="s">
        <v>1047</v>
      </c>
      <c r="AG98" s="183" t="s">
        <v>1047</v>
      </c>
      <c r="AH98" s="183" t="s">
        <v>1047</v>
      </c>
      <c r="AI98" s="183" t="s">
        <v>1047</v>
      </c>
      <c r="AJ98" s="183" t="s">
        <v>1047</v>
      </c>
      <c r="AK98" s="183" t="s">
        <v>1047</v>
      </c>
      <c r="AL98" s="183" t="s">
        <v>1047</v>
      </c>
      <c r="AM98" s="183" t="s">
        <v>1047</v>
      </c>
      <c r="AN98" s="183" t="s">
        <v>1047</v>
      </c>
      <c r="AO98" s="183" t="s">
        <v>1047</v>
      </c>
      <c r="AP98" s="183" t="s">
        <v>1047</v>
      </c>
      <c r="AQ98" s="183" t="s">
        <v>1047</v>
      </c>
      <c r="AR98" s="183" t="s">
        <v>1047</v>
      </c>
      <c r="AS98" s="183" t="s">
        <v>1047</v>
      </c>
      <c r="AT98" s="183" t="s">
        <v>1047</v>
      </c>
      <c r="AU98" s="235">
        <v>6250</v>
      </c>
      <c r="AV98" s="180">
        <v>6250</v>
      </c>
      <c r="AW98" s="183" t="s">
        <v>1047</v>
      </c>
      <c r="AX98" s="183" t="s">
        <v>1047</v>
      </c>
      <c r="AY98" s="183" t="s">
        <v>1047</v>
      </c>
      <c r="AZ98" s="183" t="s">
        <v>1047</v>
      </c>
      <c r="BA98" s="183" t="s">
        <v>1047</v>
      </c>
      <c r="BC98" s="221" t="s">
        <v>1058</v>
      </c>
      <c r="BD98" s="183" t="s">
        <v>1047</v>
      </c>
      <c r="BE98" s="183" t="s">
        <v>1047</v>
      </c>
      <c r="BF98" s="183" t="s">
        <v>1047</v>
      </c>
      <c r="BG98" s="183" t="s">
        <v>1047</v>
      </c>
      <c r="BH98" s="183" t="s">
        <v>1047</v>
      </c>
      <c r="BI98" s="183" t="s">
        <v>1047</v>
      </c>
      <c r="BJ98" s="183" t="s">
        <v>1047</v>
      </c>
      <c r="BK98" s="183" t="s">
        <v>1047</v>
      </c>
      <c r="BL98" s="183" t="s">
        <v>1047</v>
      </c>
      <c r="BM98" s="410"/>
      <c r="BN98" s="183" t="s">
        <v>1047</v>
      </c>
      <c r="BO98" s="410"/>
      <c r="BP98" s="183" t="s">
        <v>1047</v>
      </c>
      <c r="BQ98" s="410"/>
      <c r="BR98" s="183" t="s">
        <v>1047</v>
      </c>
      <c r="BS98" s="183" t="s">
        <v>1047</v>
      </c>
      <c r="BT98" s="183" t="s">
        <v>1047</v>
      </c>
      <c r="BU98" s="183" t="s">
        <v>1047</v>
      </c>
      <c r="BV98" s="235">
        <v>2500</v>
      </c>
      <c r="BW98" s="235">
        <v>3750</v>
      </c>
      <c r="BX98" s="410"/>
      <c r="BY98" s="183" t="s">
        <v>1047</v>
      </c>
      <c r="BZ98" s="183" t="s">
        <v>1047</v>
      </c>
      <c r="CA98" s="183" t="s">
        <v>1047</v>
      </c>
      <c r="CB98" s="183" t="s">
        <v>1047</v>
      </c>
      <c r="CD98" s="221" t="s">
        <v>1058</v>
      </c>
      <c r="CE98" s="183" t="s">
        <v>1047</v>
      </c>
      <c r="CF98" s="183" t="s">
        <v>1047</v>
      </c>
      <c r="CG98" s="183" t="s">
        <v>1047</v>
      </c>
      <c r="CH98" s="183" t="s">
        <v>1047</v>
      </c>
      <c r="CI98" s="183" t="s">
        <v>1047</v>
      </c>
      <c r="CJ98" s="183" t="s">
        <v>1047</v>
      </c>
      <c r="CK98" s="183" t="s">
        <v>1047</v>
      </c>
      <c r="CL98" s="183" t="s">
        <v>1047</v>
      </c>
      <c r="CM98" s="183" t="s">
        <v>1047</v>
      </c>
      <c r="CN98" s="410"/>
      <c r="CO98" s="183" t="s">
        <v>1047</v>
      </c>
      <c r="CP98" s="410"/>
      <c r="CQ98" s="183" t="s">
        <v>1047</v>
      </c>
      <c r="CR98" s="410"/>
      <c r="CS98" s="183" t="s">
        <v>1047</v>
      </c>
      <c r="CT98" s="183" t="s">
        <v>1047</v>
      </c>
      <c r="CU98" s="183" t="s">
        <v>1047</v>
      </c>
      <c r="CV98" s="183" t="s">
        <v>1047</v>
      </c>
      <c r="CW98" s="235">
        <v>333.33333333333331</v>
      </c>
      <c r="CX98" s="235">
        <v>1000</v>
      </c>
      <c r="CY98" s="410"/>
      <c r="CZ98" s="183" t="s">
        <v>1047</v>
      </c>
      <c r="DA98" s="183" t="s">
        <v>1047</v>
      </c>
      <c r="DB98" s="183" t="s">
        <v>1047</v>
      </c>
      <c r="DC98" s="183" t="s">
        <v>1047</v>
      </c>
    </row>
    <row r="99" spans="1:107" x14ac:dyDescent="0.3">
      <c r="A99" s="276" t="s">
        <v>1059</v>
      </c>
      <c r="B99" s="183" t="s">
        <v>1047</v>
      </c>
      <c r="C99" s="183" t="s">
        <v>1047</v>
      </c>
      <c r="D99" s="183" t="s">
        <v>1047</v>
      </c>
      <c r="E99" s="183" t="s">
        <v>1047</v>
      </c>
      <c r="F99" s="183" t="s">
        <v>1047</v>
      </c>
      <c r="G99" s="183" t="s">
        <v>1047</v>
      </c>
      <c r="H99" s="183" t="s">
        <v>1047</v>
      </c>
      <c r="I99" s="183" t="s">
        <v>1047</v>
      </c>
      <c r="J99" s="235">
        <v>9000</v>
      </c>
      <c r="K99" s="183" t="s">
        <v>1047</v>
      </c>
      <c r="L99" s="183" t="s">
        <v>1047</v>
      </c>
      <c r="M99" s="183" t="s">
        <v>1047</v>
      </c>
      <c r="N99" s="183" t="s">
        <v>1047</v>
      </c>
      <c r="O99" s="183" t="s">
        <v>1047</v>
      </c>
      <c r="P99" s="183" t="s">
        <v>1047</v>
      </c>
      <c r="Q99" s="183" t="s">
        <v>1047</v>
      </c>
      <c r="R99" s="234">
        <v>3000</v>
      </c>
      <c r="S99" s="183" t="s">
        <v>1047</v>
      </c>
      <c r="T99" s="234">
        <v>3000</v>
      </c>
      <c r="U99" s="183" t="s">
        <v>1047</v>
      </c>
      <c r="V99" s="183" t="s">
        <v>1047</v>
      </c>
      <c r="W99" s="183" t="s">
        <v>1047</v>
      </c>
      <c r="X99" s="183" t="s">
        <v>1047</v>
      </c>
      <c r="Y99" s="183" t="s">
        <v>1047</v>
      </c>
      <c r="Z99" s="183" t="s">
        <v>1047</v>
      </c>
      <c r="AB99" s="221" t="s">
        <v>1059</v>
      </c>
      <c r="AC99" s="183" t="s">
        <v>1047</v>
      </c>
      <c r="AD99" s="183" t="s">
        <v>1047</v>
      </c>
      <c r="AE99" s="183" t="s">
        <v>1047</v>
      </c>
      <c r="AF99" s="183" t="s">
        <v>1047</v>
      </c>
      <c r="AG99" s="183" t="s">
        <v>1047</v>
      </c>
      <c r="AH99" s="183" t="s">
        <v>1047</v>
      </c>
      <c r="AI99" s="183" t="s">
        <v>1047</v>
      </c>
      <c r="AJ99" s="183" t="s">
        <v>1047</v>
      </c>
      <c r="AK99" s="235">
        <v>6750</v>
      </c>
      <c r="AL99" s="183" t="s">
        <v>1047</v>
      </c>
      <c r="AM99" s="183" t="s">
        <v>1047</v>
      </c>
      <c r="AN99" s="183" t="s">
        <v>1047</v>
      </c>
      <c r="AO99" s="183" t="s">
        <v>1047</v>
      </c>
      <c r="AP99" s="183" t="s">
        <v>1047</v>
      </c>
      <c r="AQ99" s="183" t="s">
        <v>1047</v>
      </c>
      <c r="AR99" s="183" t="s">
        <v>1047</v>
      </c>
      <c r="AS99" s="235">
        <v>6000</v>
      </c>
      <c r="AT99" s="183" t="s">
        <v>1047</v>
      </c>
      <c r="AU99" s="235">
        <v>5000</v>
      </c>
      <c r="AV99" s="183" t="s">
        <v>1047</v>
      </c>
      <c r="AW99" s="183" t="s">
        <v>1047</v>
      </c>
      <c r="AX99" s="183" t="s">
        <v>1047</v>
      </c>
      <c r="AY99" s="183" t="s">
        <v>1047</v>
      </c>
      <c r="AZ99" s="183" t="s">
        <v>1047</v>
      </c>
      <c r="BA99" s="183" t="s">
        <v>1047</v>
      </c>
      <c r="BC99" s="221" t="s">
        <v>1059</v>
      </c>
      <c r="BD99" s="183" t="s">
        <v>1047</v>
      </c>
      <c r="BE99" s="183" t="s">
        <v>1047</v>
      </c>
      <c r="BF99" s="183" t="s">
        <v>1047</v>
      </c>
      <c r="BG99" s="183" t="s">
        <v>1047</v>
      </c>
      <c r="BH99" s="183" t="s">
        <v>1047</v>
      </c>
      <c r="BI99" s="183" t="s">
        <v>1047</v>
      </c>
      <c r="BJ99" s="183" t="s">
        <v>1047</v>
      </c>
      <c r="BK99" s="183" t="s">
        <v>1047</v>
      </c>
      <c r="BL99" s="235">
        <v>2500</v>
      </c>
      <c r="BM99" s="410"/>
      <c r="BN99" s="183" t="s">
        <v>1047</v>
      </c>
      <c r="BO99" s="410"/>
      <c r="BP99" s="183" t="s">
        <v>1047</v>
      </c>
      <c r="BQ99" s="410"/>
      <c r="BR99" s="183" t="s">
        <v>1047</v>
      </c>
      <c r="BS99" s="183" t="s">
        <v>1047</v>
      </c>
      <c r="BT99" s="235">
        <v>5000</v>
      </c>
      <c r="BU99" s="183" t="s">
        <v>1047</v>
      </c>
      <c r="BV99" s="235">
        <v>5000</v>
      </c>
      <c r="BW99" s="183" t="s">
        <v>1047</v>
      </c>
      <c r="BX99" s="410"/>
      <c r="BY99" s="183" t="s">
        <v>1047</v>
      </c>
      <c r="BZ99" s="183" t="s">
        <v>1047</v>
      </c>
      <c r="CA99" s="183" t="s">
        <v>1047</v>
      </c>
      <c r="CB99" s="183" t="s">
        <v>1047</v>
      </c>
      <c r="CD99" s="221" t="s">
        <v>1059</v>
      </c>
      <c r="CE99" s="183" t="s">
        <v>1047</v>
      </c>
      <c r="CF99" s="183" t="s">
        <v>1047</v>
      </c>
      <c r="CG99" s="183" t="s">
        <v>1047</v>
      </c>
      <c r="CH99" s="183" t="s">
        <v>1047</v>
      </c>
      <c r="CI99" s="183" t="s">
        <v>1047</v>
      </c>
      <c r="CJ99" s="183" t="s">
        <v>1047</v>
      </c>
      <c r="CK99" s="183" t="s">
        <v>1047</v>
      </c>
      <c r="CL99" s="183" t="s">
        <v>1047</v>
      </c>
      <c r="CM99" s="235">
        <v>666.66666666666663</v>
      </c>
      <c r="CN99" s="410"/>
      <c r="CO99" s="183" t="s">
        <v>1047</v>
      </c>
      <c r="CP99" s="410"/>
      <c r="CQ99" s="183" t="s">
        <v>1047</v>
      </c>
      <c r="CR99" s="410"/>
      <c r="CS99" s="183" t="s">
        <v>1047</v>
      </c>
      <c r="CT99" s="183" t="s">
        <v>1047</v>
      </c>
      <c r="CU99" s="235">
        <v>400</v>
      </c>
      <c r="CV99" s="183" t="s">
        <v>1047</v>
      </c>
      <c r="CW99" s="235">
        <v>1000</v>
      </c>
      <c r="CX99" s="183" t="s">
        <v>1047</v>
      </c>
      <c r="CY99" s="410"/>
      <c r="CZ99" s="183" t="s">
        <v>1047</v>
      </c>
      <c r="DA99" s="183" t="s">
        <v>1047</v>
      </c>
      <c r="DB99" s="183" t="s">
        <v>1047</v>
      </c>
      <c r="DC99" s="183" t="s">
        <v>1047</v>
      </c>
    </row>
    <row r="100" spans="1:107" x14ac:dyDescent="0.3">
      <c r="A100" s="276" t="s">
        <v>1060</v>
      </c>
      <c r="B100" s="183" t="s">
        <v>1047</v>
      </c>
      <c r="C100" s="183" t="s">
        <v>1047</v>
      </c>
      <c r="D100" s="183" t="s">
        <v>1047</v>
      </c>
      <c r="E100" s="183" t="s">
        <v>1047</v>
      </c>
      <c r="F100" s="183" t="s">
        <v>1047</v>
      </c>
      <c r="G100" s="183" t="s">
        <v>1047</v>
      </c>
      <c r="H100" s="183" t="s">
        <v>1047</v>
      </c>
      <c r="I100" s="183" t="s">
        <v>1047</v>
      </c>
      <c r="J100" s="183" t="s">
        <v>1047</v>
      </c>
      <c r="K100" s="183" t="s">
        <v>1047</v>
      </c>
      <c r="L100" s="183" t="s">
        <v>1047</v>
      </c>
      <c r="M100" s="183" t="s">
        <v>1047</v>
      </c>
      <c r="N100" s="234">
        <v>3000</v>
      </c>
      <c r="O100" s="183" t="s">
        <v>1047</v>
      </c>
      <c r="P100" s="183" t="s">
        <v>1047</v>
      </c>
      <c r="Q100" s="234">
        <v>5250</v>
      </c>
      <c r="R100" s="235">
        <v>2000</v>
      </c>
      <c r="S100" s="235">
        <v>2000</v>
      </c>
      <c r="T100" s="235">
        <v>2000</v>
      </c>
      <c r="U100" s="180">
        <v>2000</v>
      </c>
      <c r="V100" s="183" t="s">
        <v>1047</v>
      </c>
      <c r="W100" s="180">
        <v>2000</v>
      </c>
      <c r="X100" s="183" t="s">
        <v>1047</v>
      </c>
      <c r="Y100" s="183" t="s">
        <v>1047</v>
      </c>
      <c r="Z100" s="183" t="s">
        <v>1047</v>
      </c>
      <c r="AB100" s="221" t="s">
        <v>1060</v>
      </c>
      <c r="AC100" s="183" t="s">
        <v>1047</v>
      </c>
      <c r="AD100" s="183" t="s">
        <v>1047</v>
      </c>
      <c r="AE100" s="183" t="s">
        <v>1047</v>
      </c>
      <c r="AF100" s="183" t="s">
        <v>1047</v>
      </c>
      <c r="AG100" s="183" t="s">
        <v>1047</v>
      </c>
      <c r="AH100" s="183" t="s">
        <v>1047</v>
      </c>
      <c r="AI100" s="183" t="s">
        <v>1047</v>
      </c>
      <c r="AJ100" s="183" t="s">
        <v>1047</v>
      </c>
      <c r="AK100" s="183" t="s">
        <v>1047</v>
      </c>
      <c r="AL100" s="183" t="s">
        <v>1047</v>
      </c>
      <c r="AM100" s="183" t="s">
        <v>1047</v>
      </c>
      <c r="AN100" s="183" t="s">
        <v>1047</v>
      </c>
      <c r="AO100" s="237">
        <v>10000</v>
      </c>
      <c r="AP100" s="183" t="s">
        <v>1047</v>
      </c>
      <c r="AQ100" s="183" t="s">
        <v>1047</v>
      </c>
      <c r="AR100" s="235">
        <v>7500</v>
      </c>
      <c r="AS100" s="235">
        <v>7500</v>
      </c>
      <c r="AT100" s="235">
        <v>7500</v>
      </c>
      <c r="AU100" s="235">
        <v>5000</v>
      </c>
      <c r="AV100" s="180">
        <v>7500</v>
      </c>
      <c r="AW100" s="183" t="s">
        <v>1047</v>
      </c>
      <c r="AX100" s="180">
        <v>8750</v>
      </c>
      <c r="AY100" s="183" t="s">
        <v>1047</v>
      </c>
      <c r="AZ100" s="183" t="s">
        <v>1047</v>
      </c>
      <c r="BA100" s="183" t="s">
        <v>1047</v>
      </c>
      <c r="BC100" s="221" t="s">
        <v>1060</v>
      </c>
      <c r="BD100" s="183" t="s">
        <v>1047</v>
      </c>
      <c r="BE100" s="183" t="s">
        <v>1047</v>
      </c>
      <c r="BF100" s="183" t="s">
        <v>1047</v>
      </c>
      <c r="BG100" s="183" t="s">
        <v>1047</v>
      </c>
      <c r="BH100" s="183" t="s">
        <v>1047</v>
      </c>
      <c r="BI100" s="183" t="s">
        <v>1047</v>
      </c>
      <c r="BJ100" s="183" t="s">
        <v>1047</v>
      </c>
      <c r="BK100" s="183" t="s">
        <v>1047</v>
      </c>
      <c r="BL100" s="183" t="s">
        <v>1047</v>
      </c>
      <c r="BM100" s="410"/>
      <c r="BN100" s="183" t="s">
        <v>1047</v>
      </c>
      <c r="BO100" s="410"/>
      <c r="BP100" s="237">
        <v>5000</v>
      </c>
      <c r="BQ100" s="410"/>
      <c r="BR100" s="183" t="s">
        <v>1047</v>
      </c>
      <c r="BS100" s="235">
        <v>5000</v>
      </c>
      <c r="BT100" s="235">
        <v>4500</v>
      </c>
      <c r="BU100" s="235">
        <v>5000</v>
      </c>
      <c r="BV100" s="235">
        <v>5000</v>
      </c>
      <c r="BW100" s="235">
        <v>5000</v>
      </c>
      <c r="BX100" s="410"/>
      <c r="BY100" s="180">
        <v>6250</v>
      </c>
      <c r="BZ100" s="183" t="s">
        <v>1047</v>
      </c>
      <c r="CA100" s="183" t="s">
        <v>1047</v>
      </c>
      <c r="CB100" s="183" t="s">
        <v>1047</v>
      </c>
      <c r="CD100" s="221" t="s">
        <v>1060</v>
      </c>
      <c r="CE100" s="183" t="s">
        <v>1047</v>
      </c>
      <c r="CF100" s="183" t="s">
        <v>1047</v>
      </c>
      <c r="CG100" s="183" t="s">
        <v>1047</v>
      </c>
      <c r="CH100" s="183" t="s">
        <v>1047</v>
      </c>
      <c r="CI100" s="183" t="s">
        <v>1047</v>
      </c>
      <c r="CJ100" s="183" t="s">
        <v>1047</v>
      </c>
      <c r="CK100" s="183" t="s">
        <v>1047</v>
      </c>
      <c r="CL100" s="183" t="s">
        <v>1047</v>
      </c>
      <c r="CM100" s="183" t="s">
        <v>1047</v>
      </c>
      <c r="CN100" s="410"/>
      <c r="CO100" s="183" t="s">
        <v>1047</v>
      </c>
      <c r="CP100" s="410"/>
      <c r="CQ100" s="237">
        <v>666.66666666666663</v>
      </c>
      <c r="CR100" s="410"/>
      <c r="CS100" s="183" t="s">
        <v>1047</v>
      </c>
      <c r="CT100" s="235">
        <v>666.66666666666663</v>
      </c>
      <c r="CU100" s="235">
        <v>386.66666666666669</v>
      </c>
      <c r="CV100" s="235">
        <v>666.66666666666697</v>
      </c>
      <c r="CW100" s="235">
        <v>1000</v>
      </c>
      <c r="CX100" s="235">
        <v>420</v>
      </c>
      <c r="CY100" s="410"/>
      <c r="CZ100" s="180">
        <v>666.66666666666663</v>
      </c>
      <c r="DA100" s="183" t="s">
        <v>1047</v>
      </c>
      <c r="DB100" s="183" t="s">
        <v>1047</v>
      </c>
      <c r="DC100" s="183" t="s">
        <v>1047</v>
      </c>
    </row>
    <row r="101" spans="1:107" x14ac:dyDescent="0.3">
      <c r="A101" s="130" t="s">
        <v>1729</v>
      </c>
      <c r="B101" s="183" t="s">
        <v>1047</v>
      </c>
      <c r="C101" s="183" t="s">
        <v>1047</v>
      </c>
      <c r="D101" s="183" t="s">
        <v>1047</v>
      </c>
      <c r="E101" s="183" t="s">
        <v>1047</v>
      </c>
      <c r="F101" s="183" t="s">
        <v>1047</v>
      </c>
      <c r="G101" s="183" t="s">
        <v>1047</v>
      </c>
      <c r="H101" s="183" t="s">
        <v>1047</v>
      </c>
      <c r="I101" s="183" t="s">
        <v>1047</v>
      </c>
      <c r="J101" s="183" t="s">
        <v>1047</v>
      </c>
      <c r="K101" s="183" t="s">
        <v>1047</v>
      </c>
      <c r="L101" s="183" t="s">
        <v>1047</v>
      </c>
      <c r="M101" s="183" t="s">
        <v>1047</v>
      </c>
      <c r="N101" s="183" t="s">
        <v>1047</v>
      </c>
      <c r="O101" s="183" t="s">
        <v>1047</v>
      </c>
      <c r="P101" s="183" t="s">
        <v>1047</v>
      </c>
      <c r="Q101" s="183" t="s">
        <v>1047</v>
      </c>
      <c r="R101" s="183" t="s">
        <v>1047</v>
      </c>
      <c r="S101" s="183" t="s">
        <v>1047</v>
      </c>
      <c r="T101" s="183" t="s">
        <v>1047</v>
      </c>
      <c r="U101" s="183" t="s">
        <v>1047</v>
      </c>
      <c r="V101" s="183" t="s">
        <v>1047</v>
      </c>
      <c r="W101" s="183" t="s">
        <v>1047</v>
      </c>
      <c r="X101" s="183" t="s">
        <v>1047</v>
      </c>
      <c r="Y101" s="235">
        <v>3000</v>
      </c>
      <c r="Z101" s="235">
        <f>'Coût médian du PMAS'!O21</f>
        <v>3000</v>
      </c>
      <c r="AB101" s="130" t="s">
        <v>1729</v>
      </c>
      <c r="AC101" s="183" t="s">
        <v>1047</v>
      </c>
      <c r="AD101" s="183" t="s">
        <v>1047</v>
      </c>
      <c r="AE101" s="183" t="s">
        <v>1047</v>
      </c>
      <c r="AF101" s="183" t="s">
        <v>1047</v>
      </c>
      <c r="AG101" s="183" t="s">
        <v>1047</v>
      </c>
      <c r="AH101" s="183" t="s">
        <v>1047</v>
      </c>
      <c r="AI101" s="183" t="s">
        <v>1047</v>
      </c>
      <c r="AJ101" s="183" t="s">
        <v>1047</v>
      </c>
      <c r="AK101" s="183" t="s">
        <v>1047</v>
      </c>
      <c r="AL101" s="183" t="s">
        <v>1047</v>
      </c>
      <c r="AM101" s="183" t="s">
        <v>1047</v>
      </c>
      <c r="AN101" s="183" t="s">
        <v>1047</v>
      </c>
      <c r="AO101" s="183" t="s">
        <v>1047</v>
      </c>
      <c r="AP101" s="183" t="s">
        <v>1047</v>
      </c>
      <c r="AQ101" s="183" t="s">
        <v>1047</v>
      </c>
      <c r="AR101" s="183" t="s">
        <v>1047</v>
      </c>
      <c r="AS101" s="183" t="s">
        <v>1047</v>
      </c>
      <c r="AT101" s="183" t="s">
        <v>1047</v>
      </c>
      <c r="AU101" s="183" t="s">
        <v>1047</v>
      </c>
      <c r="AV101" s="183" t="s">
        <v>1047</v>
      </c>
      <c r="AW101" s="183" t="s">
        <v>1047</v>
      </c>
      <c r="AX101" s="183" t="s">
        <v>1047</v>
      </c>
      <c r="AY101" s="183" t="s">
        <v>1047</v>
      </c>
      <c r="AZ101" s="235">
        <v>9000</v>
      </c>
      <c r="BA101" s="235">
        <f>'Coût médian du PMAS'!P21</f>
        <v>8750</v>
      </c>
      <c r="BC101" s="130" t="s">
        <v>1729</v>
      </c>
      <c r="BD101" s="183" t="s">
        <v>1047</v>
      </c>
      <c r="BE101" s="183" t="s">
        <v>1047</v>
      </c>
      <c r="BF101" s="183" t="s">
        <v>1047</v>
      </c>
      <c r="BG101" s="183" t="s">
        <v>1047</v>
      </c>
      <c r="BH101" s="183" t="s">
        <v>1047</v>
      </c>
      <c r="BI101" s="183" t="s">
        <v>1047</v>
      </c>
      <c r="BJ101" s="183" t="s">
        <v>1047</v>
      </c>
      <c r="BK101" s="183" t="s">
        <v>1047</v>
      </c>
      <c r="BL101" s="183" t="s">
        <v>1047</v>
      </c>
      <c r="BM101" s="410"/>
      <c r="BN101" s="183" t="s">
        <v>1047</v>
      </c>
      <c r="BO101" s="410"/>
      <c r="BP101" s="183" t="s">
        <v>1047</v>
      </c>
      <c r="BQ101" s="410"/>
      <c r="BR101" s="183" t="s">
        <v>1047</v>
      </c>
      <c r="BS101" s="183" t="s">
        <v>1047</v>
      </c>
      <c r="BT101" s="183" t="s">
        <v>1047</v>
      </c>
      <c r="BU101" s="183" t="s">
        <v>1047</v>
      </c>
      <c r="BV101" s="183" t="s">
        <v>1047</v>
      </c>
      <c r="BW101" s="183" t="s">
        <v>1047</v>
      </c>
      <c r="BX101" s="410"/>
      <c r="BY101" s="183" t="s">
        <v>1047</v>
      </c>
      <c r="BZ101" s="183" t="s">
        <v>1047</v>
      </c>
      <c r="CA101" s="235">
        <v>5000</v>
      </c>
      <c r="CB101" s="235">
        <f>'Coût médian du PMAS'!M21</f>
        <v>5000</v>
      </c>
      <c r="CD101" s="130" t="s">
        <v>1729</v>
      </c>
      <c r="CE101" s="183" t="s">
        <v>1047</v>
      </c>
      <c r="CF101" s="183" t="s">
        <v>1047</v>
      </c>
      <c r="CG101" s="183" t="s">
        <v>1047</v>
      </c>
      <c r="CH101" s="183" t="s">
        <v>1047</v>
      </c>
      <c r="CI101" s="183" t="s">
        <v>1047</v>
      </c>
      <c r="CJ101" s="183" t="s">
        <v>1047</v>
      </c>
      <c r="CK101" s="183" t="s">
        <v>1047</v>
      </c>
      <c r="CL101" s="183" t="s">
        <v>1047</v>
      </c>
      <c r="CM101" s="183" t="s">
        <v>1047</v>
      </c>
      <c r="CN101" s="410"/>
      <c r="CO101" s="183" t="s">
        <v>1047</v>
      </c>
      <c r="CP101" s="410"/>
      <c r="CQ101" s="183" t="s">
        <v>1047</v>
      </c>
      <c r="CR101" s="410"/>
      <c r="CS101" s="183" t="s">
        <v>1047</v>
      </c>
      <c r="CT101" s="183" t="s">
        <v>1047</v>
      </c>
      <c r="CU101" s="183" t="s">
        <v>1047</v>
      </c>
      <c r="CV101" s="183" t="s">
        <v>1047</v>
      </c>
      <c r="CW101" s="183" t="s">
        <v>1047</v>
      </c>
      <c r="CX101" s="183" t="s">
        <v>1047</v>
      </c>
      <c r="CY101" s="410"/>
      <c r="CZ101" s="183" t="s">
        <v>1047</v>
      </c>
      <c r="DA101" s="183" t="s">
        <v>1047</v>
      </c>
      <c r="DB101" s="235">
        <v>1000</v>
      </c>
      <c r="DC101" s="235">
        <f>'Coût médian du PMAS'!N21</f>
        <v>916.66666666666663</v>
      </c>
    </row>
    <row r="102" spans="1:107" x14ac:dyDescent="0.3">
      <c r="A102" s="276" t="s">
        <v>1061</v>
      </c>
      <c r="B102" s="183" t="s">
        <v>1047</v>
      </c>
      <c r="C102" s="183" t="s">
        <v>1047</v>
      </c>
      <c r="D102" s="183" t="s">
        <v>1047</v>
      </c>
      <c r="E102" s="183" t="s">
        <v>1047</v>
      </c>
      <c r="F102" s="183" t="s">
        <v>1047</v>
      </c>
      <c r="G102" s="183" t="s">
        <v>1047</v>
      </c>
      <c r="H102" s="183" t="s">
        <v>1047</v>
      </c>
      <c r="I102" s="237">
        <v>2800</v>
      </c>
      <c r="J102" s="183" t="s">
        <v>1047</v>
      </c>
      <c r="K102" s="183" t="s">
        <v>1047</v>
      </c>
      <c r="L102" s="183" t="s">
        <v>1047</v>
      </c>
      <c r="M102" s="183" t="s">
        <v>1047</v>
      </c>
      <c r="N102" s="183" t="s">
        <v>1047</v>
      </c>
      <c r="O102" s="183" t="s">
        <v>1047</v>
      </c>
      <c r="P102" s="183" t="s">
        <v>1047</v>
      </c>
      <c r="Q102" s="183" t="s">
        <v>1047</v>
      </c>
      <c r="R102" s="183" t="s">
        <v>1047</v>
      </c>
      <c r="S102" s="183" t="s">
        <v>1047</v>
      </c>
      <c r="T102" s="183" t="s">
        <v>1047</v>
      </c>
      <c r="U102" s="183" t="s">
        <v>1047</v>
      </c>
      <c r="V102" s="183" t="s">
        <v>1047</v>
      </c>
      <c r="W102" s="183" t="s">
        <v>1047</v>
      </c>
      <c r="X102" s="183" t="s">
        <v>1047</v>
      </c>
      <c r="Y102" s="183" t="s">
        <v>1047</v>
      </c>
      <c r="Z102" s="183" t="s">
        <v>1047</v>
      </c>
      <c r="AB102" s="221" t="s">
        <v>1061</v>
      </c>
      <c r="AC102" s="183" t="s">
        <v>1047</v>
      </c>
      <c r="AD102" s="183" t="s">
        <v>1047</v>
      </c>
      <c r="AE102" s="183" t="s">
        <v>1047</v>
      </c>
      <c r="AF102" s="183" t="s">
        <v>1047</v>
      </c>
      <c r="AG102" s="183" t="s">
        <v>1047</v>
      </c>
      <c r="AH102" s="183" t="s">
        <v>1047</v>
      </c>
      <c r="AI102" s="183" t="s">
        <v>1047</v>
      </c>
      <c r="AJ102" s="237">
        <v>7500</v>
      </c>
      <c r="AK102" s="183" t="s">
        <v>1047</v>
      </c>
      <c r="AL102" s="183" t="s">
        <v>1047</v>
      </c>
      <c r="AM102" s="183" t="s">
        <v>1047</v>
      </c>
      <c r="AN102" s="183" t="s">
        <v>1047</v>
      </c>
      <c r="AO102" s="183" t="s">
        <v>1047</v>
      </c>
      <c r="AP102" s="183" t="s">
        <v>1047</v>
      </c>
      <c r="AQ102" s="183" t="s">
        <v>1047</v>
      </c>
      <c r="AR102" s="183" t="s">
        <v>1047</v>
      </c>
      <c r="AS102" s="183" t="s">
        <v>1047</v>
      </c>
      <c r="AT102" s="183" t="s">
        <v>1047</v>
      </c>
      <c r="AU102" s="183" t="s">
        <v>1047</v>
      </c>
      <c r="AV102" s="183" t="s">
        <v>1047</v>
      </c>
      <c r="AW102" s="183" t="s">
        <v>1047</v>
      </c>
      <c r="AX102" s="183" t="s">
        <v>1047</v>
      </c>
      <c r="AY102" s="183" t="s">
        <v>1047</v>
      </c>
      <c r="AZ102" s="183" t="s">
        <v>1047</v>
      </c>
      <c r="BA102" s="183" t="s">
        <v>1047</v>
      </c>
      <c r="BC102" s="221" t="s">
        <v>1061</v>
      </c>
      <c r="BD102" s="183" t="s">
        <v>1047</v>
      </c>
      <c r="BE102" s="183" t="s">
        <v>1047</v>
      </c>
      <c r="BF102" s="183" t="s">
        <v>1047</v>
      </c>
      <c r="BG102" s="183" t="s">
        <v>1047</v>
      </c>
      <c r="BH102" s="183" t="s">
        <v>1047</v>
      </c>
      <c r="BI102" s="183" t="s">
        <v>1047</v>
      </c>
      <c r="BJ102" s="183" t="s">
        <v>1047</v>
      </c>
      <c r="BK102" s="237">
        <v>4000</v>
      </c>
      <c r="BL102" s="183" t="s">
        <v>1047</v>
      </c>
      <c r="BM102" s="410"/>
      <c r="BN102" s="183" t="s">
        <v>1047</v>
      </c>
      <c r="BO102" s="410"/>
      <c r="BP102" s="183" t="s">
        <v>1047</v>
      </c>
      <c r="BQ102" s="410"/>
      <c r="BR102" s="183" t="s">
        <v>1047</v>
      </c>
      <c r="BS102" s="183" t="s">
        <v>1047</v>
      </c>
      <c r="BT102" s="183" t="s">
        <v>1047</v>
      </c>
      <c r="BU102" s="183" t="s">
        <v>1047</v>
      </c>
      <c r="BV102" s="183" t="s">
        <v>1047</v>
      </c>
      <c r="BW102" s="183" t="s">
        <v>1047</v>
      </c>
      <c r="BX102" s="410"/>
      <c r="BY102" s="183" t="s">
        <v>1047</v>
      </c>
      <c r="BZ102" s="183" t="s">
        <v>1047</v>
      </c>
      <c r="CA102" s="183" t="s">
        <v>1047</v>
      </c>
      <c r="CB102" s="183" t="s">
        <v>1047</v>
      </c>
      <c r="CD102" s="221" t="s">
        <v>1061</v>
      </c>
      <c r="CE102" s="183" t="s">
        <v>1047</v>
      </c>
      <c r="CF102" s="183" t="s">
        <v>1047</v>
      </c>
      <c r="CG102" s="183" t="s">
        <v>1047</v>
      </c>
      <c r="CH102" s="183" t="s">
        <v>1047</v>
      </c>
      <c r="CI102" s="183" t="s">
        <v>1047</v>
      </c>
      <c r="CJ102" s="183" t="s">
        <v>1047</v>
      </c>
      <c r="CK102" s="183" t="s">
        <v>1047</v>
      </c>
      <c r="CL102" s="237">
        <v>500</v>
      </c>
      <c r="CM102" s="183" t="s">
        <v>1047</v>
      </c>
      <c r="CN102" s="410"/>
      <c r="CO102" s="183" t="s">
        <v>1047</v>
      </c>
      <c r="CP102" s="410"/>
      <c r="CQ102" s="183" t="s">
        <v>1047</v>
      </c>
      <c r="CR102" s="410"/>
      <c r="CS102" s="183" t="s">
        <v>1047</v>
      </c>
      <c r="CT102" s="183" t="s">
        <v>1047</v>
      </c>
      <c r="CU102" s="183" t="s">
        <v>1047</v>
      </c>
      <c r="CV102" s="183" t="s">
        <v>1047</v>
      </c>
      <c r="CW102" s="183" t="s">
        <v>1047</v>
      </c>
      <c r="CX102" s="183" t="s">
        <v>1047</v>
      </c>
      <c r="CY102" s="410"/>
      <c r="CZ102" s="183" t="s">
        <v>1047</v>
      </c>
      <c r="DA102" s="183" t="s">
        <v>1047</v>
      </c>
      <c r="DB102" s="183" t="s">
        <v>1047</v>
      </c>
      <c r="DC102" s="183" t="s">
        <v>1047</v>
      </c>
    </row>
    <row r="103" spans="1:107" x14ac:dyDescent="0.3">
      <c r="A103" s="277" t="s">
        <v>1063</v>
      </c>
      <c r="B103" s="180">
        <v>2400</v>
      </c>
      <c r="C103" s="248">
        <v>2500</v>
      </c>
      <c r="D103" s="248">
        <v>2250</v>
      </c>
      <c r="E103" s="183" t="s">
        <v>1047</v>
      </c>
      <c r="F103" s="183" t="s">
        <v>1047</v>
      </c>
      <c r="G103" s="183" t="s">
        <v>1047</v>
      </c>
      <c r="H103" s="236">
        <v>3000</v>
      </c>
      <c r="I103" s="183" t="s">
        <v>1047</v>
      </c>
      <c r="J103" s="234">
        <v>3000</v>
      </c>
      <c r="K103" s="183" t="s">
        <v>1047</v>
      </c>
      <c r="L103" s="183" t="s">
        <v>1047</v>
      </c>
      <c r="M103" s="278">
        <v>4000</v>
      </c>
      <c r="N103" s="183" t="s">
        <v>1047</v>
      </c>
      <c r="O103" s="183" t="s">
        <v>1047</v>
      </c>
      <c r="P103" s="183" t="s">
        <v>1047</v>
      </c>
      <c r="Q103" s="183" t="s">
        <v>1047</v>
      </c>
      <c r="R103" s="234">
        <v>3000</v>
      </c>
      <c r="S103" s="234">
        <v>3000</v>
      </c>
      <c r="T103" s="183" t="s">
        <v>1047</v>
      </c>
      <c r="U103" s="183" t="s">
        <v>1047</v>
      </c>
      <c r="V103" s="183" t="s">
        <v>1047</v>
      </c>
      <c r="W103" s="180">
        <v>3000</v>
      </c>
      <c r="X103" s="233">
        <v>4250</v>
      </c>
      <c r="Y103" s="233">
        <v>3000</v>
      </c>
      <c r="Z103" s="235">
        <f>'Coût médian du PMAS'!O22</f>
        <v>3000</v>
      </c>
      <c r="AB103" s="130" t="s">
        <v>1063</v>
      </c>
      <c r="AC103" s="180">
        <v>10000</v>
      </c>
      <c r="AD103" s="248">
        <v>10000</v>
      </c>
      <c r="AE103" s="248">
        <v>10000</v>
      </c>
      <c r="AF103" s="183" t="s">
        <v>1047</v>
      </c>
      <c r="AG103" s="183" t="s">
        <v>1047</v>
      </c>
      <c r="AH103" s="183" t="s">
        <v>1047</v>
      </c>
      <c r="AI103" s="236">
        <v>10000</v>
      </c>
      <c r="AJ103" s="183" t="s">
        <v>1047</v>
      </c>
      <c r="AK103" s="235">
        <v>10000</v>
      </c>
      <c r="AL103" s="183" t="s">
        <v>1047</v>
      </c>
      <c r="AM103" s="183" t="s">
        <v>1047</v>
      </c>
      <c r="AN103" s="278">
        <v>15000</v>
      </c>
      <c r="AO103" s="183" t="s">
        <v>1047</v>
      </c>
      <c r="AP103" s="183" t="s">
        <v>1047</v>
      </c>
      <c r="AQ103" s="183" t="s">
        <v>1047</v>
      </c>
      <c r="AR103" s="183" t="s">
        <v>1047</v>
      </c>
      <c r="AS103" s="235">
        <v>15000</v>
      </c>
      <c r="AT103" s="235">
        <v>15625</v>
      </c>
      <c r="AU103" s="183" t="s">
        <v>1047</v>
      </c>
      <c r="AV103" s="183" t="s">
        <v>1047</v>
      </c>
      <c r="AW103" s="183" t="s">
        <v>1047</v>
      </c>
      <c r="AX103" s="234">
        <v>7500</v>
      </c>
      <c r="AY103" s="180">
        <v>15000</v>
      </c>
      <c r="AZ103" s="180">
        <v>10000</v>
      </c>
      <c r="BA103" s="235">
        <f>'Coût médian du PMAS'!P22</f>
        <v>10000</v>
      </c>
      <c r="BC103" s="130" t="s">
        <v>1063</v>
      </c>
      <c r="BD103" s="180">
        <v>10000</v>
      </c>
      <c r="BE103" s="248">
        <v>5000</v>
      </c>
      <c r="BF103" s="248">
        <v>7500</v>
      </c>
      <c r="BG103" s="183" t="s">
        <v>1047</v>
      </c>
      <c r="BH103" s="183" t="s">
        <v>1047</v>
      </c>
      <c r="BI103" s="183" t="s">
        <v>1047</v>
      </c>
      <c r="BJ103" s="236">
        <v>5000</v>
      </c>
      <c r="BK103" s="183" t="s">
        <v>1047</v>
      </c>
      <c r="BL103" s="235">
        <v>7500</v>
      </c>
      <c r="BM103" s="410"/>
      <c r="BN103" s="183" t="s">
        <v>1047</v>
      </c>
      <c r="BO103" s="410"/>
      <c r="BP103" s="183" t="s">
        <v>1047</v>
      </c>
      <c r="BQ103" s="410"/>
      <c r="BR103" s="183" t="s">
        <v>1047</v>
      </c>
      <c r="BS103" s="183" t="s">
        <v>1047</v>
      </c>
      <c r="BT103" s="235">
        <v>14275</v>
      </c>
      <c r="BU103" s="235">
        <v>8750</v>
      </c>
      <c r="BV103" s="183" t="s">
        <v>1047</v>
      </c>
      <c r="BW103" s="183" t="s">
        <v>1047</v>
      </c>
      <c r="BX103" s="410"/>
      <c r="BY103" s="180">
        <v>25000</v>
      </c>
      <c r="BZ103" s="180">
        <v>12500</v>
      </c>
      <c r="CA103" s="180">
        <v>12500</v>
      </c>
      <c r="CB103" s="234">
        <f>'Coût médian du PMAS'!M22</f>
        <v>10725</v>
      </c>
      <c r="CD103" s="130" t="s">
        <v>1063</v>
      </c>
      <c r="CE103" s="180">
        <v>1500</v>
      </c>
      <c r="CF103" s="248">
        <v>1333.3333333333333</v>
      </c>
      <c r="CG103" s="248">
        <v>1000</v>
      </c>
      <c r="CH103" s="183" t="s">
        <v>1047</v>
      </c>
      <c r="CI103" s="183" t="s">
        <v>1047</v>
      </c>
      <c r="CJ103" s="183" t="s">
        <v>1047</v>
      </c>
      <c r="CK103" s="246">
        <v>1000</v>
      </c>
      <c r="CL103" s="183" t="s">
        <v>1047</v>
      </c>
      <c r="CM103" s="235">
        <v>1000</v>
      </c>
      <c r="CN103" s="410"/>
      <c r="CO103" s="183" t="s">
        <v>1047</v>
      </c>
      <c r="CP103" s="410"/>
      <c r="CQ103" s="183" t="s">
        <v>1047</v>
      </c>
      <c r="CR103" s="410"/>
      <c r="CS103" s="183" t="s">
        <v>1047</v>
      </c>
      <c r="CT103" s="183" t="s">
        <v>1047</v>
      </c>
      <c r="CU103" s="183" t="s">
        <v>1047</v>
      </c>
      <c r="CV103" s="183" t="s">
        <v>1047</v>
      </c>
      <c r="CW103" s="183" t="s">
        <v>1047</v>
      </c>
      <c r="CX103" s="183" t="s">
        <v>1047</v>
      </c>
      <c r="CY103" s="410"/>
      <c r="CZ103" s="180">
        <v>1500</v>
      </c>
      <c r="DA103" s="180">
        <v>2000</v>
      </c>
      <c r="DB103" s="180">
        <v>2000</v>
      </c>
      <c r="DC103" s="235">
        <f>'Coût médian du PMAS'!N22</f>
        <v>1500</v>
      </c>
    </row>
    <row r="104" spans="1:107" x14ac:dyDescent="0.3">
      <c r="A104" s="276" t="s">
        <v>933</v>
      </c>
      <c r="B104" s="180">
        <v>2000</v>
      </c>
      <c r="C104" s="248">
        <v>2000</v>
      </c>
      <c r="D104" s="248">
        <v>2000</v>
      </c>
      <c r="E104" s="248">
        <v>2000</v>
      </c>
      <c r="F104" s="183" t="s">
        <v>1047</v>
      </c>
      <c r="G104" s="183" t="s">
        <v>1047</v>
      </c>
      <c r="H104" s="183" t="s">
        <v>1047</v>
      </c>
      <c r="I104" s="183" t="s">
        <v>1047</v>
      </c>
      <c r="J104" s="183" t="s">
        <v>1047</v>
      </c>
      <c r="K104" s="183" t="s">
        <v>1047</v>
      </c>
      <c r="L104" s="183" t="s">
        <v>1047</v>
      </c>
      <c r="M104" s="183" t="s">
        <v>1047</v>
      </c>
      <c r="N104" s="183" t="s">
        <v>1047</v>
      </c>
      <c r="O104" s="183" t="s">
        <v>1047</v>
      </c>
      <c r="P104" s="183" t="s">
        <v>1047</v>
      </c>
      <c r="Q104" s="183" t="s">
        <v>1047</v>
      </c>
      <c r="R104" s="235">
        <v>2000</v>
      </c>
      <c r="S104" s="234">
        <v>3000</v>
      </c>
      <c r="T104" s="183" t="s">
        <v>1047</v>
      </c>
      <c r="U104" s="180">
        <v>2000</v>
      </c>
      <c r="V104" s="183" t="s">
        <v>1047</v>
      </c>
      <c r="W104" s="180">
        <v>2000</v>
      </c>
      <c r="X104" s="180">
        <v>2000</v>
      </c>
      <c r="Y104" s="236">
        <v>2000</v>
      </c>
      <c r="Z104" s="183" t="s">
        <v>1047</v>
      </c>
      <c r="AB104" s="221" t="s">
        <v>933</v>
      </c>
      <c r="AC104" s="180">
        <v>5000</v>
      </c>
      <c r="AD104" s="248">
        <v>5000</v>
      </c>
      <c r="AE104" s="248">
        <v>5000</v>
      </c>
      <c r="AF104" s="248">
        <v>5000</v>
      </c>
      <c r="AG104" s="183" t="s">
        <v>1047</v>
      </c>
      <c r="AH104" s="183" t="s">
        <v>1047</v>
      </c>
      <c r="AI104" s="183" t="s">
        <v>1047</v>
      </c>
      <c r="AJ104" s="183" t="s">
        <v>1047</v>
      </c>
      <c r="AK104" s="183" t="s">
        <v>1047</v>
      </c>
      <c r="AL104" s="183" t="s">
        <v>1047</v>
      </c>
      <c r="AM104" s="183" t="s">
        <v>1047</v>
      </c>
      <c r="AN104" s="183" t="s">
        <v>1047</v>
      </c>
      <c r="AO104" s="183" t="s">
        <v>1047</v>
      </c>
      <c r="AP104" s="183" t="s">
        <v>1047</v>
      </c>
      <c r="AQ104" s="183" t="s">
        <v>1047</v>
      </c>
      <c r="AR104" s="183" t="s">
        <v>1047</v>
      </c>
      <c r="AS104" s="235">
        <v>6500</v>
      </c>
      <c r="AT104" s="235">
        <v>6500</v>
      </c>
      <c r="AU104" s="183" t="s">
        <v>1047</v>
      </c>
      <c r="AV104" s="180">
        <v>6000</v>
      </c>
      <c r="AW104" s="183" t="s">
        <v>1047</v>
      </c>
      <c r="AX104" s="180">
        <v>6000</v>
      </c>
      <c r="AY104" s="180">
        <v>6000</v>
      </c>
      <c r="AZ104" s="180">
        <v>6500</v>
      </c>
      <c r="BA104" s="183" t="s">
        <v>1047</v>
      </c>
      <c r="BC104" s="221" t="s">
        <v>933</v>
      </c>
      <c r="BD104" s="180">
        <v>5000</v>
      </c>
      <c r="BE104" s="248">
        <v>5000</v>
      </c>
      <c r="BF104" s="248">
        <v>5000</v>
      </c>
      <c r="BG104" s="248">
        <v>5000</v>
      </c>
      <c r="BH104" s="183" t="s">
        <v>1047</v>
      </c>
      <c r="BI104" s="183" t="s">
        <v>1047</v>
      </c>
      <c r="BJ104" s="183" t="s">
        <v>1047</v>
      </c>
      <c r="BK104" s="183" t="s">
        <v>1047</v>
      </c>
      <c r="BL104" s="183" t="s">
        <v>1047</v>
      </c>
      <c r="BM104" s="410"/>
      <c r="BN104" s="183" t="s">
        <v>1047</v>
      </c>
      <c r="BO104" s="410"/>
      <c r="BP104" s="183" t="s">
        <v>1047</v>
      </c>
      <c r="BQ104" s="410"/>
      <c r="BR104" s="183" t="s">
        <v>1047</v>
      </c>
      <c r="BS104" s="183" t="s">
        <v>1047</v>
      </c>
      <c r="BT104" s="235">
        <v>5000</v>
      </c>
      <c r="BU104" s="234">
        <v>5000</v>
      </c>
      <c r="BV104" s="183" t="s">
        <v>1047</v>
      </c>
      <c r="BW104" s="235">
        <v>5000</v>
      </c>
      <c r="BX104" s="410"/>
      <c r="BY104" s="180">
        <v>5000</v>
      </c>
      <c r="BZ104" s="180">
        <v>5000</v>
      </c>
      <c r="CA104" s="180">
        <v>5000</v>
      </c>
      <c r="CB104" s="183" t="s">
        <v>1047</v>
      </c>
      <c r="CD104" s="221" t="s">
        <v>933</v>
      </c>
      <c r="CE104" s="180">
        <v>500</v>
      </c>
      <c r="CF104" s="248">
        <v>1000</v>
      </c>
      <c r="CG104" s="248">
        <v>500</v>
      </c>
      <c r="CH104" s="248">
        <v>300</v>
      </c>
      <c r="CI104" s="183" t="s">
        <v>1047</v>
      </c>
      <c r="CJ104" s="183" t="s">
        <v>1047</v>
      </c>
      <c r="CK104" s="183" t="s">
        <v>1047</v>
      </c>
      <c r="CL104" s="183" t="s">
        <v>1047</v>
      </c>
      <c r="CM104" s="183" t="s">
        <v>1047</v>
      </c>
      <c r="CN104" s="410"/>
      <c r="CO104" s="183" t="s">
        <v>1047</v>
      </c>
      <c r="CP104" s="410"/>
      <c r="CQ104" s="183" t="s">
        <v>1047</v>
      </c>
      <c r="CR104" s="410"/>
      <c r="CS104" s="183" t="s">
        <v>1047</v>
      </c>
      <c r="CT104" s="183" t="s">
        <v>1047</v>
      </c>
      <c r="CU104" s="235">
        <v>1340</v>
      </c>
      <c r="CV104" s="234">
        <v>667</v>
      </c>
      <c r="CW104" s="183" t="s">
        <v>1047</v>
      </c>
      <c r="CX104" s="183" t="s">
        <v>1047</v>
      </c>
      <c r="CY104" s="410"/>
      <c r="CZ104" s="180">
        <v>333.33333333333331</v>
      </c>
      <c r="DA104" s="180">
        <v>333.33333333333331</v>
      </c>
      <c r="DB104" s="180">
        <v>333.33333333333331</v>
      </c>
      <c r="DC104" s="183" t="s">
        <v>1047</v>
      </c>
    </row>
    <row r="105" spans="1:107" x14ac:dyDescent="0.3">
      <c r="A105" s="277" t="s">
        <v>1062</v>
      </c>
      <c r="B105" s="183" t="s">
        <v>1047</v>
      </c>
      <c r="C105" s="183" t="s">
        <v>1047</v>
      </c>
      <c r="D105" s="183" t="s">
        <v>1047</v>
      </c>
      <c r="E105" s="183" t="s">
        <v>1047</v>
      </c>
      <c r="F105" s="183" t="s">
        <v>1047</v>
      </c>
      <c r="G105" s="183" t="s">
        <v>1047</v>
      </c>
      <c r="H105" s="183" t="s">
        <v>1047</v>
      </c>
      <c r="I105" s="183" t="s">
        <v>1047</v>
      </c>
      <c r="J105" s="183" t="s">
        <v>1047</v>
      </c>
      <c r="K105" s="183" t="s">
        <v>1047</v>
      </c>
      <c r="L105" s="183" t="s">
        <v>1047</v>
      </c>
      <c r="M105" s="183" t="s">
        <v>1047</v>
      </c>
      <c r="N105" s="183" t="s">
        <v>1047</v>
      </c>
      <c r="O105" s="183" t="s">
        <v>1047</v>
      </c>
      <c r="P105" s="183" t="s">
        <v>1047</v>
      </c>
      <c r="Q105" s="183" t="s">
        <v>1047</v>
      </c>
      <c r="R105" s="183" t="s">
        <v>1047</v>
      </c>
      <c r="S105" s="183" t="s">
        <v>1047</v>
      </c>
      <c r="T105" s="234">
        <v>3000</v>
      </c>
      <c r="U105" s="183" t="s">
        <v>1047</v>
      </c>
      <c r="V105" s="183" t="s">
        <v>1047</v>
      </c>
      <c r="W105" s="183" t="s">
        <v>1047</v>
      </c>
      <c r="X105" s="183" t="s">
        <v>1047</v>
      </c>
      <c r="Y105" s="183" t="s">
        <v>1047</v>
      </c>
      <c r="Z105" s="183" t="s">
        <v>1047</v>
      </c>
      <c r="AB105" s="130" t="s">
        <v>1062</v>
      </c>
      <c r="AC105" s="183" t="s">
        <v>1047</v>
      </c>
      <c r="AD105" s="183" t="s">
        <v>1047</v>
      </c>
      <c r="AE105" s="183" t="s">
        <v>1047</v>
      </c>
      <c r="AF105" s="183" t="s">
        <v>1047</v>
      </c>
      <c r="AG105" s="183" t="s">
        <v>1047</v>
      </c>
      <c r="AH105" s="183" t="s">
        <v>1047</v>
      </c>
      <c r="AI105" s="183" t="s">
        <v>1047</v>
      </c>
      <c r="AJ105" s="183" t="s">
        <v>1047</v>
      </c>
      <c r="AK105" s="183" t="s">
        <v>1047</v>
      </c>
      <c r="AL105" s="183" t="s">
        <v>1047</v>
      </c>
      <c r="AM105" s="183" t="s">
        <v>1047</v>
      </c>
      <c r="AN105" s="183" t="s">
        <v>1047</v>
      </c>
      <c r="AO105" s="183" t="s">
        <v>1047</v>
      </c>
      <c r="AP105" s="183" t="s">
        <v>1047</v>
      </c>
      <c r="AQ105" s="183" t="s">
        <v>1047</v>
      </c>
      <c r="AR105" s="183" t="s">
        <v>1047</v>
      </c>
      <c r="AS105" s="183" t="s">
        <v>1047</v>
      </c>
      <c r="AT105" s="183" t="s">
        <v>1047</v>
      </c>
      <c r="AU105" s="235">
        <v>6250</v>
      </c>
      <c r="AV105" s="183" t="s">
        <v>1047</v>
      </c>
      <c r="AW105" s="183" t="s">
        <v>1047</v>
      </c>
      <c r="AX105" s="183" t="s">
        <v>1047</v>
      </c>
      <c r="AY105" s="183" t="s">
        <v>1047</v>
      </c>
      <c r="AZ105" s="183" t="s">
        <v>1047</v>
      </c>
      <c r="BA105" s="183" t="s">
        <v>1047</v>
      </c>
      <c r="BC105" s="130" t="s">
        <v>1062</v>
      </c>
      <c r="BD105" s="183" t="s">
        <v>1047</v>
      </c>
      <c r="BE105" s="183" t="s">
        <v>1047</v>
      </c>
      <c r="BF105" s="183" t="s">
        <v>1047</v>
      </c>
      <c r="BG105" s="183" t="s">
        <v>1047</v>
      </c>
      <c r="BH105" s="183" t="s">
        <v>1047</v>
      </c>
      <c r="BI105" s="183" t="s">
        <v>1047</v>
      </c>
      <c r="BJ105" s="183" t="s">
        <v>1047</v>
      </c>
      <c r="BK105" s="183" t="s">
        <v>1047</v>
      </c>
      <c r="BL105" s="183" t="s">
        <v>1047</v>
      </c>
      <c r="BM105" s="410"/>
      <c r="BN105" s="183" t="s">
        <v>1047</v>
      </c>
      <c r="BO105" s="410"/>
      <c r="BP105" s="183" t="s">
        <v>1047</v>
      </c>
      <c r="BQ105" s="410"/>
      <c r="BR105" s="183" t="s">
        <v>1047</v>
      </c>
      <c r="BS105" s="183" t="s">
        <v>1047</v>
      </c>
      <c r="BT105" s="183" t="s">
        <v>1047</v>
      </c>
      <c r="BU105" s="183" t="s">
        <v>1047</v>
      </c>
      <c r="BV105" s="235">
        <v>5000</v>
      </c>
      <c r="BW105" s="183" t="s">
        <v>1047</v>
      </c>
      <c r="BX105" s="410"/>
      <c r="BY105" s="183" t="s">
        <v>1047</v>
      </c>
      <c r="BZ105" s="183" t="s">
        <v>1047</v>
      </c>
      <c r="CA105" s="183" t="s">
        <v>1047</v>
      </c>
      <c r="CB105" s="183" t="s">
        <v>1047</v>
      </c>
      <c r="CD105" s="130" t="s">
        <v>1062</v>
      </c>
      <c r="CE105" s="183" t="s">
        <v>1047</v>
      </c>
      <c r="CF105" s="183" t="s">
        <v>1047</v>
      </c>
      <c r="CG105" s="183" t="s">
        <v>1047</v>
      </c>
      <c r="CH105" s="183" t="s">
        <v>1047</v>
      </c>
      <c r="CI105" s="183" t="s">
        <v>1047</v>
      </c>
      <c r="CJ105" s="183" t="s">
        <v>1047</v>
      </c>
      <c r="CK105" s="183" t="s">
        <v>1047</v>
      </c>
      <c r="CL105" s="183" t="s">
        <v>1047</v>
      </c>
      <c r="CM105" s="183" t="s">
        <v>1047</v>
      </c>
      <c r="CN105" s="410"/>
      <c r="CO105" s="183" t="s">
        <v>1047</v>
      </c>
      <c r="CP105" s="410"/>
      <c r="CQ105" s="183" t="s">
        <v>1047</v>
      </c>
      <c r="CR105" s="410"/>
      <c r="CS105" s="183" t="s">
        <v>1047</v>
      </c>
      <c r="CT105" s="183" t="s">
        <v>1047</v>
      </c>
      <c r="CU105" s="183" t="s">
        <v>1047</v>
      </c>
      <c r="CV105" s="235">
        <v>1000</v>
      </c>
      <c r="CW105" s="183" t="s">
        <v>1047</v>
      </c>
      <c r="CX105" s="183" t="s">
        <v>1047</v>
      </c>
      <c r="CY105" s="410"/>
      <c r="CZ105" s="183" t="s">
        <v>1047</v>
      </c>
      <c r="DA105" s="183" t="s">
        <v>1047</v>
      </c>
      <c r="DB105" s="183" t="s">
        <v>1047</v>
      </c>
      <c r="DC105" s="183" t="s">
        <v>1047</v>
      </c>
    </row>
    <row r="106" spans="1:107" x14ac:dyDescent="0.3">
      <c r="A106" s="276" t="s">
        <v>1064</v>
      </c>
      <c r="B106" s="180">
        <v>2400</v>
      </c>
      <c r="C106" s="248">
        <v>3000</v>
      </c>
      <c r="D106" s="183" t="s">
        <v>1047</v>
      </c>
      <c r="E106" s="248">
        <v>2400</v>
      </c>
      <c r="F106" s="183" t="s">
        <v>1047</v>
      </c>
      <c r="G106" s="246">
        <v>3000</v>
      </c>
      <c r="H106" s="236">
        <v>4000</v>
      </c>
      <c r="I106" s="236">
        <v>4000</v>
      </c>
      <c r="J106" s="183" t="s">
        <v>1047</v>
      </c>
      <c r="K106" s="233" t="s">
        <v>1102</v>
      </c>
      <c r="L106" s="235">
        <v>3000</v>
      </c>
      <c r="M106" s="235">
        <v>3000</v>
      </c>
      <c r="N106" s="183" t="s">
        <v>1047</v>
      </c>
      <c r="O106" s="183" t="s">
        <v>1047</v>
      </c>
      <c r="P106" s="183" t="s">
        <v>1047</v>
      </c>
      <c r="Q106" s="235">
        <v>6000</v>
      </c>
      <c r="R106" s="235">
        <v>4000</v>
      </c>
      <c r="S106" s="183" t="s">
        <v>1047</v>
      </c>
      <c r="T106" s="183" t="s">
        <v>1047</v>
      </c>
      <c r="U106" s="183" t="s">
        <v>1047</v>
      </c>
      <c r="V106" s="183" t="s">
        <v>1047</v>
      </c>
      <c r="W106" s="183" t="s">
        <v>1047</v>
      </c>
      <c r="X106" s="183" t="s">
        <v>1047</v>
      </c>
      <c r="Y106" s="183" t="s">
        <v>1047</v>
      </c>
      <c r="Z106" s="183" t="s">
        <v>1047</v>
      </c>
      <c r="AB106" s="221" t="s">
        <v>1064</v>
      </c>
      <c r="AC106" s="180">
        <v>5000</v>
      </c>
      <c r="AD106" s="248">
        <v>5000</v>
      </c>
      <c r="AE106" s="183" t="s">
        <v>1047</v>
      </c>
      <c r="AF106" s="248">
        <v>5000</v>
      </c>
      <c r="AG106" s="183" t="s">
        <v>1047</v>
      </c>
      <c r="AH106" s="246">
        <v>5000</v>
      </c>
      <c r="AI106" s="236">
        <v>5000</v>
      </c>
      <c r="AJ106" s="236">
        <v>5000</v>
      </c>
      <c r="AK106" s="183" t="s">
        <v>1047</v>
      </c>
      <c r="AL106" s="237">
        <v>6000</v>
      </c>
      <c r="AM106" s="235">
        <v>5000</v>
      </c>
      <c r="AN106" s="235">
        <v>5000</v>
      </c>
      <c r="AO106" s="183" t="s">
        <v>1047</v>
      </c>
      <c r="AP106" s="183" t="s">
        <v>1047</v>
      </c>
      <c r="AQ106" s="183" t="s">
        <v>1047</v>
      </c>
      <c r="AR106" s="234">
        <v>6500</v>
      </c>
      <c r="AS106" s="235">
        <v>6000</v>
      </c>
      <c r="AT106" s="183" t="s">
        <v>1047</v>
      </c>
      <c r="AU106" s="183" t="s">
        <v>1047</v>
      </c>
      <c r="AV106" s="183" t="s">
        <v>1047</v>
      </c>
      <c r="AW106" s="183" t="s">
        <v>1047</v>
      </c>
      <c r="AX106" s="183" t="s">
        <v>1047</v>
      </c>
      <c r="AY106" s="183" t="s">
        <v>1047</v>
      </c>
      <c r="AZ106" s="183" t="s">
        <v>1047</v>
      </c>
      <c r="BA106" s="183" t="s">
        <v>1047</v>
      </c>
      <c r="BC106" s="221" t="s">
        <v>1064</v>
      </c>
      <c r="BD106" s="180">
        <v>6000</v>
      </c>
      <c r="BE106" s="248">
        <v>6250</v>
      </c>
      <c r="BF106" s="183" t="s">
        <v>1047</v>
      </c>
      <c r="BG106" s="248">
        <v>6000</v>
      </c>
      <c r="BH106" s="183" t="s">
        <v>1047</v>
      </c>
      <c r="BI106" s="246">
        <v>6250</v>
      </c>
      <c r="BJ106" s="236">
        <v>6250</v>
      </c>
      <c r="BK106" s="236">
        <v>6250</v>
      </c>
      <c r="BL106" s="183" t="s">
        <v>1047</v>
      </c>
      <c r="BM106" s="410"/>
      <c r="BN106" s="235">
        <v>6250</v>
      </c>
      <c r="BO106" s="410"/>
      <c r="BP106" s="183" t="s">
        <v>1047</v>
      </c>
      <c r="BQ106" s="410"/>
      <c r="BR106" s="183" t="s">
        <v>1047</v>
      </c>
      <c r="BS106" s="234">
        <v>7500</v>
      </c>
      <c r="BT106" s="235">
        <v>5000</v>
      </c>
      <c r="BU106" s="183" t="s">
        <v>1047</v>
      </c>
      <c r="BV106" s="183" t="s">
        <v>1047</v>
      </c>
      <c r="BW106" s="183" t="s">
        <v>1047</v>
      </c>
      <c r="BX106" s="410"/>
      <c r="BY106" s="183" t="s">
        <v>1047</v>
      </c>
      <c r="BZ106" s="183" t="s">
        <v>1047</v>
      </c>
      <c r="CA106" s="183" t="s">
        <v>1047</v>
      </c>
      <c r="CB106" s="183" t="s">
        <v>1047</v>
      </c>
      <c r="CD106" s="221" t="s">
        <v>1064</v>
      </c>
      <c r="CE106" s="180">
        <v>666.66666666666663</v>
      </c>
      <c r="CF106" s="248">
        <v>666.66666666666663</v>
      </c>
      <c r="CG106" s="183" t="s">
        <v>1047</v>
      </c>
      <c r="CH106" s="248">
        <v>1000</v>
      </c>
      <c r="CI106" s="183" t="s">
        <v>1047</v>
      </c>
      <c r="CJ106" s="246">
        <v>1333.3333333333333</v>
      </c>
      <c r="CK106" s="236">
        <v>666.66666666666663</v>
      </c>
      <c r="CL106" s="236">
        <v>666.66666666666663</v>
      </c>
      <c r="CM106" s="183" t="s">
        <v>1047</v>
      </c>
      <c r="CN106" s="410"/>
      <c r="CO106" s="235">
        <v>666.66666666666663</v>
      </c>
      <c r="CP106" s="410"/>
      <c r="CQ106" s="183" t="s">
        <v>1047</v>
      </c>
      <c r="CR106" s="410"/>
      <c r="CS106" s="183" t="s">
        <v>1047</v>
      </c>
      <c r="CT106" s="234">
        <v>500</v>
      </c>
      <c r="CU106" s="235">
        <v>666.66666666666663</v>
      </c>
      <c r="CV106" s="183" t="s">
        <v>1047</v>
      </c>
      <c r="CW106" s="183" t="s">
        <v>1047</v>
      </c>
      <c r="CX106" s="183" t="s">
        <v>1047</v>
      </c>
      <c r="CY106" s="410"/>
      <c r="CZ106" s="183" t="s">
        <v>1047</v>
      </c>
      <c r="DA106" s="183" t="s">
        <v>1047</v>
      </c>
      <c r="DB106" s="183" t="s">
        <v>1047</v>
      </c>
      <c r="DC106" s="183" t="s">
        <v>1047</v>
      </c>
    </row>
    <row r="107" spans="1:107" ht="17.25" thickBot="1" x14ac:dyDescent="0.35">
      <c r="A107" s="221" t="s">
        <v>1065</v>
      </c>
      <c r="B107" s="183" t="s">
        <v>1047</v>
      </c>
      <c r="C107" s="183" t="s">
        <v>1047</v>
      </c>
      <c r="D107" s="183" t="s">
        <v>1047</v>
      </c>
      <c r="E107" s="183" t="s">
        <v>1047</v>
      </c>
      <c r="F107" s="183" t="s">
        <v>1047</v>
      </c>
      <c r="G107" s="246">
        <v>3000</v>
      </c>
      <c r="H107" s="236">
        <v>3000</v>
      </c>
      <c r="I107" s="236">
        <v>3000</v>
      </c>
      <c r="J107" s="236">
        <v>3000</v>
      </c>
      <c r="K107" s="236">
        <v>3000</v>
      </c>
      <c r="L107" s="236">
        <v>4000</v>
      </c>
      <c r="M107" s="236">
        <v>4000</v>
      </c>
      <c r="N107" s="236">
        <v>3000</v>
      </c>
      <c r="O107" s="237">
        <v>3000</v>
      </c>
      <c r="P107" s="237">
        <v>3000</v>
      </c>
      <c r="Q107" s="237">
        <v>3000</v>
      </c>
      <c r="R107" s="235">
        <v>3000</v>
      </c>
      <c r="S107" s="235">
        <v>3000</v>
      </c>
      <c r="T107" s="235">
        <v>3000</v>
      </c>
      <c r="U107" s="180">
        <v>3000</v>
      </c>
      <c r="V107" s="183" t="s">
        <v>1047</v>
      </c>
      <c r="W107" s="180">
        <v>3000</v>
      </c>
      <c r="X107" s="180">
        <v>3000</v>
      </c>
      <c r="Y107" s="233">
        <v>3000</v>
      </c>
      <c r="Z107" s="233">
        <f>'Coût médian du PMAS'!O23</f>
        <v>3000</v>
      </c>
      <c r="AB107" s="221" t="s">
        <v>1065</v>
      </c>
      <c r="AC107" s="183" t="s">
        <v>1047</v>
      </c>
      <c r="AD107" s="183" t="s">
        <v>1047</v>
      </c>
      <c r="AE107" s="183" t="s">
        <v>1047</v>
      </c>
      <c r="AF107" s="183" t="s">
        <v>1047</v>
      </c>
      <c r="AG107" s="183" t="s">
        <v>1047</v>
      </c>
      <c r="AH107" s="246">
        <v>15000</v>
      </c>
      <c r="AI107" s="236">
        <v>10000</v>
      </c>
      <c r="AJ107" s="236">
        <v>10000</v>
      </c>
      <c r="AK107" s="236">
        <v>15000</v>
      </c>
      <c r="AL107" s="236">
        <v>15000</v>
      </c>
      <c r="AM107" s="236">
        <v>12500</v>
      </c>
      <c r="AN107" s="236">
        <v>15000</v>
      </c>
      <c r="AO107" s="236">
        <v>12500</v>
      </c>
      <c r="AP107" s="237">
        <v>12500</v>
      </c>
      <c r="AQ107" s="237">
        <v>12500</v>
      </c>
      <c r="AR107" s="237">
        <v>12500</v>
      </c>
      <c r="AS107" s="235">
        <v>7500</v>
      </c>
      <c r="AT107" s="235">
        <v>7500</v>
      </c>
      <c r="AU107" s="235">
        <v>10000</v>
      </c>
      <c r="AV107" s="180">
        <v>7500</v>
      </c>
      <c r="AW107" s="183" t="s">
        <v>1047</v>
      </c>
      <c r="AX107" s="180">
        <v>10000</v>
      </c>
      <c r="AY107" s="180">
        <v>10000</v>
      </c>
      <c r="AZ107" s="180">
        <v>10000</v>
      </c>
      <c r="BA107" s="235">
        <f>'Coût médian du PMAS'!P23</f>
        <v>10000</v>
      </c>
      <c r="BC107" s="221" t="s">
        <v>1065</v>
      </c>
      <c r="BD107" s="183" t="s">
        <v>1047</v>
      </c>
      <c r="BE107" s="183" t="s">
        <v>1047</v>
      </c>
      <c r="BF107" s="183" t="s">
        <v>1047</v>
      </c>
      <c r="BG107" s="183" t="s">
        <v>1047</v>
      </c>
      <c r="BH107" s="183" t="s">
        <v>1047</v>
      </c>
      <c r="BI107" s="246">
        <v>10000</v>
      </c>
      <c r="BJ107" s="236">
        <v>7500</v>
      </c>
      <c r="BK107" s="236">
        <v>7500</v>
      </c>
      <c r="BL107" s="236">
        <v>7500</v>
      </c>
      <c r="BM107" s="410"/>
      <c r="BN107" s="236">
        <v>7500</v>
      </c>
      <c r="BO107" s="410"/>
      <c r="BP107" s="236">
        <v>7500</v>
      </c>
      <c r="BQ107" s="410"/>
      <c r="BR107" s="237">
        <v>7500</v>
      </c>
      <c r="BS107" s="237">
        <v>7500</v>
      </c>
      <c r="BT107" s="235">
        <v>7500</v>
      </c>
      <c r="BU107" s="235">
        <v>7500</v>
      </c>
      <c r="BV107" s="235">
        <v>7500</v>
      </c>
      <c r="BW107" s="180">
        <v>7500</v>
      </c>
      <c r="BX107" s="410"/>
      <c r="BY107" s="180">
        <v>7500</v>
      </c>
      <c r="BZ107" s="180">
        <v>9000</v>
      </c>
      <c r="CA107" s="180">
        <v>7500</v>
      </c>
      <c r="CB107" s="235">
        <f>'Coût médian du PMAS'!M23</f>
        <v>6500</v>
      </c>
      <c r="CD107" s="221" t="s">
        <v>1065</v>
      </c>
      <c r="CE107" s="252" t="s">
        <v>1047</v>
      </c>
      <c r="CF107" s="252" t="s">
        <v>1047</v>
      </c>
      <c r="CG107" s="252" t="s">
        <v>1047</v>
      </c>
      <c r="CH107" s="252" t="s">
        <v>1047</v>
      </c>
      <c r="CI107" s="252" t="s">
        <v>1047</v>
      </c>
      <c r="CJ107" s="296">
        <v>1500</v>
      </c>
      <c r="CK107" s="242">
        <v>1400</v>
      </c>
      <c r="CL107" s="242">
        <v>1400</v>
      </c>
      <c r="CM107" s="242">
        <v>1600</v>
      </c>
      <c r="CN107" s="410"/>
      <c r="CO107" s="236">
        <v>611.06666666666672</v>
      </c>
      <c r="CP107" s="410"/>
      <c r="CQ107" s="236">
        <v>613.33333333333337</v>
      </c>
      <c r="CR107" s="410"/>
      <c r="CS107" s="237">
        <v>530</v>
      </c>
      <c r="CT107" s="237">
        <v>555.5333333333333</v>
      </c>
      <c r="CU107" s="235">
        <v>553.33333333333337</v>
      </c>
      <c r="CV107" s="235">
        <v>553.33333333333303</v>
      </c>
      <c r="CW107" s="235">
        <v>553.33333333333337</v>
      </c>
      <c r="CX107" s="235">
        <v>833.33333333333337</v>
      </c>
      <c r="CY107" s="410"/>
      <c r="CZ107" s="180">
        <v>1126.6666666666667</v>
      </c>
      <c r="DA107" s="180">
        <v>1113.3333333333333</v>
      </c>
      <c r="DB107" s="180">
        <v>2000</v>
      </c>
      <c r="DC107" s="235">
        <f>'Coût médian du PMAS'!N23</f>
        <v>1000</v>
      </c>
    </row>
    <row r="108" spans="1:107" ht="17.25" thickBot="1" x14ac:dyDescent="0.35">
      <c r="A108" s="157" t="s">
        <v>1103</v>
      </c>
      <c r="B108" s="294">
        <v>2400</v>
      </c>
      <c r="C108" s="294">
        <v>2750</v>
      </c>
      <c r="D108" s="294">
        <v>2250</v>
      </c>
      <c r="E108" s="294">
        <v>2000</v>
      </c>
      <c r="F108" s="294">
        <v>2800</v>
      </c>
      <c r="G108" s="294">
        <v>3000</v>
      </c>
      <c r="H108" s="294">
        <v>4000</v>
      </c>
      <c r="I108" s="295">
        <v>3000</v>
      </c>
      <c r="J108" s="294">
        <v>3000</v>
      </c>
      <c r="K108" s="295">
        <v>3000</v>
      </c>
      <c r="L108" s="295">
        <v>3000</v>
      </c>
      <c r="M108" s="160">
        <v>4000</v>
      </c>
      <c r="N108" s="160">
        <v>3000</v>
      </c>
      <c r="O108" s="160">
        <v>5000</v>
      </c>
      <c r="P108" s="160">
        <v>3000</v>
      </c>
      <c r="Q108" s="160">
        <v>5250</v>
      </c>
      <c r="R108" s="160">
        <v>3000</v>
      </c>
      <c r="S108" s="160">
        <v>3000</v>
      </c>
      <c r="T108" s="160">
        <v>3000</v>
      </c>
      <c r="U108" s="160">
        <v>3000</v>
      </c>
      <c r="V108" s="160">
        <v>3000</v>
      </c>
      <c r="W108" s="160">
        <v>3000</v>
      </c>
      <c r="X108" s="160">
        <v>4250</v>
      </c>
      <c r="Y108" s="161">
        <v>3000</v>
      </c>
      <c r="Z108" s="261">
        <f>'Coût médian du PMAS'!O24</f>
        <v>3000</v>
      </c>
      <c r="AB108" s="157" t="s">
        <v>1103</v>
      </c>
      <c r="AC108" s="294">
        <v>5906.25</v>
      </c>
      <c r="AD108" s="294">
        <v>6500</v>
      </c>
      <c r="AE108" s="294">
        <v>5000</v>
      </c>
      <c r="AF108" s="294">
        <v>5000</v>
      </c>
      <c r="AG108" s="294">
        <v>5000</v>
      </c>
      <c r="AH108" s="294">
        <v>5625</v>
      </c>
      <c r="AI108" s="294">
        <v>7500</v>
      </c>
      <c r="AJ108" s="295">
        <v>7500</v>
      </c>
      <c r="AK108" s="294">
        <v>7500</v>
      </c>
      <c r="AL108" s="295">
        <v>7500</v>
      </c>
      <c r="AM108" s="295">
        <v>7500</v>
      </c>
      <c r="AN108" s="160">
        <v>7500</v>
      </c>
      <c r="AO108" s="160">
        <v>7500</v>
      </c>
      <c r="AP108" s="160">
        <v>7125</v>
      </c>
      <c r="AQ108" s="160">
        <v>6875</v>
      </c>
      <c r="AR108" s="160">
        <v>6500</v>
      </c>
      <c r="AS108" s="160">
        <v>6500</v>
      </c>
      <c r="AT108" s="160">
        <v>7500</v>
      </c>
      <c r="AU108" s="160">
        <v>6000</v>
      </c>
      <c r="AV108" s="160">
        <v>6875</v>
      </c>
      <c r="AW108" s="160">
        <v>7500</v>
      </c>
      <c r="AX108" s="160">
        <v>7500</v>
      </c>
      <c r="AY108" s="160">
        <v>7500</v>
      </c>
      <c r="AZ108" s="161">
        <v>7500</v>
      </c>
      <c r="BA108" s="161">
        <f>'Coût médian du PMAS'!P24</f>
        <v>7500</v>
      </c>
      <c r="BC108" s="157" t="s">
        <v>1103</v>
      </c>
      <c r="BD108" s="294">
        <v>5000</v>
      </c>
      <c r="BE108" s="294">
        <v>5000</v>
      </c>
      <c r="BF108" s="294">
        <v>5000</v>
      </c>
      <c r="BG108" s="294">
        <v>5000</v>
      </c>
      <c r="BH108" s="294">
        <v>5000</v>
      </c>
      <c r="BI108" s="294">
        <v>5625</v>
      </c>
      <c r="BJ108" s="294">
        <v>5000</v>
      </c>
      <c r="BK108" s="295">
        <v>6000</v>
      </c>
      <c r="BL108" s="294">
        <v>6000</v>
      </c>
      <c r="BM108" s="411"/>
      <c r="BN108" s="295">
        <v>5000</v>
      </c>
      <c r="BO108" s="411"/>
      <c r="BP108" s="160">
        <v>5000</v>
      </c>
      <c r="BQ108" s="411"/>
      <c r="BR108" s="160">
        <v>5250</v>
      </c>
      <c r="BS108" s="160">
        <v>6250</v>
      </c>
      <c r="BT108" s="160">
        <v>5000</v>
      </c>
      <c r="BU108" s="160">
        <v>5000</v>
      </c>
      <c r="BV108" s="160">
        <v>5000</v>
      </c>
      <c r="BW108" s="160">
        <v>5000</v>
      </c>
      <c r="BX108" s="411"/>
      <c r="BY108" s="160">
        <v>6000</v>
      </c>
      <c r="BZ108" s="160">
        <v>5000</v>
      </c>
      <c r="CA108" s="161">
        <v>6000</v>
      </c>
      <c r="CB108" s="261">
        <f>'Coût médian du PMAS'!M24</f>
        <v>5000</v>
      </c>
      <c r="CD108" s="157" t="s">
        <v>1103</v>
      </c>
      <c r="CE108" s="256">
        <v>470</v>
      </c>
      <c r="CF108" s="256">
        <v>666.66666666666663</v>
      </c>
      <c r="CG108" s="256">
        <v>666.66666666666663</v>
      </c>
      <c r="CH108" s="256">
        <v>600</v>
      </c>
      <c r="CI108" s="256">
        <v>500</v>
      </c>
      <c r="CJ108" s="256">
        <v>766.66666666666674</v>
      </c>
      <c r="CK108" s="256">
        <v>666.66666666666663</v>
      </c>
      <c r="CL108" s="256">
        <v>683.33333333333337</v>
      </c>
      <c r="CM108" s="256">
        <v>666.66666666666663</v>
      </c>
      <c r="CN108" s="411"/>
      <c r="CO108" s="295">
        <v>638.86666666666667</v>
      </c>
      <c r="CP108" s="411"/>
      <c r="CQ108" s="160">
        <v>500</v>
      </c>
      <c r="CR108" s="411"/>
      <c r="CS108" s="160">
        <v>500</v>
      </c>
      <c r="CT108" s="160">
        <v>500</v>
      </c>
      <c r="CU108" s="160">
        <v>647</v>
      </c>
      <c r="CV108" s="160">
        <v>667</v>
      </c>
      <c r="CW108" s="160">
        <v>553</v>
      </c>
      <c r="CX108" s="160">
        <v>667</v>
      </c>
      <c r="CY108" s="411"/>
      <c r="CZ108" s="160">
        <v>727</v>
      </c>
      <c r="DA108" s="160">
        <v>700</v>
      </c>
      <c r="DB108" s="161">
        <v>667</v>
      </c>
      <c r="DC108" s="261">
        <f>'Coût médian du PMAS'!N24</f>
        <v>666.66666666666663</v>
      </c>
    </row>
    <row r="109" spans="1:107" x14ac:dyDescent="0.3">
      <c r="A109"/>
      <c r="B109"/>
      <c r="C109"/>
      <c r="D109"/>
      <c r="E109"/>
      <c r="F109"/>
      <c r="G109"/>
      <c r="H109"/>
      <c r="I109"/>
      <c r="J109"/>
      <c r="K109"/>
      <c r="L109"/>
      <c r="M109"/>
      <c r="N109"/>
      <c r="O109"/>
      <c r="P109"/>
      <c r="Q109"/>
      <c r="R109"/>
      <c r="S109"/>
      <c r="T109"/>
      <c r="U109"/>
      <c r="V109"/>
      <c r="W109"/>
      <c r="X109"/>
      <c r="Y109"/>
      <c r="Z109"/>
      <c r="AB109"/>
      <c r="AC109"/>
      <c r="AD109"/>
      <c r="AE109"/>
      <c r="AF109"/>
      <c r="AG109"/>
      <c r="AH109"/>
      <c r="AI109"/>
      <c r="AJ109"/>
      <c r="AK109"/>
      <c r="AL109"/>
      <c r="AM109"/>
      <c r="AN109"/>
      <c r="AO109"/>
      <c r="AP109"/>
      <c r="AQ109"/>
      <c r="AR109"/>
      <c r="AS109"/>
      <c r="AT109"/>
      <c r="AU109"/>
      <c r="AV109"/>
      <c r="AW109"/>
      <c r="AX109"/>
      <c r="AY109"/>
      <c r="AZ109"/>
      <c r="BA109"/>
      <c r="BC109"/>
      <c r="BD109"/>
      <c r="BE109"/>
      <c r="BF109"/>
      <c r="BG109"/>
      <c r="BH109"/>
      <c r="BI109"/>
      <c r="BJ109"/>
      <c r="BK109"/>
      <c r="BL109"/>
      <c r="BM109"/>
      <c r="BN109"/>
      <c r="BO109"/>
      <c r="BP109"/>
      <c r="BQ109"/>
      <c r="BR109"/>
      <c r="BS109"/>
      <c r="BT109"/>
      <c r="BU109"/>
      <c r="BV109"/>
      <c r="BW109"/>
      <c r="BX109"/>
      <c r="BY109"/>
      <c r="BZ109"/>
      <c r="CA109"/>
      <c r="CB109"/>
      <c r="CD109"/>
      <c r="CE109"/>
      <c r="CF109"/>
      <c r="CG109"/>
      <c r="CH109"/>
      <c r="CI109"/>
      <c r="CJ109"/>
      <c r="CK109"/>
      <c r="CL109"/>
      <c r="CM109"/>
      <c r="CN109"/>
      <c r="CO109"/>
      <c r="CP109"/>
      <c r="CQ109"/>
      <c r="CR109"/>
      <c r="CS109"/>
      <c r="CT109"/>
      <c r="CU109"/>
      <c r="CV109"/>
      <c r="CW109"/>
      <c r="CX109"/>
      <c r="CY109"/>
      <c r="CZ109"/>
      <c r="DA109"/>
      <c r="DB109"/>
      <c r="DC109"/>
    </row>
    <row r="110" spans="1:107" x14ac:dyDescent="0.3">
      <c r="A110"/>
      <c r="B110"/>
      <c r="C110"/>
      <c r="D110"/>
      <c r="E110"/>
      <c r="F110"/>
      <c r="G110"/>
      <c r="H110"/>
      <c r="I110"/>
      <c r="J110"/>
      <c r="K110"/>
      <c r="L110"/>
      <c r="M110"/>
      <c r="N110"/>
      <c r="O110"/>
      <c r="P110"/>
      <c r="Q110"/>
      <c r="R110"/>
      <c r="S110"/>
      <c r="T110"/>
      <c r="U110"/>
      <c r="V110"/>
      <c r="W110"/>
      <c r="X110"/>
      <c r="Y110"/>
      <c r="Z110"/>
      <c r="AB110"/>
      <c r="AC110"/>
      <c r="AD110"/>
      <c r="AE110"/>
      <c r="AF110"/>
      <c r="AG110"/>
      <c r="AH110"/>
      <c r="AI110"/>
      <c r="AJ110"/>
      <c r="AK110"/>
      <c r="AL110"/>
      <c r="AM110"/>
      <c r="AN110"/>
      <c r="AO110"/>
      <c r="AP110"/>
      <c r="AQ110"/>
      <c r="AR110"/>
      <c r="AS110"/>
      <c r="AT110"/>
      <c r="AU110"/>
      <c r="AV110"/>
      <c r="AW110"/>
      <c r="AX110"/>
      <c r="AY110"/>
      <c r="AZ110"/>
      <c r="BA110"/>
      <c r="BC110"/>
      <c r="BD110"/>
      <c r="BE110"/>
      <c r="BF110"/>
      <c r="BG110"/>
      <c r="BH110"/>
      <c r="BI110"/>
      <c r="BJ110"/>
      <c r="BK110"/>
      <c r="BL110"/>
      <c r="BM110"/>
      <c r="BN110"/>
      <c r="BO110"/>
      <c r="BP110"/>
      <c r="BQ110"/>
      <c r="BR110"/>
      <c r="BS110"/>
      <c r="BT110"/>
      <c r="BU110"/>
      <c r="BV110"/>
      <c r="BW110"/>
      <c r="BX110"/>
      <c r="BY110"/>
      <c r="BZ110"/>
      <c r="CA110"/>
      <c r="CB110"/>
      <c r="CD110"/>
      <c r="CE110"/>
      <c r="CF110"/>
      <c r="CG110"/>
      <c r="CH110"/>
      <c r="CI110"/>
      <c r="CJ110"/>
      <c r="CK110"/>
      <c r="CL110"/>
      <c r="CM110"/>
      <c r="CN110"/>
      <c r="CO110"/>
      <c r="CP110"/>
      <c r="CQ110"/>
      <c r="CR110"/>
      <c r="CS110"/>
      <c r="CT110"/>
      <c r="CU110"/>
      <c r="CV110"/>
      <c r="CW110"/>
      <c r="CX110"/>
      <c r="CY110"/>
      <c r="CZ110"/>
      <c r="DA110"/>
      <c r="DB110"/>
      <c r="DC110"/>
    </row>
    <row r="111" spans="1:107" ht="66" x14ac:dyDescent="0.3">
      <c r="A111" s="222" t="s">
        <v>1005</v>
      </c>
      <c r="B111" s="222" t="s">
        <v>1030</v>
      </c>
      <c r="C111" s="222" t="s">
        <v>1031</v>
      </c>
      <c r="D111" s="222" t="s">
        <v>1032</v>
      </c>
      <c r="E111" s="222" t="s">
        <v>1104</v>
      </c>
      <c r="F111" s="222" t="s">
        <v>1105</v>
      </c>
      <c r="G111" s="223" t="s">
        <v>1106</v>
      </c>
      <c r="H111" s="264" t="s">
        <v>1107</v>
      </c>
      <c r="I111" s="264" t="s">
        <v>1108</v>
      </c>
      <c r="J111" s="266" t="s">
        <v>1109</v>
      </c>
      <c r="K111" s="264" t="s">
        <v>1110</v>
      </c>
      <c r="L111" s="266" t="s">
        <v>1111</v>
      </c>
      <c r="M111" s="264" t="s">
        <v>1112</v>
      </c>
      <c r="N111" s="266" t="s">
        <v>1113</v>
      </c>
      <c r="O111" s="264" t="s">
        <v>1114</v>
      </c>
      <c r="P111" s="266" t="s">
        <v>1122</v>
      </c>
      <c r="Q111" s="264" t="s">
        <v>1115</v>
      </c>
      <c r="R111" s="264" t="s">
        <v>1116</v>
      </c>
      <c r="S111" s="264" t="s">
        <v>1117</v>
      </c>
      <c r="T111" s="264" t="s">
        <v>1123</v>
      </c>
      <c r="U111" s="264" t="s">
        <v>1118</v>
      </c>
      <c r="V111" s="266" t="s">
        <v>1124</v>
      </c>
      <c r="W111" s="224" t="s">
        <v>1119</v>
      </c>
      <c r="X111" s="224" t="s">
        <v>1120</v>
      </c>
      <c r="Y111" s="224" t="s">
        <v>1126</v>
      </c>
      <c r="Z111" s="224" t="s">
        <v>2161</v>
      </c>
      <c r="AB111" s="222" t="s">
        <v>1005</v>
      </c>
      <c r="AC111" s="222" t="s">
        <v>1030</v>
      </c>
      <c r="AD111" s="222" t="s">
        <v>1031</v>
      </c>
      <c r="AE111" s="222" t="s">
        <v>1032</v>
      </c>
      <c r="AF111" s="222" t="s">
        <v>1104</v>
      </c>
      <c r="AG111" s="222" t="s">
        <v>1105</v>
      </c>
      <c r="AH111" s="223" t="s">
        <v>1106</v>
      </c>
      <c r="AI111" s="264" t="s">
        <v>1107</v>
      </c>
      <c r="AJ111" s="264" t="s">
        <v>1108</v>
      </c>
      <c r="AK111" s="266" t="s">
        <v>1109</v>
      </c>
      <c r="AL111" s="264" t="s">
        <v>1110</v>
      </c>
      <c r="AM111" s="266" t="s">
        <v>1111</v>
      </c>
      <c r="AN111" s="264" t="s">
        <v>1112</v>
      </c>
      <c r="AO111" s="266" t="s">
        <v>1113</v>
      </c>
      <c r="AP111" s="264" t="s">
        <v>1114</v>
      </c>
      <c r="AQ111" s="266" t="s">
        <v>1122</v>
      </c>
      <c r="AR111" s="264" t="s">
        <v>1115</v>
      </c>
      <c r="AS111" s="264" t="s">
        <v>1116</v>
      </c>
      <c r="AT111" s="264" t="s">
        <v>1117</v>
      </c>
      <c r="AU111" s="264" t="s">
        <v>1123</v>
      </c>
      <c r="AV111" s="264" t="s">
        <v>1118</v>
      </c>
      <c r="AW111" s="266" t="s">
        <v>1124</v>
      </c>
      <c r="AX111" s="224" t="s">
        <v>1119</v>
      </c>
      <c r="AY111" s="224" t="s">
        <v>1120</v>
      </c>
      <c r="AZ111" s="224" t="s">
        <v>1126</v>
      </c>
      <c r="BA111" s="224" t="s">
        <v>2161</v>
      </c>
      <c r="BC111" s="222" t="s">
        <v>1005</v>
      </c>
      <c r="BD111" s="222" t="s">
        <v>1030</v>
      </c>
      <c r="BE111" s="222" t="s">
        <v>1031</v>
      </c>
      <c r="BF111" s="222" t="s">
        <v>1032</v>
      </c>
      <c r="BG111" s="222" t="s">
        <v>1104</v>
      </c>
      <c r="BH111" s="222" t="s">
        <v>1105</v>
      </c>
      <c r="BI111" s="223" t="s">
        <v>1106</v>
      </c>
      <c r="BJ111" s="264" t="s">
        <v>1107</v>
      </c>
      <c r="BK111" s="264" t="s">
        <v>1108</v>
      </c>
      <c r="BL111" s="266" t="s">
        <v>1109</v>
      </c>
      <c r="BM111" s="264" t="s">
        <v>1127</v>
      </c>
      <c r="BN111" s="266" t="s">
        <v>1111</v>
      </c>
      <c r="BO111" s="264" t="s">
        <v>1039</v>
      </c>
      <c r="BP111" s="266" t="s">
        <v>1128</v>
      </c>
      <c r="BQ111" s="264" t="s">
        <v>1040</v>
      </c>
      <c r="BR111" s="264" t="s">
        <v>1129</v>
      </c>
      <c r="BS111" s="264" t="s">
        <v>1116</v>
      </c>
      <c r="BT111" s="264" t="s">
        <v>1117</v>
      </c>
      <c r="BU111" s="264" t="s">
        <v>1123</v>
      </c>
      <c r="BV111" s="264" t="s">
        <v>1118</v>
      </c>
      <c r="BW111" s="266" t="s">
        <v>1124</v>
      </c>
      <c r="BX111" s="224" t="s">
        <v>1119</v>
      </c>
      <c r="BY111" s="224" t="s">
        <v>1120</v>
      </c>
      <c r="BZ111" s="224" t="s">
        <v>1121</v>
      </c>
      <c r="CA111" s="224" t="s">
        <v>2161</v>
      </c>
      <c r="CB111"/>
      <c r="CD111" s="222" t="s">
        <v>1005</v>
      </c>
      <c r="CE111" s="222" t="s">
        <v>1030</v>
      </c>
      <c r="CF111" s="222" t="s">
        <v>1031</v>
      </c>
      <c r="CG111" s="222" t="s">
        <v>1032</v>
      </c>
      <c r="CH111" s="222" t="s">
        <v>1104</v>
      </c>
      <c r="CI111" s="222" t="s">
        <v>1105</v>
      </c>
      <c r="CJ111" s="223" t="s">
        <v>1106</v>
      </c>
      <c r="CK111" s="264" t="s">
        <v>1107</v>
      </c>
      <c r="CL111" s="264" t="s">
        <v>1108</v>
      </c>
      <c r="CM111" s="266" t="s">
        <v>1109</v>
      </c>
      <c r="CN111" s="264" t="s">
        <v>1127</v>
      </c>
      <c r="CO111" s="266" t="s">
        <v>1111</v>
      </c>
      <c r="CP111" s="264" t="s">
        <v>1039</v>
      </c>
      <c r="CQ111" s="266" t="s">
        <v>1128</v>
      </c>
      <c r="CR111" s="264" t="s">
        <v>1040</v>
      </c>
      <c r="CS111" s="264" t="s">
        <v>1129</v>
      </c>
      <c r="CT111" s="264" t="s">
        <v>1116</v>
      </c>
      <c r="CU111" s="264" t="s">
        <v>1117</v>
      </c>
      <c r="CV111" s="264" t="s">
        <v>1123</v>
      </c>
      <c r="CW111" s="264" t="s">
        <v>1118</v>
      </c>
      <c r="CX111" s="266" t="s">
        <v>1124</v>
      </c>
      <c r="CY111" s="224" t="s">
        <v>1119</v>
      </c>
      <c r="CZ111" s="224" t="s">
        <v>1120</v>
      </c>
      <c r="DA111" s="224" t="s">
        <v>1121</v>
      </c>
      <c r="DB111" s="224" t="s">
        <v>2161</v>
      </c>
      <c r="DC111"/>
    </row>
    <row r="112" spans="1:107" x14ac:dyDescent="0.3">
      <c r="A112" s="221" t="s">
        <v>904</v>
      </c>
      <c r="B112" s="164"/>
      <c r="C112" s="164"/>
      <c r="D112" s="164"/>
      <c r="E112" s="164"/>
      <c r="F112" s="164"/>
      <c r="G112" s="109" t="s">
        <v>1048</v>
      </c>
      <c r="H112" s="109" t="s">
        <v>1048</v>
      </c>
      <c r="I112" s="109">
        <v>0</v>
      </c>
      <c r="J112" s="109">
        <v>0</v>
      </c>
      <c r="K112" s="109">
        <v>0</v>
      </c>
      <c r="L112" s="109">
        <v>0</v>
      </c>
      <c r="M112" s="109">
        <v>0</v>
      </c>
      <c r="N112" s="109">
        <v>0</v>
      </c>
      <c r="O112" s="109">
        <v>0</v>
      </c>
      <c r="P112" s="109">
        <v>0</v>
      </c>
      <c r="Q112" s="109">
        <v>0</v>
      </c>
      <c r="R112" s="109">
        <v>0</v>
      </c>
      <c r="S112" s="109">
        <v>0</v>
      </c>
      <c r="T112" s="109">
        <v>0</v>
      </c>
      <c r="U112" s="109">
        <v>0</v>
      </c>
      <c r="V112" s="165">
        <v>1</v>
      </c>
      <c r="W112" s="109">
        <v>0</v>
      </c>
      <c r="X112" s="109">
        <v>0</v>
      </c>
      <c r="Y112" s="109">
        <v>0</v>
      </c>
      <c r="Z112" s="107">
        <f>Z79/Y79-1</f>
        <v>0</v>
      </c>
      <c r="AB112" s="221" t="s">
        <v>904</v>
      </c>
      <c r="AC112" s="166"/>
      <c r="AD112" s="166"/>
      <c r="AE112" s="166"/>
      <c r="AF112" s="166"/>
      <c r="AG112" s="166"/>
      <c r="AH112" s="107" t="s">
        <v>1048</v>
      </c>
      <c r="AI112" s="107" t="s">
        <v>1048</v>
      </c>
      <c r="AJ112" s="107">
        <v>0</v>
      </c>
      <c r="AK112" s="107">
        <v>0</v>
      </c>
      <c r="AL112" s="107">
        <v>0</v>
      </c>
      <c r="AM112" s="107">
        <v>0</v>
      </c>
      <c r="AN112" s="107">
        <v>0</v>
      </c>
      <c r="AO112" s="107">
        <v>0</v>
      </c>
      <c r="AP112" s="107">
        <v>0</v>
      </c>
      <c r="AQ112" s="107">
        <v>0</v>
      </c>
      <c r="AR112" s="107">
        <v>0</v>
      </c>
      <c r="AS112" s="107">
        <v>0</v>
      </c>
      <c r="AT112" s="107">
        <v>0</v>
      </c>
      <c r="AU112" s="107">
        <v>0</v>
      </c>
      <c r="AV112" s="109">
        <v>0</v>
      </c>
      <c r="AW112" s="165">
        <v>0</v>
      </c>
      <c r="AX112" s="109">
        <v>0</v>
      </c>
      <c r="AY112" s="109">
        <v>0</v>
      </c>
      <c r="AZ112" s="109">
        <v>0</v>
      </c>
      <c r="BA112" s="107">
        <f>BA79/AZ79-1</f>
        <v>0</v>
      </c>
      <c r="BC112" s="221" t="s">
        <v>904</v>
      </c>
      <c r="BD112" s="164"/>
      <c r="BE112" s="164"/>
      <c r="BF112" s="164"/>
      <c r="BG112" s="164"/>
      <c r="BH112" s="164"/>
      <c r="BI112" s="109" t="s">
        <v>1048</v>
      </c>
      <c r="BJ112" s="109" t="s">
        <v>1048</v>
      </c>
      <c r="BK112" s="109">
        <v>0.25</v>
      </c>
      <c r="BL112" s="406" t="s">
        <v>1125</v>
      </c>
      <c r="BM112" s="109">
        <v>-0.19999999999999996</v>
      </c>
      <c r="BN112" s="406" t="s">
        <v>1125</v>
      </c>
      <c r="BO112" s="109">
        <v>0</v>
      </c>
      <c r="BP112" s="406" t="s">
        <v>1125</v>
      </c>
      <c r="BQ112" s="109">
        <v>0</v>
      </c>
      <c r="BR112" s="109">
        <v>0.25</v>
      </c>
      <c r="BS112" s="109">
        <v>-4.0000000000000036E-2</v>
      </c>
      <c r="BT112" s="109">
        <v>0</v>
      </c>
      <c r="BU112" s="109">
        <v>-0.5</v>
      </c>
      <c r="BV112" s="109">
        <v>0.66666666666666674</v>
      </c>
      <c r="BW112" s="406" t="s">
        <v>1125</v>
      </c>
      <c r="BX112" s="109">
        <v>0</v>
      </c>
      <c r="BY112" s="109">
        <v>0</v>
      </c>
      <c r="BZ112" s="107">
        <v>0.19999999999999996</v>
      </c>
      <c r="CA112" s="107">
        <f>CB79/CA79-1</f>
        <v>-0.16666666666666663</v>
      </c>
      <c r="CB112"/>
      <c r="CD112" s="221" t="s">
        <v>904</v>
      </c>
      <c r="CE112" s="164"/>
      <c r="CF112" s="164"/>
      <c r="CG112" s="164"/>
      <c r="CH112" s="164"/>
      <c r="CI112" s="164"/>
      <c r="CJ112" s="109" t="s">
        <v>1048</v>
      </c>
      <c r="CK112" s="109" t="s">
        <v>1048</v>
      </c>
      <c r="CL112" s="109">
        <v>0.19999999999999996</v>
      </c>
      <c r="CM112" s="406" t="s">
        <v>1125</v>
      </c>
      <c r="CN112" s="109">
        <v>-0.16666666666666663</v>
      </c>
      <c r="CO112" s="406" t="s">
        <v>1125</v>
      </c>
      <c r="CP112" s="109">
        <v>0</v>
      </c>
      <c r="CQ112" s="406" t="s">
        <v>1125</v>
      </c>
      <c r="CR112" s="109">
        <v>0</v>
      </c>
      <c r="CS112" s="109">
        <v>0</v>
      </c>
      <c r="CT112" s="109">
        <v>0</v>
      </c>
      <c r="CU112" s="109">
        <v>0</v>
      </c>
      <c r="CV112" s="109">
        <v>0</v>
      </c>
      <c r="CW112" s="109">
        <v>0</v>
      </c>
      <c r="CX112" s="406" t="s">
        <v>1125</v>
      </c>
      <c r="CY112" s="109">
        <v>0.39999999999999991</v>
      </c>
      <c r="CZ112" s="109">
        <v>0</v>
      </c>
      <c r="DA112" s="107">
        <v>0.35714285714285721</v>
      </c>
      <c r="DB112" s="107">
        <f>DC79/DB79-1</f>
        <v>-0.26315789473684215</v>
      </c>
      <c r="DC112"/>
    </row>
    <row r="113" spans="1:107" x14ac:dyDescent="0.3">
      <c r="A113" s="221" t="s">
        <v>925</v>
      </c>
      <c r="B113" s="109">
        <v>0</v>
      </c>
      <c r="C113" s="109">
        <v>0</v>
      </c>
      <c r="D113" s="109">
        <v>0</v>
      </c>
      <c r="E113" s="109">
        <v>0</v>
      </c>
      <c r="F113" s="109" t="s">
        <v>1048</v>
      </c>
      <c r="G113" s="109" t="s">
        <v>1048</v>
      </c>
      <c r="H113" s="109">
        <v>0.5</v>
      </c>
      <c r="I113" s="109">
        <v>0.33333333333333326</v>
      </c>
      <c r="J113" s="109">
        <v>-0.5</v>
      </c>
      <c r="K113" s="109">
        <v>0</v>
      </c>
      <c r="L113" s="109" t="s">
        <v>1048</v>
      </c>
      <c r="M113" s="109" t="s">
        <v>1048</v>
      </c>
      <c r="N113" s="109">
        <v>0</v>
      </c>
      <c r="O113" s="109" t="s">
        <v>1048</v>
      </c>
      <c r="P113" s="109" t="s">
        <v>1048</v>
      </c>
      <c r="Q113" s="109" t="s">
        <v>1048</v>
      </c>
      <c r="R113" s="109">
        <v>0.25</v>
      </c>
      <c r="S113" s="109">
        <v>0</v>
      </c>
      <c r="T113" s="109">
        <v>-0.19999999999999996</v>
      </c>
      <c r="U113" s="109">
        <v>0</v>
      </c>
      <c r="V113" s="165">
        <v>0.5</v>
      </c>
      <c r="W113" s="109">
        <v>0.5</v>
      </c>
      <c r="X113" s="109">
        <v>0</v>
      </c>
      <c r="Y113" s="109">
        <v>-0.33333333333333337</v>
      </c>
      <c r="Z113" s="107">
        <f t="shared" ref="Z113:Z140" si="5">Z80/Y80-1</f>
        <v>0</v>
      </c>
      <c r="AB113" s="221" t="s">
        <v>925</v>
      </c>
      <c r="AC113" s="107">
        <v>0</v>
      </c>
      <c r="AD113" s="107">
        <v>0</v>
      </c>
      <c r="AE113" s="107">
        <v>0</v>
      </c>
      <c r="AF113" s="107">
        <v>0</v>
      </c>
      <c r="AG113" s="107" t="s">
        <v>1048</v>
      </c>
      <c r="AH113" s="107" t="s">
        <v>1048</v>
      </c>
      <c r="AI113" s="107">
        <v>3.5714285714285809E-2</v>
      </c>
      <c r="AJ113" s="107">
        <v>3.4482758620689724E-2</v>
      </c>
      <c r="AK113" s="107">
        <v>0</v>
      </c>
      <c r="AL113" s="107">
        <v>0</v>
      </c>
      <c r="AM113" s="107" t="s">
        <v>1048</v>
      </c>
      <c r="AN113" s="107" t="s">
        <v>1048</v>
      </c>
      <c r="AO113" s="107">
        <v>-0.26666666666666672</v>
      </c>
      <c r="AP113" s="107" t="s">
        <v>1048</v>
      </c>
      <c r="AQ113" s="107" t="s">
        <v>1048</v>
      </c>
      <c r="AR113" s="107" t="s">
        <v>1048</v>
      </c>
      <c r="AS113" s="107">
        <v>0</v>
      </c>
      <c r="AT113" s="107">
        <v>0.5</v>
      </c>
      <c r="AU113" s="107">
        <v>-0.33333333333333337</v>
      </c>
      <c r="AV113" s="109">
        <v>0</v>
      </c>
      <c r="AW113" s="165">
        <v>1</v>
      </c>
      <c r="AX113" s="109">
        <v>0.30000000000000004</v>
      </c>
      <c r="AY113" s="109">
        <v>0</v>
      </c>
      <c r="AZ113" s="109">
        <v>0</v>
      </c>
      <c r="BA113" s="107">
        <f t="shared" ref="BA113:BA141" si="6">BA80/AZ80-1</f>
        <v>-3.8461538461538436E-2</v>
      </c>
      <c r="BC113" s="221" t="s">
        <v>925</v>
      </c>
      <c r="BD113" s="109">
        <v>0</v>
      </c>
      <c r="BE113" s="109">
        <v>0</v>
      </c>
      <c r="BF113" s="109">
        <v>0</v>
      </c>
      <c r="BG113" s="109">
        <v>0</v>
      </c>
      <c r="BH113" s="109" t="s">
        <v>1048</v>
      </c>
      <c r="BI113" s="109" t="s">
        <v>1048</v>
      </c>
      <c r="BJ113" s="109">
        <v>0.33333333333333326</v>
      </c>
      <c r="BK113" s="109">
        <v>0</v>
      </c>
      <c r="BL113" s="407"/>
      <c r="BM113" s="109">
        <v>0</v>
      </c>
      <c r="BN113" s="407"/>
      <c r="BO113" s="109">
        <v>0</v>
      </c>
      <c r="BP113" s="407"/>
      <c r="BQ113" s="109" t="s">
        <v>1048</v>
      </c>
      <c r="BR113" s="109" t="s">
        <v>1048</v>
      </c>
      <c r="BS113" s="109">
        <v>0.30000000000000004</v>
      </c>
      <c r="BT113" s="109">
        <v>-0.61538461538461542</v>
      </c>
      <c r="BU113" s="109">
        <v>1.4</v>
      </c>
      <c r="BV113" s="109">
        <v>4.1666666666666741E-2</v>
      </c>
      <c r="BW113" s="407"/>
      <c r="BX113" s="109">
        <v>0</v>
      </c>
      <c r="BY113" s="109">
        <v>0</v>
      </c>
      <c r="BZ113" s="107">
        <v>0</v>
      </c>
      <c r="CA113" s="107">
        <f t="shared" ref="CA113:CA140" si="7">CB80/CA80-1</f>
        <v>0</v>
      </c>
      <c r="CB113"/>
      <c r="CD113" s="221" t="s">
        <v>925</v>
      </c>
      <c r="CE113" s="109">
        <v>0.25000000000000022</v>
      </c>
      <c r="CF113" s="109">
        <v>0.19999999999999996</v>
      </c>
      <c r="CG113" s="109">
        <v>0.26666666666666683</v>
      </c>
      <c r="CH113" s="109">
        <v>-0.21052631578947378</v>
      </c>
      <c r="CI113" s="109" t="s">
        <v>1048</v>
      </c>
      <c r="CJ113" s="109" t="s">
        <v>1048</v>
      </c>
      <c r="CK113" s="109">
        <v>3</v>
      </c>
      <c r="CL113" s="109">
        <v>-0.75</v>
      </c>
      <c r="CM113" s="407"/>
      <c r="CN113" s="109">
        <v>0</v>
      </c>
      <c r="CO113" s="407"/>
      <c r="CP113" s="109">
        <v>0</v>
      </c>
      <c r="CQ113" s="407"/>
      <c r="CR113" s="109" t="s">
        <v>1048</v>
      </c>
      <c r="CS113" s="109" t="s">
        <v>1048</v>
      </c>
      <c r="CT113" s="109">
        <v>0.28205128205128216</v>
      </c>
      <c r="CU113" s="109">
        <v>-0.33333333333333404</v>
      </c>
      <c r="CV113" s="109">
        <v>0.50000000000000155</v>
      </c>
      <c r="CW113" s="109">
        <v>0.33333333333333326</v>
      </c>
      <c r="CX113" s="407"/>
      <c r="CY113" s="109">
        <v>0.25000000000000022</v>
      </c>
      <c r="CZ113" s="109">
        <v>-0.20000000000000007</v>
      </c>
      <c r="DA113" s="107">
        <v>0</v>
      </c>
      <c r="DB113" s="107">
        <f t="shared" ref="DB113:DB140" si="8">DC80/DB80-1</f>
        <v>0</v>
      </c>
      <c r="DC113"/>
    </row>
    <row r="114" spans="1:107" x14ac:dyDescent="0.3">
      <c r="A114" s="221" t="s">
        <v>926</v>
      </c>
      <c r="B114" s="109">
        <v>0.17647058823529416</v>
      </c>
      <c r="C114" s="131" t="s">
        <v>1048</v>
      </c>
      <c r="D114" s="131" t="s">
        <v>1048</v>
      </c>
      <c r="E114" s="109">
        <v>0.64705882352941169</v>
      </c>
      <c r="F114" s="109">
        <v>7.1428571428571397E-2</v>
      </c>
      <c r="G114" s="109">
        <v>0.33333333333333326</v>
      </c>
      <c r="H114" s="109">
        <v>-0.20833333333333504</v>
      </c>
      <c r="I114" s="109">
        <v>-5.2631578947366364E-2</v>
      </c>
      <c r="J114" s="109">
        <v>0.33333333333333326</v>
      </c>
      <c r="K114" s="109">
        <v>-0.25</v>
      </c>
      <c r="L114" s="109" t="s">
        <v>1048</v>
      </c>
      <c r="M114" s="109" t="s">
        <v>1048</v>
      </c>
      <c r="N114" s="109">
        <v>0</v>
      </c>
      <c r="O114" s="109">
        <v>0</v>
      </c>
      <c r="P114" s="109">
        <v>0</v>
      </c>
      <c r="Q114" s="109">
        <v>0.3125</v>
      </c>
      <c r="R114" s="109">
        <v>-0.23809523809523814</v>
      </c>
      <c r="S114" s="109">
        <v>0</v>
      </c>
      <c r="T114" s="109">
        <v>-0.25</v>
      </c>
      <c r="U114" s="109">
        <v>0.33333333333333326</v>
      </c>
      <c r="V114" s="165"/>
      <c r="W114" s="109">
        <v>-0.25</v>
      </c>
      <c r="X114" s="109">
        <v>0.41666666666666674</v>
      </c>
      <c r="Y114" s="109">
        <v>-0.29411764705882348</v>
      </c>
      <c r="Z114" s="107"/>
      <c r="AB114" s="221" t="s">
        <v>926</v>
      </c>
      <c r="AC114" s="107">
        <v>0.16666666666666674</v>
      </c>
      <c r="AD114" s="107" t="s">
        <v>1048</v>
      </c>
      <c r="AE114" s="107" t="s">
        <v>1048</v>
      </c>
      <c r="AF114" s="107">
        <v>-0.7</v>
      </c>
      <c r="AG114" s="107">
        <v>2.3333333333333335</v>
      </c>
      <c r="AH114" s="107">
        <v>1</v>
      </c>
      <c r="AI114" s="107">
        <v>-0.25</v>
      </c>
      <c r="AJ114" s="107">
        <v>0</v>
      </c>
      <c r="AK114" s="107">
        <v>-0.33333333333333337</v>
      </c>
      <c r="AL114" s="107">
        <v>1</v>
      </c>
      <c r="AM114" s="107">
        <v>0</v>
      </c>
      <c r="AN114" s="107">
        <v>0</v>
      </c>
      <c r="AO114" s="107">
        <v>0</v>
      </c>
      <c r="AP114" s="107">
        <v>0</v>
      </c>
      <c r="AQ114" s="107">
        <v>0</v>
      </c>
      <c r="AR114" s="107">
        <v>0</v>
      </c>
      <c r="AS114" s="107">
        <v>0</v>
      </c>
      <c r="AT114" s="107">
        <v>0</v>
      </c>
      <c r="AU114" s="107">
        <v>0</v>
      </c>
      <c r="AV114" s="109">
        <v>-0.25</v>
      </c>
      <c r="AW114" s="165"/>
      <c r="AX114" s="109">
        <v>0</v>
      </c>
      <c r="AY114" s="109">
        <v>0</v>
      </c>
      <c r="AZ114" s="109">
        <v>0.33333333333333326</v>
      </c>
      <c r="BA114" s="107"/>
      <c r="BC114" s="221" t="s">
        <v>926</v>
      </c>
      <c r="BD114" s="109">
        <v>0.11111111111111116</v>
      </c>
      <c r="BE114" s="131" t="s">
        <v>1048</v>
      </c>
      <c r="BF114" s="131" t="s">
        <v>1048</v>
      </c>
      <c r="BG114" s="109">
        <v>0.19999999999999996</v>
      </c>
      <c r="BH114" s="109">
        <v>-0.33333333333333337</v>
      </c>
      <c r="BI114" s="109">
        <v>-0.375</v>
      </c>
      <c r="BJ114" s="109">
        <v>1</v>
      </c>
      <c r="BK114" s="109">
        <v>0</v>
      </c>
      <c r="BL114" s="407"/>
      <c r="BM114" s="109">
        <v>-0.19999999999999996</v>
      </c>
      <c r="BN114" s="407"/>
      <c r="BO114" s="109">
        <v>0</v>
      </c>
      <c r="BP114" s="407"/>
      <c r="BQ114" s="109">
        <v>0.25</v>
      </c>
      <c r="BR114" s="109">
        <v>0.19999999999999996</v>
      </c>
      <c r="BS114" s="109">
        <v>0.33333333333333326</v>
      </c>
      <c r="BT114" s="109">
        <v>-0.5</v>
      </c>
      <c r="BU114" s="109">
        <v>1</v>
      </c>
      <c r="BV114" s="109">
        <v>-0.25</v>
      </c>
      <c r="BW114" s="407"/>
      <c r="BX114" s="109">
        <v>0</v>
      </c>
      <c r="BY114" s="109">
        <v>0</v>
      </c>
      <c r="BZ114" s="107">
        <v>0</v>
      </c>
      <c r="CA114" s="107"/>
      <c r="CB114"/>
      <c r="CD114" s="221" t="s">
        <v>926</v>
      </c>
      <c r="CE114" s="109">
        <v>6.0606060606060552E-2</v>
      </c>
      <c r="CF114" s="131" t="s">
        <v>1048</v>
      </c>
      <c r="CG114" s="131" t="s">
        <v>1048</v>
      </c>
      <c r="CH114" s="109">
        <v>-0.4</v>
      </c>
      <c r="CI114" s="109">
        <v>0.66666666666666674</v>
      </c>
      <c r="CJ114" s="109">
        <v>0</v>
      </c>
      <c r="CK114" s="109">
        <v>0</v>
      </c>
      <c r="CL114" s="109">
        <v>0.19999999999999996</v>
      </c>
      <c r="CM114" s="407"/>
      <c r="CN114" s="109">
        <v>0</v>
      </c>
      <c r="CO114" s="407"/>
      <c r="CP114" s="109">
        <v>-0.5</v>
      </c>
      <c r="CQ114" s="407"/>
      <c r="CR114" s="109">
        <v>1</v>
      </c>
      <c r="CS114" s="109">
        <v>-0.5</v>
      </c>
      <c r="CT114" s="109">
        <v>0.33333333333333326</v>
      </c>
      <c r="CU114" s="109">
        <v>4.4408920985006262E-16</v>
      </c>
      <c r="CV114" s="109">
        <v>0.99999999999999889</v>
      </c>
      <c r="CW114" s="109">
        <v>0</v>
      </c>
      <c r="CX114" s="407"/>
      <c r="CY114" s="109">
        <v>-0.45499999999999996</v>
      </c>
      <c r="CZ114" s="109">
        <v>0.37614678899082565</v>
      </c>
      <c r="DA114" s="107">
        <v>0</v>
      </c>
      <c r="DB114" s="107"/>
      <c r="DC114"/>
    </row>
    <row r="115" spans="1:107" x14ac:dyDescent="0.3">
      <c r="A115" s="221" t="s">
        <v>901</v>
      </c>
      <c r="B115" s="109" t="s">
        <v>1048</v>
      </c>
      <c r="C115" s="131" t="s">
        <v>1048</v>
      </c>
      <c r="D115" s="131" t="s">
        <v>1048</v>
      </c>
      <c r="E115" s="109" t="s">
        <v>1048</v>
      </c>
      <c r="F115" s="109">
        <v>0</v>
      </c>
      <c r="G115" s="109">
        <v>0</v>
      </c>
      <c r="H115" s="109" t="s">
        <v>1048</v>
      </c>
      <c r="I115" s="109" t="s">
        <v>1048</v>
      </c>
      <c r="J115" s="109" t="s">
        <v>1048</v>
      </c>
      <c r="K115" s="109" t="s">
        <v>1048</v>
      </c>
      <c r="L115" s="109">
        <v>0</v>
      </c>
      <c r="M115" s="109">
        <v>0.5</v>
      </c>
      <c r="N115" s="109">
        <v>0.16666666666666674</v>
      </c>
      <c r="O115" s="109">
        <v>-3.5714285714285698E-2</v>
      </c>
      <c r="P115" s="109">
        <v>0.125</v>
      </c>
      <c r="Q115" s="109">
        <v>-0.40740740740740744</v>
      </c>
      <c r="R115" s="109">
        <v>0.75</v>
      </c>
      <c r="S115" s="109">
        <v>-0.4285714285714286</v>
      </c>
      <c r="T115" s="109">
        <v>0.5</v>
      </c>
      <c r="U115" s="109">
        <v>0</v>
      </c>
      <c r="V115" s="165"/>
      <c r="W115" s="109">
        <v>0</v>
      </c>
      <c r="X115" s="109">
        <v>0</v>
      </c>
      <c r="Y115" s="109">
        <v>0</v>
      </c>
      <c r="Z115" s="107">
        <f t="shared" si="5"/>
        <v>0</v>
      </c>
      <c r="AB115" s="221" t="s">
        <v>901</v>
      </c>
      <c r="AC115" s="107" t="s">
        <v>1048</v>
      </c>
      <c r="AD115" s="107" t="s">
        <v>1048</v>
      </c>
      <c r="AE115" s="107" t="s">
        <v>1048</v>
      </c>
      <c r="AF115" s="107" t="s">
        <v>1048</v>
      </c>
      <c r="AG115" s="107">
        <v>0</v>
      </c>
      <c r="AH115" s="107">
        <v>0</v>
      </c>
      <c r="AI115" s="107" t="s">
        <v>1048</v>
      </c>
      <c r="AJ115" s="107" t="s">
        <v>1048</v>
      </c>
      <c r="AK115" s="107" t="s">
        <v>1048</v>
      </c>
      <c r="AL115" s="107" t="s">
        <v>1048</v>
      </c>
      <c r="AM115" s="107">
        <v>4.3478260869565188E-2</v>
      </c>
      <c r="AN115" s="107">
        <v>-0.16666666666666663</v>
      </c>
      <c r="AO115" s="107">
        <v>-5.0000000000000044E-2</v>
      </c>
      <c r="AP115" s="107">
        <v>-0.10526315789473684</v>
      </c>
      <c r="AQ115" s="107">
        <v>-0.15000000000000002</v>
      </c>
      <c r="AR115" s="107">
        <v>0.52941176470588225</v>
      </c>
      <c r="AS115" s="107">
        <v>-0.26923076923076927</v>
      </c>
      <c r="AT115" s="107">
        <v>5.2631578947368363E-2</v>
      </c>
      <c r="AU115" s="107">
        <v>-0.15000000000000002</v>
      </c>
      <c r="AV115" s="109">
        <v>0</v>
      </c>
      <c r="AW115" s="165"/>
      <c r="AX115" s="109">
        <v>0.29411764705882359</v>
      </c>
      <c r="AY115" s="109">
        <v>9.0909090909090828E-2</v>
      </c>
      <c r="AZ115" s="109">
        <v>0</v>
      </c>
      <c r="BA115" s="107">
        <f t="shared" si="6"/>
        <v>9.0909090909090828E-2</v>
      </c>
      <c r="BC115" s="221" t="s">
        <v>901</v>
      </c>
      <c r="BD115" s="109" t="s">
        <v>1048</v>
      </c>
      <c r="BE115" s="131" t="s">
        <v>1048</v>
      </c>
      <c r="BF115" s="131" t="s">
        <v>1048</v>
      </c>
      <c r="BG115" s="109" t="s">
        <v>1048</v>
      </c>
      <c r="BH115" s="109">
        <v>0</v>
      </c>
      <c r="BI115" s="109">
        <v>0</v>
      </c>
      <c r="BJ115" s="109" t="s">
        <v>1048</v>
      </c>
      <c r="BK115" s="109" t="s">
        <v>1048</v>
      </c>
      <c r="BL115" s="407"/>
      <c r="BM115" s="109" t="s">
        <v>1048</v>
      </c>
      <c r="BN115" s="407"/>
      <c r="BO115" s="109">
        <v>0.11363636363636354</v>
      </c>
      <c r="BP115" s="407"/>
      <c r="BQ115" s="109">
        <v>-0.18367346938775508</v>
      </c>
      <c r="BR115" s="109">
        <v>0.25</v>
      </c>
      <c r="BS115" s="109">
        <v>-0.19999999999999996</v>
      </c>
      <c r="BT115" s="109">
        <v>0</v>
      </c>
      <c r="BU115" s="109">
        <v>0.39999999999999991</v>
      </c>
      <c r="BV115" s="109">
        <v>-0.2857142857142857</v>
      </c>
      <c r="BW115" s="407"/>
      <c r="BX115" s="109">
        <v>0.19999999999999996</v>
      </c>
      <c r="BY115" s="109">
        <v>-0.16666666666666663</v>
      </c>
      <c r="BZ115" s="107">
        <v>0</v>
      </c>
      <c r="CA115" s="107">
        <f t="shared" si="7"/>
        <v>0.10000000000000009</v>
      </c>
      <c r="CB115"/>
      <c r="CD115" s="221" t="s">
        <v>901</v>
      </c>
      <c r="CE115" s="109" t="s">
        <v>1048</v>
      </c>
      <c r="CF115" s="131" t="s">
        <v>1048</v>
      </c>
      <c r="CG115" s="131" t="s">
        <v>1048</v>
      </c>
      <c r="CH115" s="109" t="s">
        <v>1048</v>
      </c>
      <c r="CI115" s="109">
        <v>-0.11199999999999999</v>
      </c>
      <c r="CJ115" s="109">
        <v>0.14114114114114118</v>
      </c>
      <c r="CK115" s="109" t="s">
        <v>1048</v>
      </c>
      <c r="CL115" s="109" t="s">
        <v>1048</v>
      </c>
      <c r="CM115" s="407"/>
      <c r="CN115" s="109" t="s">
        <v>1048</v>
      </c>
      <c r="CO115" s="407"/>
      <c r="CP115" s="109">
        <v>-0.22219341457091013</v>
      </c>
      <c r="CQ115" s="407"/>
      <c r="CR115" s="109">
        <v>0</v>
      </c>
      <c r="CS115" s="109">
        <v>-0.5</v>
      </c>
      <c r="CT115" s="109">
        <v>0.39999999999999991</v>
      </c>
      <c r="CU115" s="109">
        <v>0</v>
      </c>
      <c r="CV115" s="109">
        <v>-0.52380952380952384</v>
      </c>
      <c r="CW115" s="109">
        <v>1.4300000000000002</v>
      </c>
      <c r="CX115" s="407"/>
      <c r="CY115" s="109">
        <v>4.5267489711934061E-2</v>
      </c>
      <c r="CZ115" s="109">
        <v>0.68503937007874027</v>
      </c>
      <c r="DA115" s="107">
        <v>-0.53271028037383183</v>
      </c>
      <c r="DB115" s="107">
        <f t="shared" si="8"/>
        <v>0</v>
      </c>
      <c r="DC115"/>
    </row>
    <row r="116" spans="1:107" x14ac:dyDescent="0.3">
      <c r="A116" s="136" t="s">
        <v>1052</v>
      </c>
      <c r="B116" s="109"/>
      <c r="C116" s="131"/>
      <c r="D116" s="131"/>
      <c r="E116" s="109"/>
      <c r="F116" s="109"/>
      <c r="G116" s="109"/>
      <c r="H116" s="109"/>
      <c r="I116" s="109"/>
      <c r="J116" s="109"/>
      <c r="K116" s="109"/>
      <c r="L116" s="109"/>
      <c r="M116" s="109"/>
      <c r="N116" s="109"/>
      <c r="O116" s="109" t="s">
        <v>1048</v>
      </c>
      <c r="P116" s="109" t="s">
        <v>1048</v>
      </c>
      <c r="Q116" s="109" t="s">
        <v>1048</v>
      </c>
      <c r="R116" s="109" t="s">
        <v>1048</v>
      </c>
      <c r="S116" s="109" t="s">
        <v>1048</v>
      </c>
      <c r="T116" s="109" t="s">
        <v>1048</v>
      </c>
      <c r="U116" s="109" t="s">
        <v>1048</v>
      </c>
      <c r="V116" s="165"/>
      <c r="W116" s="109" t="s">
        <v>1048</v>
      </c>
      <c r="X116" s="109"/>
      <c r="Y116" s="109"/>
      <c r="Z116" s="107"/>
      <c r="AB116" s="221" t="s">
        <v>1052</v>
      </c>
      <c r="AC116" s="107"/>
      <c r="AD116" s="107"/>
      <c r="AE116" s="107"/>
      <c r="AF116" s="107"/>
      <c r="AG116" s="107"/>
      <c r="AH116" s="107"/>
      <c r="AI116" s="107"/>
      <c r="AJ116" s="107"/>
      <c r="AK116" s="107"/>
      <c r="AL116" s="107"/>
      <c r="AM116" s="107"/>
      <c r="AN116" s="107"/>
      <c r="AO116" s="107"/>
      <c r="AP116" s="107" t="s">
        <v>1048</v>
      </c>
      <c r="AQ116" s="107" t="s">
        <v>1048</v>
      </c>
      <c r="AR116" s="107" t="s">
        <v>1048</v>
      </c>
      <c r="AS116" s="107" t="s">
        <v>1048</v>
      </c>
      <c r="AT116" s="107" t="s">
        <v>1048</v>
      </c>
      <c r="AU116" s="107" t="s">
        <v>1048</v>
      </c>
      <c r="AV116" s="109" t="s">
        <v>1048</v>
      </c>
      <c r="AW116" s="165"/>
      <c r="AX116" s="109" t="s">
        <v>1048</v>
      </c>
      <c r="AY116" s="109"/>
      <c r="AZ116" s="109"/>
      <c r="BA116" s="107"/>
      <c r="BC116" s="221" t="s">
        <v>1052</v>
      </c>
      <c r="BD116" s="109"/>
      <c r="BE116" s="131"/>
      <c r="BF116" s="131"/>
      <c r="BG116" s="109"/>
      <c r="BH116" s="109"/>
      <c r="BI116" s="109"/>
      <c r="BJ116" s="109"/>
      <c r="BK116" s="109"/>
      <c r="BL116" s="407"/>
      <c r="BM116" s="109"/>
      <c r="BN116" s="407"/>
      <c r="BO116" s="107"/>
      <c r="BP116" s="407"/>
      <c r="BQ116" s="109" t="s">
        <v>1048</v>
      </c>
      <c r="BR116" s="109" t="s">
        <v>1048</v>
      </c>
      <c r="BS116" s="109" t="s">
        <v>1048</v>
      </c>
      <c r="BT116" s="109" t="s">
        <v>1048</v>
      </c>
      <c r="BU116" s="109"/>
      <c r="BV116" s="109"/>
      <c r="BW116" s="407"/>
      <c r="BX116" s="109"/>
      <c r="BY116" s="109"/>
      <c r="BZ116" s="185"/>
      <c r="CA116" s="107"/>
      <c r="CB116"/>
      <c r="CD116" s="221" t="s">
        <v>1052</v>
      </c>
      <c r="CE116" s="109"/>
      <c r="CF116" s="131"/>
      <c r="CG116" s="131"/>
      <c r="CH116" s="109"/>
      <c r="CI116" s="109"/>
      <c r="CJ116" s="109"/>
      <c r="CK116" s="109"/>
      <c r="CL116" s="109"/>
      <c r="CM116" s="407"/>
      <c r="CN116" s="109"/>
      <c r="CO116" s="407"/>
      <c r="CP116" s="107"/>
      <c r="CQ116" s="407"/>
      <c r="CR116" s="109" t="s">
        <v>1048</v>
      </c>
      <c r="CS116" s="109" t="s">
        <v>1048</v>
      </c>
      <c r="CT116" s="109" t="s">
        <v>1048</v>
      </c>
      <c r="CU116" s="109" t="s">
        <v>1048</v>
      </c>
      <c r="CV116" s="109" t="s">
        <v>1048</v>
      </c>
      <c r="CW116" s="109"/>
      <c r="CX116" s="407"/>
      <c r="CY116" s="109"/>
      <c r="CZ116" s="109"/>
      <c r="DA116" s="107"/>
      <c r="DB116" s="107"/>
      <c r="DC116"/>
    </row>
    <row r="117" spans="1:107" x14ac:dyDescent="0.3">
      <c r="A117" s="136" t="s">
        <v>1053</v>
      </c>
      <c r="B117" s="109"/>
      <c r="C117" s="131"/>
      <c r="D117" s="131"/>
      <c r="E117" s="109"/>
      <c r="F117" s="109"/>
      <c r="G117" s="109"/>
      <c r="H117" s="109"/>
      <c r="I117" s="109"/>
      <c r="J117" s="109"/>
      <c r="K117" s="109"/>
      <c r="L117" s="109"/>
      <c r="M117" s="109" t="s">
        <v>1048</v>
      </c>
      <c r="N117" s="109" t="s">
        <v>1048</v>
      </c>
      <c r="O117" s="109" t="s">
        <v>1048</v>
      </c>
      <c r="P117" s="109" t="s">
        <v>1048</v>
      </c>
      <c r="Q117" s="109" t="s">
        <v>1048</v>
      </c>
      <c r="R117" s="109" t="s">
        <v>1048</v>
      </c>
      <c r="S117" s="109" t="s">
        <v>1048</v>
      </c>
      <c r="T117" s="109">
        <v>0</v>
      </c>
      <c r="U117" s="109">
        <v>0</v>
      </c>
      <c r="V117" s="165"/>
      <c r="W117" s="109" t="s">
        <v>1048</v>
      </c>
      <c r="X117" s="109"/>
      <c r="Y117" s="109"/>
      <c r="Z117" s="107"/>
      <c r="AB117" s="221" t="s">
        <v>1053</v>
      </c>
      <c r="AC117" s="107"/>
      <c r="AD117" s="107"/>
      <c r="AE117" s="107"/>
      <c r="AF117" s="107"/>
      <c r="AG117" s="107"/>
      <c r="AH117" s="107"/>
      <c r="AI117" s="107"/>
      <c r="AJ117" s="107"/>
      <c r="AK117" s="107"/>
      <c r="AL117" s="107"/>
      <c r="AM117" s="107"/>
      <c r="AN117" s="107" t="s">
        <v>1048</v>
      </c>
      <c r="AO117" s="107" t="s">
        <v>1048</v>
      </c>
      <c r="AP117" s="107" t="s">
        <v>1048</v>
      </c>
      <c r="AQ117" s="107" t="s">
        <v>1048</v>
      </c>
      <c r="AR117" s="107" t="s">
        <v>1048</v>
      </c>
      <c r="AS117" s="107" t="s">
        <v>1048</v>
      </c>
      <c r="AT117" s="107" t="s">
        <v>1048</v>
      </c>
      <c r="AU117" s="107">
        <v>0</v>
      </c>
      <c r="AV117" s="109">
        <v>-0.29166666666666663</v>
      </c>
      <c r="AW117" s="165"/>
      <c r="AX117" s="109" t="s">
        <v>1048</v>
      </c>
      <c r="AY117" s="109"/>
      <c r="AZ117" s="109"/>
      <c r="BA117" s="107"/>
      <c r="BC117" s="221" t="s">
        <v>1053</v>
      </c>
      <c r="BD117" s="109"/>
      <c r="BE117" s="131"/>
      <c r="BF117" s="131"/>
      <c r="BG117" s="109"/>
      <c r="BH117" s="109"/>
      <c r="BI117" s="109"/>
      <c r="BJ117" s="109"/>
      <c r="BK117" s="109"/>
      <c r="BL117" s="407"/>
      <c r="BM117" s="109"/>
      <c r="BN117" s="407"/>
      <c r="BO117" s="107" t="s">
        <v>1048</v>
      </c>
      <c r="BP117" s="407"/>
      <c r="BQ117" s="109" t="s">
        <v>1048</v>
      </c>
      <c r="BR117" s="109" t="s">
        <v>1048</v>
      </c>
      <c r="BS117" s="109" t="s">
        <v>1048</v>
      </c>
      <c r="BT117" s="109" t="s">
        <v>1048</v>
      </c>
      <c r="BU117" s="109">
        <v>-0.19999999999999996</v>
      </c>
      <c r="BV117" s="109">
        <v>0.25</v>
      </c>
      <c r="BW117" s="407"/>
      <c r="BX117" s="109"/>
      <c r="BY117" s="109"/>
      <c r="BZ117" s="185"/>
      <c r="CA117" s="107"/>
      <c r="CB117"/>
      <c r="CD117" s="221" t="s">
        <v>1053</v>
      </c>
      <c r="CE117" s="109"/>
      <c r="CF117" s="131"/>
      <c r="CG117" s="131"/>
      <c r="CH117" s="109"/>
      <c r="CI117" s="109"/>
      <c r="CJ117" s="109"/>
      <c r="CK117" s="109"/>
      <c r="CL117" s="109"/>
      <c r="CM117" s="407"/>
      <c r="CN117" s="109"/>
      <c r="CO117" s="407"/>
      <c r="CP117" s="107" t="s">
        <v>1048</v>
      </c>
      <c r="CQ117" s="407"/>
      <c r="CR117" s="109" t="s">
        <v>1048</v>
      </c>
      <c r="CS117" s="109" t="s">
        <v>1048</v>
      </c>
      <c r="CT117" s="109" t="s">
        <v>1048</v>
      </c>
      <c r="CU117" s="109" t="s">
        <v>1048</v>
      </c>
      <c r="CV117" s="109">
        <v>0</v>
      </c>
      <c r="CW117" s="109">
        <v>0</v>
      </c>
      <c r="CX117" s="407"/>
      <c r="CY117" s="109"/>
      <c r="CZ117" s="109"/>
      <c r="DA117" s="107"/>
      <c r="DB117" s="107"/>
      <c r="DC117"/>
    </row>
    <row r="118" spans="1:107" x14ac:dyDescent="0.3">
      <c r="A118" s="136" t="s">
        <v>1054</v>
      </c>
      <c r="B118" s="109"/>
      <c r="C118" s="131"/>
      <c r="D118" s="131"/>
      <c r="E118" s="109"/>
      <c r="F118" s="109"/>
      <c r="G118" s="109"/>
      <c r="H118" s="109"/>
      <c r="I118" s="109"/>
      <c r="J118" s="109"/>
      <c r="K118" s="109" t="s">
        <v>1048</v>
      </c>
      <c r="L118" s="109" t="s">
        <v>1048</v>
      </c>
      <c r="M118" s="109" t="s">
        <v>1048</v>
      </c>
      <c r="N118" s="109" t="s">
        <v>1048</v>
      </c>
      <c r="O118" s="109" t="s">
        <v>1048</v>
      </c>
      <c r="P118" s="109">
        <v>0.5</v>
      </c>
      <c r="Q118" s="109">
        <v>1.5641000000000003</v>
      </c>
      <c r="R118" s="109" t="s">
        <v>1048</v>
      </c>
      <c r="S118" s="109" t="s">
        <v>1048</v>
      </c>
      <c r="T118" s="109" t="s">
        <v>1048</v>
      </c>
      <c r="U118" s="109">
        <v>0</v>
      </c>
      <c r="V118" s="165"/>
      <c r="W118" s="109" t="s">
        <v>1048</v>
      </c>
      <c r="X118" s="109"/>
      <c r="Y118" s="109"/>
      <c r="Z118" s="107"/>
      <c r="AB118" s="221" t="s">
        <v>1054</v>
      </c>
      <c r="AC118" s="107"/>
      <c r="AD118" s="107"/>
      <c r="AE118" s="107"/>
      <c r="AF118" s="107"/>
      <c r="AG118" s="107"/>
      <c r="AH118" s="107"/>
      <c r="AI118" s="107"/>
      <c r="AJ118" s="107"/>
      <c r="AK118" s="107"/>
      <c r="AL118" s="107" t="s">
        <v>1048</v>
      </c>
      <c r="AM118" s="107" t="s">
        <v>1048</v>
      </c>
      <c r="AN118" s="107" t="s">
        <v>1048</v>
      </c>
      <c r="AO118" s="107" t="s">
        <v>1048</v>
      </c>
      <c r="AP118" s="107" t="s">
        <v>1048</v>
      </c>
      <c r="AQ118" s="107">
        <v>-0.25</v>
      </c>
      <c r="AR118" s="107">
        <v>0.11111111111111116</v>
      </c>
      <c r="AS118" s="107" t="s">
        <v>1048</v>
      </c>
      <c r="AT118" s="107" t="s">
        <v>1048</v>
      </c>
      <c r="AU118" s="107" t="s">
        <v>1048</v>
      </c>
      <c r="AV118" s="109">
        <v>0.76470588235294112</v>
      </c>
      <c r="AW118" s="165"/>
      <c r="AX118" s="109" t="s">
        <v>1048</v>
      </c>
      <c r="AY118" s="109"/>
      <c r="AZ118" s="109"/>
      <c r="BA118" s="107"/>
      <c r="BC118" s="221" t="s">
        <v>1054</v>
      </c>
      <c r="BD118" s="109"/>
      <c r="BE118" s="131"/>
      <c r="BF118" s="131"/>
      <c r="BG118" s="109"/>
      <c r="BH118" s="109"/>
      <c r="BI118" s="109"/>
      <c r="BJ118" s="109"/>
      <c r="BK118" s="109"/>
      <c r="BL118" s="407"/>
      <c r="BM118" s="109" t="s">
        <v>1048</v>
      </c>
      <c r="BN118" s="407"/>
      <c r="BO118" s="109">
        <v>0.19999999999999996</v>
      </c>
      <c r="BP118" s="407"/>
      <c r="BQ118" s="109">
        <v>-0.3041666666666667</v>
      </c>
      <c r="BR118" s="109">
        <v>0.49700598802395213</v>
      </c>
      <c r="BS118" s="109" t="s">
        <v>1048</v>
      </c>
      <c r="BT118" s="109" t="s">
        <v>1048</v>
      </c>
      <c r="BU118" s="109"/>
      <c r="BV118" s="109">
        <v>2.125</v>
      </c>
      <c r="BW118" s="407"/>
      <c r="BX118" s="109"/>
      <c r="BY118" s="109"/>
      <c r="BZ118" s="107"/>
      <c r="CA118" s="107"/>
      <c r="CB118"/>
      <c r="CD118" s="221" t="s">
        <v>1054</v>
      </c>
      <c r="CE118" s="109"/>
      <c r="CF118" s="131"/>
      <c r="CG118" s="131"/>
      <c r="CH118" s="109"/>
      <c r="CI118" s="109"/>
      <c r="CJ118" s="109"/>
      <c r="CK118" s="109"/>
      <c r="CL118" s="109"/>
      <c r="CM118" s="407"/>
      <c r="CN118" s="109" t="s">
        <v>1048</v>
      </c>
      <c r="CO118" s="407"/>
      <c r="CP118" s="109">
        <v>6.5</v>
      </c>
      <c r="CQ118" s="407"/>
      <c r="CR118" s="109">
        <v>-0.85333333333333328</v>
      </c>
      <c r="CS118" s="109">
        <v>-9.090909090909105E-2</v>
      </c>
      <c r="CT118" s="109" t="s">
        <v>1048</v>
      </c>
      <c r="CU118" s="109" t="s">
        <v>1048</v>
      </c>
      <c r="CV118" s="109" t="s">
        <v>1048</v>
      </c>
      <c r="CW118" s="109">
        <v>0</v>
      </c>
      <c r="CX118" s="407"/>
      <c r="CY118" s="109"/>
      <c r="CZ118" s="109"/>
      <c r="DA118" s="107"/>
      <c r="DB118" s="107"/>
      <c r="DC118"/>
    </row>
    <row r="119" spans="1:107" x14ac:dyDescent="0.3">
      <c r="A119" s="136" t="s">
        <v>905</v>
      </c>
      <c r="B119" s="109"/>
      <c r="C119" s="131"/>
      <c r="D119" s="131"/>
      <c r="E119" s="109"/>
      <c r="F119" s="109"/>
      <c r="G119" s="109"/>
      <c r="H119" s="109"/>
      <c r="I119" s="109"/>
      <c r="J119" s="109"/>
      <c r="K119" s="109"/>
      <c r="L119" s="109"/>
      <c r="M119" s="109"/>
      <c r="N119" s="109"/>
      <c r="O119" s="109"/>
      <c r="P119" s="109"/>
      <c r="Q119" s="109"/>
      <c r="R119" s="109"/>
      <c r="S119" s="109"/>
      <c r="T119" s="109"/>
      <c r="U119" s="109" t="s">
        <v>1048</v>
      </c>
      <c r="V119" s="165"/>
      <c r="W119" s="109">
        <v>0.33333333333333326</v>
      </c>
      <c r="X119" s="109">
        <v>6.25E-2</v>
      </c>
      <c r="Y119" s="109">
        <v>0.41176470588235303</v>
      </c>
      <c r="Z119" s="107">
        <f t="shared" si="5"/>
        <v>-6.6666666666666652E-2</v>
      </c>
      <c r="AB119" s="221" t="s">
        <v>905</v>
      </c>
      <c r="AC119" s="109"/>
      <c r="AD119" s="131"/>
      <c r="AE119" s="131"/>
      <c r="AF119" s="109"/>
      <c r="AG119" s="109"/>
      <c r="AH119" s="109"/>
      <c r="AI119" s="109"/>
      <c r="AJ119" s="109"/>
      <c r="AK119" s="109"/>
      <c r="AL119" s="109"/>
      <c r="AM119" s="109"/>
      <c r="AN119" s="109"/>
      <c r="AO119" s="109"/>
      <c r="AP119" s="109"/>
      <c r="AQ119" s="109"/>
      <c r="AR119" s="109"/>
      <c r="AS119" s="109"/>
      <c r="AT119" s="109"/>
      <c r="AU119" s="109"/>
      <c r="AV119" s="109" t="s">
        <v>1048</v>
      </c>
      <c r="AW119" s="165"/>
      <c r="AX119" s="109">
        <v>0.66666666666666674</v>
      </c>
      <c r="AY119" s="109">
        <v>0</v>
      </c>
      <c r="AZ119" s="109">
        <v>-5.0000000000000044E-2</v>
      </c>
      <c r="BA119" s="107">
        <f t="shared" si="6"/>
        <v>0</v>
      </c>
      <c r="BC119" s="221" t="s">
        <v>905</v>
      </c>
      <c r="BD119" s="109"/>
      <c r="BE119" s="131"/>
      <c r="BF119" s="131"/>
      <c r="BG119" s="109"/>
      <c r="BH119" s="109"/>
      <c r="BI119" s="109"/>
      <c r="BJ119" s="109"/>
      <c r="BK119" s="109"/>
      <c r="BL119" s="407"/>
      <c r="BM119" s="109"/>
      <c r="BN119" s="407"/>
      <c r="BO119" s="109"/>
      <c r="BP119" s="407"/>
      <c r="BQ119" s="109"/>
      <c r="BR119" s="109"/>
      <c r="BS119" s="109"/>
      <c r="BT119" s="109"/>
      <c r="BU119" s="109"/>
      <c r="BV119" s="109"/>
      <c r="BW119" s="407"/>
      <c r="BX119" s="109">
        <v>-0.5</v>
      </c>
      <c r="BY119" s="109">
        <v>1</v>
      </c>
      <c r="BZ119" s="107">
        <v>-0.25</v>
      </c>
      <c r="CA119" s="107">
        <f t="shared" si="7"/>
        <v>3.3333333333333437E-2</v>
      </c>
      <c r="CB119"/>
      <c r="CD119" s="221" t="s">
        <v>905</v>
      </c>
      <c r="CE119" s="107"/>
      <c r="CF119" s="107"/>
      <c r="CG119" s="107"/>
      <c r="CH119" s="107"/>
      <c r="CI119" s="107"/>
      <c r="CJ119" s="107"/>
      <c r="CK119" s="107"/>
      <c r="CL119" s="107"/>
      <c r="CM119" s="407"/>
      <c r="CN119" s="107"/>
      <c r="CO119" s="407"/>
      <c r="CP119" s="109"/>
      <c r="CQ119" s="407"/>
      <c r="CR119" s="107"/>
      <c r="CS119" s="107"/>
      <c r="CT119" s="107"/>
      <c r="CU119" s="107"/>
      <c r="CV119" s="107"/>
      <c r="CW119" s="107"/>
      <c r="CX119" s="407"/>
      <c r="CY119" s="107">
        <v>-0.12499999999999989</v>
      </c>
      <c r="CZ119" s="107">
        <v>-0.1428571428571429</v>
      </c>
      <c r="DA119" s="107">
        <v>0</v>
      </c>
      <c r="DB119" s="107">
        <f t="shared" si="8"/>
        <v>-5.3333333333333344E-2</v>
      </c>
      <c r="DC119"/>
    </row>
    <row r="120" spans="1:107" x14ac:dyDescent="0.3">
      <c r="A120" s="221" t="s">
        <v>902</v>
      </c>
      <c r="B120" s="109">
        <v>0</v>
      </c>
      <c r="C120" s="109">
        <v>0</v>
      </c>
      <c r="D120" s="109">
        <v>-0.66666666666666674</v>
      </c>
      <c r="E120" s="109">
        <v>2</v>
      </c>
      <c r="F120" s="109">
        <v>0</v>
      </c>
      <c r="G120" s="109" t="s">
        <v>1048</v>
      </c>
      <c r="H120" s="109" t="s">
        <v>1048</v>
      </c>
      <c r="I120" s="109" t="s">
        <v>1048</v>
      </c>
      <c r="J120" s="109">
        <v>0.5</v>
      </c>
      <c r="K120" s="109">
        <v>0</v>
      </c>
      <c r="L120" s="109" t="s">
        <v>1048</v>
      </c>
      <c r="M120" s="109" t="s">
        <v>1048</v>
      </c>
      <c r="N120" s="109" t="s">
        <v>1048</v>
      </c>
      <c r="O120" s="109" t="s">
        <v>1048</v>
      </c>
      <c r="P120" s="109" t="s">
        <v>1048</v>
      </c>
      <c r="Q120" s="109" t="s">
        <v>1048</v>
      </c>
      <c r="R120" s="109">
        <v>0</v>
      </c>
      <c r="S120" s="109">
        <v>-0.4</v>
      </c>
      <c r="T120" s="109">
        <v>0.33333333333333326</v>
      </c>
      <c r="U120" s="109">
        <v>0.25</v>
      </c>
      <c r="V120" s="165">
        <v>0.19999999999999996</v>
      </c>
      <c r="W120" s="109">
        <v>0</v>
      </c>
      <c r="X120" s="109">
        <v>0.19999999999999996</v>
      </c>
      <c r="Y120" s="109">
        <v>0</v>
      </c>
      <c r="Z120" s="107">
        <f t="shared" si="5"/>
        <v>0</v>
      </c>
      <c r="AB120" s="221" t="s">
        <v>902</v>
      </c>
      <c r="AC120" s="107">
        <v>3.7037037037036979E-2</v>
      </c>
      <c r="AD120" s="107">
        <v>0</v>
      </c>
      <c r="AE120" s="107">
        <v>-8.9285714285714302E-2</v>
      </c>
      <c r="AF120" s="107">
        <v>1.9607843137254832E-2</v>
      </c>
      <c r="AG120" s="107">
        <v>0.15384615384615374</v>
      </c>
      <c r="AH120" s="107" t="s">
        <v>1048</v>
      </c>
      <c r="AI120" s="107" t="s">
        <v>1048</v>
      </c>
      <c r="AJ120" s="107" t="s">
        <v>1048</v>
      </c>
      <c r="AK120" s="107">
        <v>0.35000000000000009</v>
      </c>
      <c r="AL120" s="107">
        <v>0.11111111111111116</v>
      </c>
      <c r="AM120" s="107">
        <v>0</v>
      </c>
      <c r="AN120" s="107" t="s">
        <v>1048</v>
      </c>
      <c r="AO120" s="107" t="s">
        <v>1048</v>
      </c>
      <c r="AP120" s="107" t="s">
        <v>1048</v>
      </c>
      <c r="AQ120" s="107" t="s">
        <v>1048</v>
      </c>
      <c r="AR120" s="107" t="s">
        <v>1048</v>
      </c>
      <c r="AS120" s="107">
        <v>0</v>
      </c>
      <c r="AT120" s="107">
        <v>-7.6923076923076872E-2</v>
      </c>
      <c r="AU120" s="107">
        <v>-8.333333333333337E-2</v>
      </c>
      <c r="AV120" s="109">
        <v>-9.0909090909090939E-2</v>
      </c>
      <c r="AW120" s="165">
        <v>0.30000000000000004</v>
      </c>
      <c r="AX120" s="109">
        <v>0.30000000000000004</v>
      </c>
      <c r="AY120" s="109">
        <v>0</v>
      </c>
      <c r="AZ120" s="109">
        <v>0</v>
      </c>
      <c r="BA120" s="107">
        <f t="shared" si="6"/>
        <v>0</v>
      </c>
      <c r="BC120" s="221" t="s">
        <v>902</v>
      </c>
      <c r="BD120" s="109">
        <v>0.33333333333333326</v>
      </c>
      <c r="BE120" s="109">
        <v>0</v>
      </c>
      <c r="BF120" s="109">
        <v>0</v>
      </c>
      <c r="BG120" s="109">
        <v>0.5</v>
      </c>
      <c r="BH120" s="109">
        <v>0</v>
      </c>
      <c r="BI120" s="109" t="s">
        <v>1048</v>
      </c>
      <c r="BJ120" s="109" t="s">
        <v>1048</v>
      </c>
      <c r="BK120" s="109" t="s">
        <v>1048</v>
      </c>
      <c r="BL120" s="407"/>
      <c r="BM120" s="109">
        <v>-0.75</v>
      </c>
      <c r="BN120" s="407"/>
      <c r="BO120" s="107" t="s">
        <v>1048</v>
      </c>
      <c r="BP120" s="407"/>
      <c r="BQ120" s="109" t="s">
        <v>1048</v>
      </c>
      <c r="BR120" s="109" t="s">
        <v>1048</v>
      </c>
      <c r="BS120" s="109">
        <v>0</v>
      </c>
      <c r="BT120" s="109">
        <v>0</v>
      </c>
      <c r="BU120" s="109">
        <v>0.19999999999999996</v>
      </c>
      <c r="BV120" s="109">
        <v>-0.16666666666666663</v>
      </c>
      <c r="BW120" s="407"/>
      <c r="BX120" s="109">
        <v>0.5</v>
      </c>
      <c r="BY120" s="109">
        <v>-0.16666666666666663</v>
      </c>
      <c r="BZ120" s="107">
        <v>0</v>
      </c>
      <c r="CA120" s="107">
        <f t="shared" si="7"/>
        <v>0</v>
      </c>
      <c r="CB120"/>
      <c r="CD120" s="221" t="s">
        <v>902</v>
      </c>
      <c r="CE120" s="109">
        <v>1</v>
      </c>
      <c r="CF120" s="109">
        <v>-0.33333333333333337</v>
      </c>
      <c r="CG120" s="109">
        <v>-0.5</v>
      </c>
      <c r="CH120" s="109">
        <v>1</v>
      </c>
      <c r="CI120" s="109">
        <v>0</v>
      </c>
      <c r="CJ120" s="109" t="s">
        <v>1048</v>
      </c>
      <c r="CK120" s="109" t="s">
        <v>1048</v>
      </c>
      <c r="CL120" s="109" t="s">
        <v>1048</v>
      </c>
      <c r="CM120" s="407"/>
      <c r="CN120" s="109">
        <v>1</v>
      </c>
      <c r="CO120" s="407"/>
      <c r="CP120" s="107" t="s">
        <v>1048</v>
      </c>
      <c r="CQ120" s="407"/>
      <c r="CR120" s="109" t="s">
        <v>1048</v>
      </c>
      <c r="CS120" s="109" t="s">
        <v>1048</v>
      </c>
      <c r="CT120" s="109">
        <v>0</v>
      </c>
      <c r="CU120" s="109">
        <v>4.4408920985006262E-16</v>
      </c>
      <c r="CV120" s="109">
        <v>-5.5511151231257827E-16</v>
      </c>
      <c r="CW120" s="109">
        <v>0</v>
      </c>
      <c r="CX120" s="407"/>
      <c r="CY120" s="109">
        <v>0</v>
      </c>
      <c r="CZ120" s="109">
        <v>0</v>
      </c>
      <c r="DA120" s="107">
        <v>0</v>
      </c>
      <c r="DB120" s="107">
        <f t="shared" si="8"/>
        <v>0</v>
      </c>
      <c r="DC120"/>
    </row>
    <row r="121" spans="1:107" x14ac:dyDescent="0.3">
      <c r="A121" s="221" t="s">
        <v>1049</v>
      </c>
      <c r="B121" s="109">
        <v>0</v>
      </c>
      <c r="C121" s="109">
        <v>0</v>
      </c>
      <c r="D121" s="109">
        <v>0</v>
      </c>
      <c r="E121" s="109">
        <v>0</v>
      </c>
      <c r="F121" s="109" t="s">
        <v>1048</v>
      </c>
      <c r="G121" s="109" t="s">
        <v>1048</v>
      </c>
      <c r="H121" s="109">
        <v>0.25</v>
      </c>
      <c r="I121" s="109" t="s">
        <v>1048</v>
      </c>
      <c r="J121" s="109" t="s">
        <v>1048</v>
      </c>
      <c r="K121" s="109">
        <v>2.25</v>
      </c>
      <c r="L121" s="109">
        <v>-7.6923076923076872E-2</v>
      </c>
      <c r="M121" s="109">
        <v>0.16666666666666674</v>
      </c>
      <c r="N121" s="109">
        <v>-7.1428571428571397E-2</v>
      </c>
      <c r="O121" s="109">
        <v>-7.6923076923076872E-2</v>
      </c>
      <c r="P121" s="109">
        <v>-0.1428571428571429</v>
      </c>
      <c r="Q121" s="109">
        <v>0</v>
      </c>
      <c r="R121" s="109" t="s">
        <v>1048</v>
      </c>
      <c r="S121" s="109" t="s">
        <v>1048</v>
      </c>
      <c r="T121" s="109" t="s">
        <v>1048</v>
      </c>
      <c r="U121" s="109" t="s">
        <v>1048</v>
      </c>
      <c r="V121" s="165"/>
      <c r="W121" s="109" t="s">
        <v>1048</v>
      </c>
      <c r="X121" s="109"/>
      <c r="Y121" s="109"/>
      <c r="Z121" s="107"/>
      <c r="AB121" s="221" t="s">
        <v>1049</v>
      </c>
      <c r="AC121" s="107">
        <v>0</v>
      </c>
      <c r="AD121" s="107">
        <v>0</v>
      </c>
      <c r="AE121" s="107">
        <v>0</v>
      </c>
      <c r="AF121" s="107">
        <v>0</v>
      </c>
      <c r="AG121" s="107" t="s">
        <v>1048</v>
      </c>
      <c r="AH121" s="107" t="s">
        <v>1048</v>
      </c>
      <c r="AI121" s="107">
        <v>0.33333333333333326</v>
      </c>
      <c r="AJ121" s="107" t="s">
        <v>1048</v>
      </c>
      <c r="AK121" s="107" t="s">
        <v>1048</v>
      </c>
      <c r="AL121" s="107">
        <v>0.16666666666666674</v>
      </c>
      <c r="AM121" s="107">
        <v>-0.2857142857142857</v>
      </c>
      <c r="AN121" s="107">
        <v>-4.0000000000000036E-2</v>
      </c>
      <c r="AO121" s="107">
        <v>8.3333333333333259E-2</v>
      </c>
      <c r="AP121" s="107">
        <v>-0.15384615384615385</v>
      </c>
      <c r="AQ121" s="107">
        <v>-8.333333333333337E-2</v>
      </c>
      <c r="AR121" s="107">
        <v>-9.0909090909090939E-2</v>
      </c>
      <c r="AS121" s="107" t="s">
        <v>1048</v>
      </c>
      <c r="AT121" s="107" t="s">
        <v>1048</v>
      </c>
      <c r="AU121" s="107" t="s">
        <v>1048</v>
      </c>
      <c r="AV121" s="109" t="s">
        <v>1048</v>
      </c>
      <c r="AW121" s="165"/>
      <c r="AX121" s="109" t="s">
        <v>1048</v>
      </c>
      <c r="AY121" s="109"/>
      <c r="AZ121" s="109"/>
      <c r="BA121" s="107"/>
      <c r="BC121" s="221" t="s">
        <v>1049</v>
      </c>
      <c r="BD121" s="109">
        <v>0</v>
      </c>
      <c r="BE121" s="109">
        <v>0</v>
      </c>
      <c r="BF121" s="109">
        <v>0</v>
      </c>
      <c r="BG121" s="109">
        <v>0</v>
      </c>
      <c r="BH121" s="109" t="s">
        <v>1048</v>
      </c>
      <c r="BI121" s="109" t="s">
        <v>1048</v>
      </c>
      <c r="BJ121" s="109">
        <v>0.14999999999999991</v>
      </c>
      <c r="BK121" s="109" t="s">
        <v>1048</v>
      </c>
      <c r="BL121" s="407"/>
      <c r="BM121" s="109" t="s">
        <v>1048</v>
      </c>
      <c r="BN121" s="407"/>
      <c r="BO121" s="109">
        <v>0</v>
      </c>
      <c r="BP121" s="407"/>
      <c r="BQ121" s="109">
        <v>0</v>
      </c>
      <c r="BR121" s="109">
        <v>0</v>
      </c>
      <c r="BS121" s="109" t="s">
        <v>1048</v>
      </c>
      <c r="BT121" s="109" t="s">
        <v>1048</v>
      </c>
      <c r="BU121" s="109"/>
      <c r="BV121" s="109"/>
      <c r="BW121" s="407"/>
      <c r="BX121" s="109"/>
      <c r="BY121" s="109"/>
      <c r="BZ121" s="107"/>
      <c r="CA121" s="107"/>
      <c r="CB121"/>
      <c r="CD121" s="221" t="s">
        <v>1049</v>
      </c>
      <c r="CE121" s="109">
        <v>0</v>
      </c>
      <c r="CF121" s="109">
        <v>0</v>
      </c>
      <c r="CG121" s="109">
        <v>0</v>
      </c>
      <c r="CH121" s="109">
        <v>0</v>
      </c>
      <c r="CI121" s="109" t="s">
        <v>1048</v>
      </c>
      <c r="CJ121" s="109" t="s">
        <v>1048</v>
      </c>
      <c r="CK121" s="109">
        <v>0</v>
      </c>
      <c r="CL121" s="109" t="s">
        <v>1048</v>
      </c>
      <c r="CM121" s="407"/>
      <c r="CN121" s="109" t="s">
        <v>1048</v>
      </c>
      <c r="CO121" s="407"/>
      <c r="CP121" s="109">
        <v>-0.66666666666666674</v>
      </c>
      <c r="CQ121" s="407"/>
      <c r="CR121" s="109">
        <v>0</v>
      </c>
      <c r="CS121" s="109">
        <v>0</v>
      </c>
      <c r="CT121" s="109" t="s">
        <v>1048</v>
      </c>
      <c r="CU121" s="109" t="s">
        <v>1048</v>
      </c>
      <c r="CV121" s="109" t="s">
        <v>1048</v>
      </c>
      <c r="CW121" s="109"/>
      <c r="CX121" s="407"/>
      <c r="CY121" s="109"/>
      <c r="CZ121" s="109"/>
      <c r="DA121" s="107"/>
      <c r="DB121" s="107"/>
      <c r="DC121"/>
    </row>
    <row r="122" spans="1:107" x14ac:dyDescent="0.3">
      <c r="A122" s="130" t="s">
        <v>927</v>
      </c>
      <c r="B122" s="109" t="s">
        <v>1048</v>
      </c>
      <c r="C122" s="109" t="s">
        <v>1048</v>
      </c>
      <c r="D122" s="109" t="s">
        <v>1048</v>
      </c>
      <c r="E122" s="109" t="s">
        <v>1048</v>
      </c>
      <c r="F122" s="109" t="s">
        <v>1048</v>
      </c>
      <c r="G122" s="109" t="s">
        <v>1048</v>
      </c>
      <c r="H122" s="109" t="s">
        <v>1048</v>
      </c>
      <c r="I122" s="109">
        <v>0</v>
      </c>
      <c r="J122" s="109" t="s">
        <v>1048</v>
      </c>
      <c r="K122" s="109" t="s">
        <v>1048</v>
      </c>
      <c r="L122" s="109" t="s">
        <v>1048</v>
      </c>
      <c r="M122" s="109" t="s">
        <v>1048</v>
      </c>
      <c r="N122" s="109" t="s">
        <v>1048</v>
      </c>
      <c r="O122" s="109" t="s">
        <v>1048</v>
      </c>
      <c r="P122" s="109">
        <v>-0.33333333333333337</v>
      </c>
      <c r="Q122" s="109">
        <v>0</v>
      </c>
      <c r="R122" s="109">
        <v>0</v>
      </c>
      <c r="S122" s="109" t="s">
        <v>1048</v>
      </c>
      <c r="T122" s="109" t="s">
        <v>1048</v>
      </c>
      <c r="U122" s="109">
        <v>0</v>
      </c>
      <c r="V122" s="165"/>
      <c r="W122" s="109" t="s">
        <v>1048</v>
      </c>
      <c r="X122" s="109"/>
      <c r="Y122" s="109"/>
      <c r="Z122" s="107">
        <f t="shared" si="5"/>
        <v>0</v>
      </c>
      <c r="AB122" s="221" t="s">
        <v>927</v>
      </c>
      <c r="AC122" s="107" t="s">
        <v>1048</v>
      </c>
      <c r="AD122" s="107" t="s">
        <v>1048</v>
      </c>
      <c r="AE122" s="107" t="s">
        <v>1048</v>
      </c>
      <c r="AF122" s="107" t="s">
        <v>1048</v>
      </c>
      <c r="AG122" s="107" t="s">
        <v>1048</v>
      </c>
      <c r="AH122" s="107" t="s">
        <v>1048</v>
      </c>
      <c r="AI122" s="107" t="s">
        <v>1048</v>
      </c>
      <c r="AJ122" s="107">
        <v>0</v>
      </c>
      <c r="AK122" s="107">
        <v>0</v>
      </c>
      <c r="AL122" s="107">
        <v>0</v>
      </c>
      <c r="AM122" s="107">
        <v>0</v>
      </c>
      <c r="AN122" s="107">
        <v>0</v>
      </c>
      <c r="AO122" s="107" t="s">
        <v>1048</v>
      </c>
      <c r="AP122" s="107" t="s">
        <v>1048</v>
      </c>
      <c r="AQ122" s="107">
        <v>-0.33333333333333337</v>
      </c>
      <c r="AR122" s="107">
        <v>0</v>
      </c>
      <c r="AS122" s="107">
        <v>0.10000000000000009</v>
      </c>
      <c r="AT122" s="107" t="s">
        <v>1048</v>
      </c>
      <c r="AU122" s="107" t="s">
        <v>1048</v>
      </c>
      <c r="AV122" s="109">
        <v>0.5</v>
      </c>
      <c r="AW122" s="165"/>
      <c r="AX122" s="109" t="s">
        <v>1048</v>
      </c>
      <c r="AY122" s="109"/>
      <c r="AZ122" s="109"/>
      <c r="BA122" s="107">
        <f t="shared" si="6"/>
        <v>4.1666666666666741E-2</v>
      </c>
      <c r="BC122" s="221" t="s">
        <v>927</v>
      </c>
      <c r="BD122" s="109" t="s">
        <v>1048</v>
      </c>
      <c r="BE122" s="109" t="s">
        <v>1048</v>
      </c>
      <c r="BF122" s="109" t="s">
        <v>1048</v>
      </c>
      <c r="BG122" s="109" t="s">
        <v>1048</v>
      </c>
      <c r="BH122" s="109" t="s">
        <v>1048</v>
      </c>
      <c r="BI122" s="109" t="s">
        <v>1048</v>
      </c>
      <c r="BJ122" s="109" t="s">
        <v>1048</v>
      </c>
      <c r="BK122" s="109">
        <v>0</v>
      </c>
      <c r="BL122" s="407"/>
      <c r="BM122" s="109">
        <v>-0.6</v>
      </c>
      <c r="BN122" s="407"/>
      <c r="BO122" s="109">
        <v>1.5</v>
      </c>
      <c r="BP122" s="407"/>
      <c r="BQ122" s="109">
        <v>-0.12</v>
      </c>
      <c r="BR122" s="109">
        <v>0.13636363636363646</v>
      </c>
      <c r="BS122" s="109">
        <v>0</v>
      </c>
      <c r="BT122" s="109" t="s">
        <v>1048</v>
      </c>
      <c r="BU122" s="109"/>
      <c r="BV122" s="109">
        <v>4.1666666666666741E-2</v>
      </c>
      <c r="BW122" s="407"/>
      <c r="BX122" s="109"/>
      <c r="BY122" s="109"/>
      <c r="BZ122" s="107"/>
      <c r="CA122" s="107">
        <f t="shared" si="7"/>
        <v>0</v>
      </c>
      <c r="CB122"/>
      <c r="CD122" s="221" t="s">
        <v>927</v>
      </c>
      <c r="CE122" s="109" t="s">
        <v>1048</v>
      </c>
      <c r="CF122" s="109" t="s">
        <v>1048</v>
      </c>
      <c r="CG122" s="109" t="s">
        <v>1048</v>
      </c>
      <c r="CH122" s="109" t="s">
        <v>1048</v>
      </c>
      <c r="CI122" s="109" t="s">
        <v>1048</v>
      </c>
      <c r="CJ122" s="109" t="s">
        <v>1048</v>
      </c>
      <c r="CK122" s="109" t="s">
        <v>1048</v>
      </c>
      <c r="CL122" s="109">
        <v>0</v>
      </c>
      <c r="CM122" s="407"/>
      <c r="CN122" s="109">
        <v>0</v>
      </c>
      <c r="CO122" s="407"/>
      <c r="CP122" s="109">
        <v>0</v>
      </c>
      <c r="CQ122" s="407"/>
      <c r="CR122" s="109">
        <v>0</v>
      </c>
      <c r="CS122" s="109">
        <v>0</v>
      </c>
      <c r="CT122" s="109">
        <v>0</v>
      </c>
      <c r="CU122" s="109" t="s">
        <v>1048</v>
      </c>
      <c r="CV122" s="109" t="s">
        <v>1048</v>
      </c>
      <c r="CW122" s="109">
        <v>0</v>
      </c>
      <c r="CX122" s="407"/>
      <c r="CY122" s="109"/>
      <c r="CZ122" s="109"/>
      <c r="DA122" s="107"/>
      <c r="DB122" s="107">
        <f t="shared" si="8"/>
        <v>0</v>
      </c>
      <c r="DC122"/>
    </row>
    <row r="123" spans="1:107" x14ac:dyDescent="0.3">
      <c r="A123" s="221" t="s">
        <v>928</v>
      </c>
      <c r="B123" s="109">
        <v>-0.54166666666666674</v>
      </c>
      <c r="C123" s="109" t="s">
        <v>1048</v>
      </c>
      <c r="D123" s="109" t="s">
        <v>1048</v>
      </c>
      <c r="E123" s="109" t="s">
        <v>1048</v>
      </c>
      <c r="F123" s="109" t="s">
        <v>1048</v>
      </c>
      <c r="G123" s="109" t="s">
        <v>1048</v>
      </c>
      <c r="H123" s="109" t="s">
        <v>1048</v>
      </c>
      <c r="I123" s="109" t="s">
        <v>1048</v>
      </c>
      <c r="J123" s="109">
        <v>0</v>
      </c>
      <c r="K123" s="109" t="s">
        <v>1048</v>
      </c>
      <c r="L123" s="109" t="s">
        <v>1048</v>
      </c>
      <c r="M123" s="109">
        <v>0</v>
      </c>
      <c r="N123" s="109">
        <v>0</v>
      </c>
      <c r="O123" s="109">
        <v>0</v>
      </c>
      <c r="P123" s="109">
        <v>0</v>
      </c>
      <c r="Q123" s="109">
        <v>0</v>
      </c>
      <c r="R123" s="109">
        <v>0</v>
      </c>
      <c r="S123" s="109">
        <v>0</v>
      </c>
      <c r="T123" s="109">
        <v>0</v>
      </c>
      <c r="U123" s="109" t="s">
        <v>1048</v>
      </c>
      <c r="V123" s="165"/>
      <c r="W123" s="109" t="s">
        <v>1048</v>
      </c>
      <c r="X123" s="109">
        <v>-0.25</v>
      </c>
      <c r="Y123" s="109">
        <v>0</v>
      </c>
      <c r="Z123" s="107">
        <f t="shared" si="5"/>
        <v>0</v>
      </c>
      <c r="AB123" s="221" t="s">
        <v>928</v>
      </c>
      <c r="AC123" s="107">
        <v>0</v>
      </c>
      <c r="AD123" s="107" t="s">
        <v>1048</v>
      </c>
      <c r="AE123" s="107" t="s">
        <v>1048</v>
      </c>
      <c r="AF123" s="107" t="s">
        <v>1048</v>
      </c>
      <c r="AG123" s="107" t="s">
        <v>1048</v>
      </c>
      <c r="AH123" s="107" t="s">
        <v>1048</v>
      </c>
      <c r="AI123" s="107" t="s">
        <v>1048</v>
      </c>
      <c r="AJ123" s="107" t="s">
        <v>1048</v>
      </c>
      <c r="AK123" s="107">
        <v>4.1666666666666741E-2</v>
      </c>
      <c r="AL123" s="107" t="s">
        <v>1048</v>
      </c>
      <c r="AM123" s="107" t="s">
        <v>1048</v>
      </c>
      <c r="AN123" s="107">
        <v>0</v>
      </c>
      <c r="AO123" s="107">
        <v>4.1666666666666741E-2</v>
      </c>
      <c r="AP123" s="107">
        <v>-0.12</v>
      </c>
      <c r="AQ123" s="107">
        <v>-8.333333333333337E-2</v>
      </c>
      <c r="AR123" s="107">
        <v>9.0909090909090828E-2</v>
      </c>
      <c r="AS123" s="107">
        <v>0</v>
      </c>
      <c r="AT123" s="107">
        <v>4.1666666666666741E-2</v>
      </c>
      <c r="AU123" s="107">
        <v>-4.0000000000000036E-2</v>
      </c>
      <c r="AV123" s="109" t="s">
        <v>1048</v>
      </c>
      <c r="AW123" s="165"/>
      <c r="AX123" s="109" t="s">
        <v>1048</v>
      </c>
      <c r="AY123" s="109">
        <v>-3.8461538461538436E-2</v>
      </c>
      <c r="AZ123" s="109">
        <v>-3.8461538461538436E-2</v>
      </c>
      <c r="BA123" s="107">
        <f t="shared" si="6"/>
        <v>0</v>
      </c>
      <c r="BC123" s="221" t="s">
        <v>928</v>
      </c>
      <c r="BD123" s="109">
        <v>0</v>
      </c>
      <c r="BE123" s="109" t="s">
        <v>1048</v>
      </c>
      <c r="BF123" s="109" t="s">
        <v>1048</v>
      </c>
      <c r="BG123" s="109" t="s">
        <v>1048</v>
      </c>
      <c r="BH123" s="109" t="s">
        <v>1048</v>
      </c>
      <c r="BI123" s="109" t="s">
        <v>1048</v>
      </c>
      <c r="BJ123" s="109" t="s">
        <v>1048</v>
      </c>
      <c r="BK123" s="109" t="s">
        <v>1048</v>
      </c>
      <c r="BL123" s="407"/>
      <c r="BM123" s="107" t="s">
        <v>1048</v>
      </c>
      <c r="BN123" s="407"/>
      <c r="BO123" s="107"/>
      <c r="BP123" s="407"/>
      <c r="BQ123" s="109">
        <v>0</v>
      </c>
      <c r="BR123" s="109">
        <v>0</v>
      </c>
      <c r="BS123" s="109">
        <v>0</v>
      </c>
      <c r="BT123" s="109">
        <v>0</v>
      </c>
      <c r="BU123" s="109">
        <v>-0.4</v>
      </c>
      <c r="BV123" s="109"/>
      <c r="BW123" s="407"/>
      <c r="BX123" s="109"/>
      <c r="BY123" s="109">
        <v>0</v>
      </c>
      <c r="BZ123" s="107">
        <v>0</v>
      </c>
      <c r="CA123" s="107">
        <f t="shared" si="7"/>
        <v>-0.25</v>
      </c>
      <c r="CB123"/>
      <c r="CD123" s="221" t="s">
        <v>928</v>
      </c>
      <c r="CE123" s="109">
        <v>0.42857142857142838</v>
      </c>
      <c r="CF123" s="109" t="s">
        <v>1048</v>
      </c>
      <c r="CG123" s="109" t="s">
        <v>1048</v>
      </c>
      <c r="CH123" s="109" t="s">
        <v>1048</v>
      </c>
      <c r="CI123" s="109" t="s">
        <v>1048</v>
      </c>
      <c r="CJ123" s="109" t="s">
        <v>1048</v>
      </c>
      <c r="CK123" s="109" t="s">
        <v>1048</v>
      </c>
      <c r="CL123" s="109" t="s">
        <v>1048</v>
      </c>
      <c r="CM123" s="407"/>
      <c r="CN123" s="109" t="s">
        <v>1048</v>
      </c>
      <c r="CO123" s="407"/>
      <c r="CP123" s="107" t="s">
        <v>1048</v>
      </c>
      <c r="CQ123" s="407"/>
      <c r="CR123" s="109">
        <v>0</v>
      </c>
      <c r="CS123" s="109">
        <v>0</v>
      </c>
      <c r="CT123" s="109">
        <v>0</v>
      </c>
      <c r="CU123" s="109">
        <v>-9.9920072216264089E-16</v>
      </c>
      <c r="CV123" s="109">
        <v>1.1102230246251565E-15</v>
      </c>
      <c r="CW123" s="109"/>
      <c r="CX123" s="407"/>
      <c r="CY123" s="109"/>
      <c r="CZ123" s="109">
        <v>-0.11504424778761069</v>
      </c>
      <c r="DA123" s="107">
        <v>0</v>
      </c>
      <c r="DB123" s="107">
        <f t="shared" si="8"/>
        <v>0</v>
      </c>
      <c r="DC123"/>
    </row>
    <row r="124" spans="1:107" x14ac:dyDescent="0.3">
      <c r="A124" s="221" t="s">
        <v>1055</v>
      </c>
      <c r="B124" s="109"/>
      <c r="C124" s="109"/>
      <c r="D124" s="109"/>
      <c r="E124" s="109"/>
      <c r="F124" s="109"/>
      <c r="G124" s="109"/>
      <c r="H124" s="109"/>
      <c r="I124" s="109"/>
      <c r="J124" s="109"/>
      <c r="K124" s="109"/>
      <c r="L124" s="109"/>
      <c r="M124" s="109"/>
      <c r="N124" s="109"/>
      <c r="O124" s="109" t="s">
        <v>1048</v>
      </c>
      <c r="P124" s="109" t="s">
        <v>1048</v>
      </c>
      <c r="Q124" s="109">
        <v>0.91666666666666674</v>
      </c>
      <c r="R124" s="109">
        <v>4.3478260869565188E-2</v>
      </c>
      <c r="S124" s="109" t="s">
        <v>1048</v>
      </c>
      <c r="T124" s="109" t="s">
        <v>1048</v>
      </c>
      <c r="U124" s="109" t="s">
        <v>1048</v>
      </c>
      <c r="V124" s="165"/>
      <c r="W124" s="109" t="s">
        <v>1048</v>
      </c>
      <c r="X124" s="109"/>
      <c r="Y124" s="109"/>
      <c r="Z124" s="107"/>
      <c r="AB124" s="221" t="s">
        <v>1055</v>
      </c>
      <c r="AC124" s="107"/>
      <c r="AD124" s="107"/>
      <c r="AE124" s="107"/>
      <c r="AF124" s="107"/>
      <c r="AG124" s="107"/>
      <c r="AH124" s="107"/>
      <c r="AI124" s="107"/>
      <c r="AJ124" s="107"/>
      <c r="AK124" s="107"/>
      <c r="AL124" s="107"/>
      <c r="AM124" s="107"/>
      <c r="AN124" s="107"/>
      <c r="AO124" s="107"/>
      <c r="AP124" s="107" t="s">
        <v>1048</v>
      </c>
      <c r="AQ124" s="107" t="s">
        <v>1048</v>
      </c>
      <c r="AR124" s="107">
        <v>-7.6923076923076872E-2</v>
      </c>
      <c r="AS124" s="107">
        <v>0</v>
      </c>
      <c r="AT124" s="107" t="s">
        <v>1048</v>
      </c>
      <c r="AU124" s="107" t="s">
        <v>1048</v>
      </c>
      <c r="AV124" s="109" t="s">
        <v>1048</v>
      </c>
      <c r="AW124" s="165"/>
      <c r="AX124" s="109" t="s">
        <v>1048</v>
      </c>
      <c r="AY124" s="109"/>
      <c r="AZ124" s="109"/>
      <c r="BA124" s="107"/>
      <c r="BC124" s="221" t="s">
        <v>1055</v>
      </c>
      <c r="BD124" s="109"/>
      <c r="BE124" s="109"/>
      <c r="BF124" s="109"/>
      <c r="BG124" s="109"/>
      <c r="BH124" s="109"/>
      <c r="BI124" s="109"/>
      <c r="BJ124" s="109"/>
      <c r="BK124" s="109"/>
      <c r="BL124" s="407"/>
      <c r="BM124" s="107"/>
      <c r="BN124" s="407"/>
      <c r="BO124" s="107"/>
      <c r="BP124" s="407"/>
      <c r="BQ124" s="109" t="s">
        <v>1048</v>
      </c>
      <c r="BR124" s="109">
        <v>1</v>
      </c>
      <c r="BS124" s="109">
        <v>0</v>
      </c>
      <c r="BT124" s="109" t="s">
        <v>1048</v>
      </c>
      <c r="BU124" s="109"/>
      <c r="BV124" s="109"/>
      <c r="BW124" s="407"/>
      <c r="BX124" s="109"/>
      <c r="BY124" s="109"/>
      <c r="BZ124" s="107"/>
      <c r="CA124" s="107"/>
      <c r="CB124"/>
      <c r="CD124" s="221" t="s">
        <v>1055</v>
      </c>
      <c r="CE124" s="109"/>
      <c r="CF124" s="109"/>
      <c r="CG124" s="109"/>
      <c r="CH124" s="109"/>
      <c r="CI124" s="109"/>
      <c r="CJ124" s="109"/>
      <c r="CK124" s="109"/>
      <c r="CL124" s="109"/>
      <c r="CM124" s="407"/>
      <c r="CN124" s="109"/>
      <c r="CO124" s="407"/>
      <c r="CP124" s="107"/>
      <c r="CQ124" s="407"/>
      <c r="CR124" s="109" t="s">
        <v>1048</v>
      </c>
      <c r="CS124" s="109">
        <v>1</v>
      </c>
      <c r="CT124" s="109">
        <v>0</v>
      </c>
      <c r="CU124" s="109" t="s">
        <v>1048</v>
      </c>
      <c r="CV124" s="109" t="s">
        <v>1048</v>
      </c>
      <c r="CW124" s="109"/>
      <c r="CX124" s="407"/>
      <c r="CY124" s="109"/>
      <c r="CZ124" s="109"/>
      <c r="DA124" s="107"/>
      <c r="DB124" s="107"/>
      <c r="DC124"/>
    </row>
    <row r="125" spans="1:107" x14ac:dyDescent="0.3">
      <c r="A125" s="221" t="s">
        <v>929</v>
      </c>
      <c r="B125" s="109" t="s">
        <v>1048</v>
      </c>
      <c r="C125" s="109" t="s">
        <v>1048</v>
      </c>
      <c r="D125" s="109">
        <v>0</v>
      </c>
      <c r="E125" s="109" t="s">
        <v>1048</v>
      </c>
      <c r="F125" s="109" t="s">
        <v>1048</v>
      </c>
      <c r="G125" s="109">
        <v>0</v>
      </c>
      <c r="H125" s="109">
        <v>0.5</v>
      </c>
      <c r="I125" s="109">
        <v>0</v>
      </c>
      <c r="J125" s="109">
        <v>0</v>
      </c>
      <c r="K125" s="109">
        <v>0</v>
      </c>
      <c r="L125" s="109">
        <v>0</v>
      </c>
      <c r="M125" s="109">
        <v>0</v>
      </c>
      <c r="N125" s="109">
        <v>0</v>
      </c>
      <c r="O125" s="109">
        <v>0</v>
      </c>
      <c r="P125" s="109">
        <v>0</v>
      </c>
      <c r="Q125" s="109">
        <v>0</v>
      </c>
      <c r="R125" s="109">
        <v>0</v>
      </c>
      <c r="S125" s="109">
        <v>0</v>
      </c>
      <c r="T125" s="109">
        <v>-0.5</v>
      </c>
      <c r="U125" s="109">
        <v>1</v>
      </c>
      <c r="V125" s="165"/>
      <c r="W125" s="109">
        <v>0</v>
      </c>
      <c r="X125" s="109">
        <v>0</v>
      </c>
      <c r="Y125" s="109">
        <v>0</v>
      </c>
      <c r="Z125" s="107">
        <f t="shared" si="5"/>
        <v>0</v>
      </c>
      <c r="AB125" s="221" t="s">
        <v>929</v>
      </c>
      <c r="AC125" s="107" t="s">
        <v>1048</v>
      </c>
      <c r="AD125" s="107" t="s">
        <v>1048</v>
      </c>
      <c r="AE125" s="107">
        <v>0</v>
      </c>
      <c r="AF125" s="107" t="s">
        <v>1048</v>
      </c>
      <c r="AG125" s="107" t="s">
        <v>1048</v>
      </c>
      <c r="AH125" s="107">
        <v>0.60000000000000009</v>
      </c>
      <c r="AI125" s="107">
        <v>0</v>
      </c>
      <c r="AJ125" s="107">
        <v>-0.25</v>
      </c>
      <c r="AK125" s="107">
        <v>0</v>
      </c>
      <c r="AL125" s="107">
        <v>0</v>
      </c>
      <c r="AM125" s="107">
        <v>0</v>
      </c>
      <c r="AN125" s="107">
        <v>0</v>
      </c>
      <c r="AO125" s="107">
        <v>-6.6666666666666652E-2</v>
      </c>
      <c r="AP125" s="107">
        <v>3.5714285714285809E-2</v>
      </c>
      <c r="AQ125" s="107">
        <v>-3.3333333333333326E-2</v>
      </c>
      <c r="AR125" s="107">
        <v>3.4482758620689724E-2</v>
      </c>
      <c r="AS125" s="107">
        <v>0</v>
      </c>
      <c r="AT125" s="107">
        <v>0</v>
      </c>
      <c r="AU125" s="107">
        <v>0</v>
      </c>
      <c r="AV125" s="109">
        <v>0</v>
      </c>
      <c r="AW125" s="165"/>
      <c r="AX125" s="109">
        <v>0</v>
      </c>
      <c r="AY125" s="109">
        <v>0</v>
      </c>
      <c r="AZ125" s="109">
        <v>0</v>
      </c>
      <c r="BA125" s="107">
        <f t="shared" si="6"/>
        <v>0.33333333333333326</v>
      </c>
      <c r="BC125" s="221" t="s">
        <v>929</v>
      </c>
      <c r="BD125" s="109" t="s">
        <v>1048</v>
      </c>
      <c r="BE125" s="109" t="s">
        <v>1048</v>
      </c>
      <c r="BF125" s="109">
        <v>0</v>
      </c>
      <c r="BG125" s="109" t="s">
        <v>1048</v>
      </c>
      <c r="BH125" s="109" t="s">
        <v>1048</v>
      </c>
      <c r="BI125" s="109">
        <v>-0.19999999999999996</v>
      </c>
      <c r="BJ125" s="109">
        <v>0.25</v>
      </c>
      <c r="BK125" s="109">
        <v>-0.6</v>
      </c>
      <c r="BL125" s="407"/>
      <c r="BM125" s="109">
        <v>1</v>
      </c>
      <c r="BN125" s="407"/>
      <c r="BO125" s="107">
        <v>0</v>
      </c>
      <c r="BP125" s="407"/>
      <c r="BQ125" s="109">
        <v>0</v>
      </c>
      <c r="BR125" s="109">
        <v>0.25</v>
      </c>
      <c r="BS125" s="109">
        <v>-0.19999999999999996</v>
      </c>
      <c r="BT125" s="109">
        <v>0</v>
      </c>
      <c r="BU125" s="109">
        <v>-0.6</v>
      </c>
      <c r="BV125" s="109">
        <v>1.5</v>
      </c>
      <c r="BW125" s="407"/>
      <c r="BX125" s="109">
        <v>0</v>
      </c>
      <c r="BY125" s="109">
        <v>0</v>
      </c>
      <c r="BZ125" s="107">
        <v>1</v>
      </c>
      <c r="CA125" s="107">
        <f t="shared" si="7"/>
        <v>-0.5</v>
      </c>
      <c r="CB125"/>
      <c r="CD125" s="221" t="s">
        <v>929</v>
      </c>
      <c r="CE125" s="109" t="s">
        <v>1048</v>
      </c>
      <c r="CF125" s="109" t="s">
        <v>1048</v>
      </c>
      <c r="CG125" s="109">
        <v>0.19999999999999996</v>
      </c>
      <c r="CH125" s="109" t="s">
        <v>1048</v>
      </c>
      <c r="CI125" s="109" t="s">
        <v>1048</v>
      </c>
      <c r="CJ125" s="109">
        <v>-0.25</v>
      </c>
      <c r="CK125" s="109">
        <v>0</v>
      </c>
      <c r="CL125" s="109">
        <v>-0.33333333333333337</v>
      </c>
      <c r="CM125" s="407"/>
      <c r="CN125" s="109">
        <v>-0.25</v>
      </c>
      <c r="CO125" s="407"/>
      <c r="CP125" s="107">
        <v>0</v>
      </c>
      <c r="CQ125" s="407"/>
      <c r="CR125" s="109">
        <v>0.60000000000000009</v>
      </c>
      <c r="CS125" s="109">
        <v>0.25</v>
      </c>
      <c r="CT125" s="109">
        <v>-0.33333333333333337</v>
      </c>
      <c r="CU125" s="109">
        <v>4.4408920985006262E-16</v>
      </c>
      <c r="CV125" s="109">
        <v>-5.5511151231257827E-16</v>
      </c>
      <c r="CW125" s="109">
        <v>0</v>
      </c>
      <c r="CX125" s="407"/>
      <c r="CY125" s="109">
        <v>0.5</v>
      </c>
      <c r="CZ125" s="109">
        <v>0</v>
      </c>
      <c r="DA125" s="107">
        <v>1</v>
      </c>
      <c r="DB125" s="107">
        <f t="shared" si="8"/>
        <v>-0.5</v>
      </c>
      <c r="DC125"/>
    </row>
    <row r="126" spans="1:107" x14ac:dyDescent="0.3">
      <c r="A126" s="130" t="s">
        <v>1750</v>
      </c>
      <c r="B126" s="109"/>
      <c r="C126" s="109"/>
      <c r="D126" s="109"/>
      <c r="E126" s="109"/>
      <c r="F126" s="109"/>
      <c r="G126" s="109"/>
      <c r="H126" s="109"/>
      <c r="I126" s="109"/>
      <c r="J126" s="109"/>
      <c r="K126" s="109"/>
      <c r="L126" s="109"/>
      <c r="M126" s="109"/>
      <c r="N126" s="109"/>
      <c r="O126" s="109" t="s">
        <v>1048</v>
      </c>
      <c r="P126" s="109" t="s">
        <v>1048</v>
      </c>
      <c r="Q126" s="215"/>
      <c r="R126" s="215"/>
      <c r="S126" s="215"/>
      <c r="T126" s="215"/>
      <c r="U126" s="215"/>
      <c r="V126" s="215"/>
      <c r="W126" s="215"/>
      <c r="X126" s="215"/>
      <c r="Y126" s="215"/>
      <c r="Z126" s="107">
        <f t="shared" si="5"/>
        <v>-0.33333333333333337</v>
      </c>
      <c r="AB126" s="130" t="s">
        <v>1750</v>
      </c>
      <c r="AC126" s="109"/>
      <c r="AD126" s="109"/>
      <c r="AE126" s="109"/>
      <c r="AF126" s="109"/>
      <c r="AG126" s="109"/>
      <c r="AH126" s="109"/>
      <c r="AI126" s="109"/>
      <c r="AJ126" s="109"/>
      <c r="AK126" s="109"/>
      <c r="AL126" s="109"/>
      <c r="AM126" s="109"/>
      <c r="AN126" s="109"/>
      <c r="AO126" s="109"/>
      <c r="AP126" s="109"/>
      <c r="AQ126" s="109"/>
      <c r="AR126" s="215"/>
      <c r="AS126" s="215"/>
      <c r="AT126" s="215"/>
      <c r="AU126" s="215"/>
      <c r="AV126" s="215"/>
      <c r="AW126" s="215"/>
      <c r="AX126" s="215"/>
      <c r="AY126" s="215"/>
      <c r="AZ126" s="215"/>
      <c r="BA126" s="107">
        <f t="shared" si="6"/>
        <v>0</v>
      </c>
      <c r="BC126" s="130" t="s">
        <v>1750</v>
      </c>
      <c r="BD126" s="109"/>
      <c r="BE126" s="109"/>
      <c r="BF126" s="109"/>
      <c r="BG126" s="109"/>
      <c r="BH126" s="109"/>
      <c r="BI126" s="109"/>
      <c r="BJ126" s="109"/>
      <c r="BK126" s="109"/>
      <c r="BL126" s="407"/>
      <c r="BM126" s="109"/>
      <c r="BN126" s="407"/>
      <c r="BO126" s="109"/>
      <c r="BP126" s="407"/>
      <c r="BQ126" s="109"/>
      <c r="BR126" s="109"/>
      <c r="BS126" s="215"/>
      <c r="BT126" s="215"/>
      <c r="BU126" s="215"/>
      <c r="BV126" s="215"/>
      <c r="BW126" s="407"/>
      <c r="BX126" s="215"/>
      <c r="BY126" s="215"/>
      <c r="BZ126" s="215"/>
      <c r="CA126" s="107">
        <f t="shared" si="7"/>
        <v>-4.7619047619047672E-2</v>
      </c>
      <c r="CB126" s="215"/>
      <c r="CD126" s="130" t="s">
        <v>1750</v>
      </c>
      <c r="CE126" s="131"/>
      <c r="CF126" s="131"/>
      <c r="CG126" s="131"/>
      <c r="CH126" s="131"/>
      <c r="CI126" s="131"/>
      <c r="CJ126" s="131"/>
      <c r="CK126" s="131"/>
      <c r="CL126" s="131"/>
      <c r="CM126" s="407"/>
      <c r="CN126" s="131"/>
      <c r="CO126" s="407"/>
      <c r="CP126" s="131"/>
      <c r="CQ126" s="407"/>
      <c r="CR126" s="131"/>
      <c r="CS126" s="131"/>
      <c r="CT126" s="215"/>
      <c r="CU126" s="215"/>
      <c r="CV126" s="215"/>
      <c r="CW126" s="215"/>
      <c r="CX126" s="407"/>
      <c r="CY126" s="215"/>
      <c r="CZ126" s="215"/>
      <c r="DA126" s="215"/>
      <c r="DB126" s="107">
        <f t="shared" si="8"/>
        <v>-2.7777777777777679E-2</v>
      </c>
      <c r="DC126" s="215"/>
    </row>
    <row r="127" spans="1:107" x14ac:dyDescent="0.3">
      <c r="A127" s="221" t="s">
        <v>874</v>
      </c>
      <c r="B127" s="107"/>
      <c r="C127" s="107"/>
      <c r="D127" s="107"/>
      <c r="E127" s="107"/>
      <c r="F127" s="107"/>
      <c r="G127" s="107"/>
      <c r="H127" s="107"/>
      <c r="I127" s="107"/>
      <c r="J127" s="107"/>
      <c r="K127" s="107"/>
      <c r="L127" s="107"/>
      <c r="M127" s="107"/>
      <c r="N127" s="107"/>
      <c r="O127" s="107"/>
      <c r="P127" s="107"/>
      <c r="Q127" s="109">
        <v>0.75</v>
      </c>
      <c r="R127" s="109">
        <v>-0.4285714285714286</v>
      </c>
      <c r="S127" s="109">
        <v>0</v>
      </c>
      <c r="T127" s="109">
        <v>-0.33333333333333337</v>
      </c>
      <c r="U127" s="109">
        <v>0.5</v>
      </c>
      <c r="V127" s="165">
        <v>0</v>
      </c>
      <c r="W127" s="109">
        <v>0</v>
      </c>
      <c r="X127" s="109">
        <v>0</v>
      </c>
      <c r="Y127" s="109">
        <v>0</v>
      </c>
      <c r="Z127" s="107">
        <f t="shared" si="5"/>
        <v>0</v>
      </c>
      <c r="AB127" s="221" t="s">
        <v>874</v>
      </c>
      <c r="AC127" s="107"/>
      <c r="AD127" s="107"/>
      <c r="AE127" s="107"/>
      <c r="AF127" s="107"/>
      <c r="AG127" s="107"/>
      <c r="AH127" s="107"/>
      <c r="AI127" s="107"/>
      <c r="AJ127" s="107"/>
      <c r="AK127" s="107"/>
      <c r="AL127" s="107"/>
      <c r="AM127" s="107"/>
      <c r="AN127" s="107"/>
      <c r="AO127" s="107"/>
      <c r="AP127" s="107" t="s">
        <v>1048</v>
      </c>
      <c r="AQ127" s="107" t="s">
        <v>1048</v>
      </c>
      <c r="AR127" s="107">
        <v>0</v>
      </c>
      <c r="AS127" s="107">
        <v>-0.7</v>
      </c>
      <c r="AT127" s="107">
        <v>1.5</v>
      </c>
      <c r="AU127" s="107">
        <v>-0.19999999999999996</v>
      </c>
      <c r="AV127" s="109">
        <v>0.66666666666666674</v>
      </c>
      <c r="AW127" s="165">
        <v>-0.25</v>
      </c>
      <c r="AX127" s="109">
        <v>0.25</v>
      </c>
      <c r="AY127" s="109">
        <v>0</v>
      </c>
      <c r="AZ127" s="109">
        <v>0</v>
      </c>
      <c r="BA127" s="107">
        <f t="shared" si="6"/>
        <v>0</v>
      </c>
      <c r="BC127" s="221" t="s">
        <v>874</v>
      </c>
      <c r="BD127" s="107"/>
      <c r="BE127" s="107"/>
      <c r="BF127" s="107"/>
      <c r="BG127" s="107"/>
      <c r="BH127" s="107"/>
      <c r="BI127" s="107"/>
      <c r="BJ127" s="107"/>
      <c r="BK127" s="107"/>
      <c r="BL127" s="407"/>
      <c r="BM127" s="107"/>
      <c r="BN127" s="407"/>
      <c r="BO127" s="107"/>
      <c r="BP127" s="407"/>
      <c r="BQ127" s="109" t="s">
        <v>1048</v>
      </c>
      <c r="BR127" s="109">
        <v>0.30000000000000004</v>
      </c>
      <c r="BS127" s="109">
        <v>-0.38461538461538458</v>
      </c>
      <c r="BT127" s="109">
        <v>0.75</v>
      </c>
      <c r="BU127" s="109">
        <v>-0.77142857142857146</v>
      </c>
      <c r="BV127" s="109">
        <v>2</v>
      </c>
      <c r="BW127" s="407"/>
      <c r="BX127" s="109">
        <v>0.16666666666666674</v>
      </c>
      <c r="BY127" s="109">
        <v>7.1428571428571397E-2</v>
      </c>
      <c r="BZ127" s="107">
        <v>-0.33333333333333337</v>
      </c>
      <c r="CA127" s="107">
        <f t="shared" si="7"/>
        <v>0.5</v>
      </c>
      <c r="CB127"/>
      <c r="CD127" s="221" t="s">
        <v>874</v>
      </c>
      <c r="CE127" s="109"/>
      <c r="CF127" s="109"/>
      <c r="CG127" s="109"/>
      <c r="CH127" s="109"/>
      <c r="CI127" s="109"/>
      <c r="CJ127" s="109"/>
      <c r="CK127" s="109"/>
      <c r="CL127" s="109"/>
      <c r="CM127" s="407"/>
      <c r="CN127" s="109"/>
      <c r="CO127" s="407"/>
      <c r="CP127" s="107"/>
      <c r="CQ127" s="407"/>
      <c r="CR127" s="109" t="s">
        <v>1048</v>
      </c>
      <c r="CS127" s="109">
        <v>0.25000000000000022</v>
      </c>
      <c r="CT127" s="109">
        <v>-0.16000000000000003</v>
      </c>
      <c r="CU127" s="109">
        <v>0.6666666666666714</v>
      </c>
      <c r="CV127" s="109">
        <v>-2.7755575615628914E-15</v>
      </c>
      <c r="CW127" s="109">
        <v>-0.48571428571428577</v>
      </c>
      <c r="CX127" s="407"/>
      <c r="CY127" s="109">
        <v>0.41666666666666674</v>
      </c>
      <c r="CZ127" s="109">
        <v>-5.8823529411764719E-2</v>
      </c>
      <c r="DA127" s="107">
        <v>0</v>
      </c>
      <c r="DB127" s="107">
        <f t="shared" si="8"/>
        <v>0</v>
      </c>
      <c r="DC127"/>
    </row>
    <row r="128" spans="1:107" x14ac:dyDescent="0.3">
      <c r="A128" s="130" t="s">
        <v>1057</v>
      </c>
      <c r="B128" s="109"/>
      <c r="C128" s="109"/>
      <c r="D128" s="109"/>
      <c r="E128" s="109"/>
      <c r="F128" s="109"/>
      <c r="G128" s="109"/>
      <c r="H128" s="109"/>
      <c r="I128" s="109"/>
      <c r="J128" s="109"/>
      <c r="K128" s="109" t="s">
        <v>1048</v>
      </c>
      <c r="L128" s="109">
        <v>0.5</v>
      </c>
      <c r="M128" s="109">
        <v>0</v>
      </c>
      <c r="N128" s="109" t="s">
        <v>1048</v>
      </c>
      <c r="O128" s="109" t="s">
        <v>1048</v>
      </c>
      <c r="P128" s="109" t="s">
        <v>1048</v>
      </c>
      <c r="Q128" s="109" t="s">
        <v>1048</v>
      </c>
      <c r="R128" s="109">
        <v>0</v>
      </c>
      <c r="S128" s="131">
        <v>0</v>
      </c>
      <c r="T128" s="131" t="s">
        <v>1048</v>
      </c>
      <c r="V128" s="165"/>
      <c r="Z128" s="107"/>
      <c r="AB128" s="221" t="s">
        <v>1057</v>
      </c>
      <c r="AC128" s="107"/>
      <c r="AD128" s="107"/>
      <c r="AE128" s="107"/>
      <c r="AF128" s="107"/>
      <c r="AG128" s="107"/>
      <c r="AH128" s="107"/>
      <c r="AI128" s="107"/>
      <c r="AJ128" s="107"/>
      <c r="AK128" s="107"/>
      <c r="AL128" s="107" t="s">
        <v>1048</v>
      </c>
      <c r="AM128" s="107">
        <v>0</v>
      </c>
      <c r="AN128" s="107">
        <v>0</v>
      </c>
      <c r="AO128" s="107" t="s">
        <v>1048</v>
      </c>
      <c r="AP128" s="107" t="s">
        <v>1048</v>
      </c>
      <c r="AQ128" s="107" t="s">
        <v>1048</v>
      </c>
      <c r="AR128" s="107" t="s">
        <v>1048</v>
      </c>
      <c r="AS128" s="107">
        <v>0</v>
      </c>
      <c r="AT128" s="107" t="s">
        <v>1048</v>
      </c>
      <c r="AU128" s="107" t="s">
        <v>1048</v>
      </c>
      <c r="AW128" s="165"/>
      <c r="BA128" s="107"/>
      <c r="BC128" s="221" t="s">
        <v>1057</v>
      </c>
      <c r="BD128" s="109"/>
      <c r="BE128" s="109"/>
      <c r="BF128" s="109"/>
      <c r="BG128" s="109"/>
      <c r="BH128" s="109"/>
      <c r="BI128" s="109"/>
      <c r="BJ128" s="109"/>
      <c r="BK128" s="109"/>
      <c r="BL128" s="407"/>
      <c r="BM128" s="109">
        <v>-0.16666666666666663</v>
      </c>
      <c r="BN128" s="407"/>
      <c r="BO128" s="109">
        <v>1</v>
      </c>
      <c r="BP128" s="407"/>
      <c r="BQ128" s="109" t="s">
        <v>1048</v>
      </c>
      <c r="BR128" s="109" t="s">
        <v>1048</v>
      </c>
      <c r="BS128" s="109">
        <v>0.19999999999999996</v>
      </c>
      <c r="BT128" s="131"/>
      <c r="BU128" s="109"/>
      <c r="BV128" s="109">
        <v>1.5</v>
      </c>
      <c r="BW128" s="407"/>
      <c r="BX128"/>
      <c r="BY128"/>
      <c r="BZ128" s="107"/>
      <c r="CA128" s="107"/>
      <c r="CB128"/>
      <c r="CD128" s="221" t="s">
        <v>1057</v>
      </c>
      <c r="CE128" s="109"/>
      <c r="CF128" s="109"/>
      <c r="CG128" s="109"/>
      <c r="CH128" s="109"/>
      <c r="CI128" s="109"/>
      <c r="CJ128" s="109"/>
      <c r="CK128" s="109"/>
      <c r="CL128" s="109"/>
      <c r="CM128" s="407"/>
      <c r="CN128" s="109" t="s">
        <v>1048</v>
      </c>
      <c r="CO128" s="407"/>
      <c r="CP128" s="109">
        <v>0</v>
      </c>
      <c r="CQ128" s="407"/>
      <c r="CR128" s="109" t="s">
        <v>1048</v>
      </c>
      <c r="CS128" s="109" t="s">
        <v>1048</v>
      </c>
      <c r="CT128" s="109">
        <v>-0.25</v>
      </c>
      <c r="CU128" s="131"/>
      <c r="CV128" s="131"/>
      <c r="CW128" s="131">
        <v>0.66666666666666674</v>
      </c>
      <c r="CX128" s="407"/>
      <c r="DB128" s="107"/>
      <c r="DC128"/>
    </row>
    <row r="129" spans="1:107" x14ac:dyDescent="0.3">
      <c r="A129" s="130" t="s">
        <v>930</v>
      </c>
      <c r="B129" s="109" t="s">
        <v>1048</v>
      </c>
      <c r="C129" s="109" t="s">
        <v>1048</v>
      </c>
      <c r="D129" s="109" t="s">
        <v>1048</v>
      </c>
      <c r="E129" s="109" t="s">
        <v>1048</v>
      </c>
      <c r="F129" s="109">
        <v>0.5</v>
      </c>
      <c r="G129" s="109" t="s">
        <v>1048</v>
      </c>
      <c r="H129" s="109" t="s">
        <v>1048</v>
      </c>
      <c r="I129" s="109" t="s">
        <v>1048</v>
      </c>
      <c r="J129" s="109">
        <v>-0.33333333333333337</v>
      </c>
      <c r="K129" s="109">
        <v>0</v>
      </c>
      <c r="L129" s="109">
        <v>0</v>
      </c>
      <c r="M129" s="109">
        <v>-0.33333333333333337</v>
      </c>
      <c r="N129" s="109" t="s">
        <v>1048</v>
      </c>
      <c r="O129" s="109" t="s">
        <v>1048</v>
      </c>
      <c r="P129" s="109">
        <v>0</v>
      </c>
      <c r="Q129" s="109" t="s">
        <v>1048</v>
      </c>
      <c r="R129" s="109" t="s">
        <v>1048</v>
      </c>
      <c r="S129" s="131" t="s">
        <v>1048</v>
      </c>
      <c r="T129" s="131">
        <v>0</v>
      </c>
      <c r="U129" s="109">
        <v>0</v>
      </c>
      <c r="V129" s="165">
        <v>0</v>
      </c>
      <c r="W129" s="109">
        <v>0</v>
      </c>
      <c r="X129" s="109">
        <v>0</v>
      </c>
      <c r="Y129" s="109">
        <v>0</v>
      </c>
      <c r="Z129" s="107">
        <f t="shared" si="5"/>
        <v>0</v>
      </c>
      <c r="AB129" s="221" t="s">
        <v>930</v>
      </c>
      <c r="AC129" s="107" t="s">
        <v>1048</v>
      </c>
      <c r="AD129" s="107" t="s">
        <v>1048</v>
      </c>
      <c r="AE129" s="107" t="s">
        <v>1048</v>
      </c>
      <c r="AF129" s="107" t="s">
        <v>1048</v>
      </c>
      <c r="AG129" s="107">
        <v>0</v>
      </c>
      <c r="AH129" s="107" t="s">
        <v>1048</v>
      </c>
      <c r="AI129" s="107" t="s">
        <v>1048</v>
      </c>
      <c r="AJ129" s="107" t="s">
        <v>1048</v>
      </c>
      <c r="AK129" s="107">
        <v>0</v>
      </c>
      <c r="AL129" s="107">
        <v>0</v>
      </c>
      <c r="AM129" s="107">
        <v>-0.1428571428571429</v>
      </c>
      <c r="AN129" s="107">
        <v>0</v>
      </c>
      <c r="AO129" s="107" t="s">
        <v>1048</v>
      </c>
      <c r="AP129" s="107" t="s">
        <v>1048</v>
      </c>
      <c r="AQ129" s="107">
        <v>-3.3333333333333326E-2</v>
      </c>
      <c r="AR129" s="107" t="s">
        <v>1048</v>
      </c>
      <c r="AS129" s="107" t="s">
        <v>1048</v>
      </c>
      <c r="AT129" s="107">
        <v>0</v>
      </c>
      <c r="AU129" s="107">
        <v>0</v>
      </c>
      <c r="AV129" s="109">
        <v>7.6923076923076872E-2</v>
      </c>
      <c r="AW129" s="165">
        <v>-0.1428571428571429</v>
      </c>
      <c r="AX129" s="131">
        <v>-0.23828571428571432</v>
      </c>
      <c r="AY129" s="131">
        <v>0</v>
      </c>
      <c r="AZ129" s="131">
        <v>0</v>
      </c>
      <c r="BA129" s="107">
        <f t="shared" si="6"/>
        <v>0</v>
      </c>
      <c r="BC129" s="221" t="s">
        <v>930</v>
      </c>
      <c r="BD129" s="109" t="s">
        <v>1048</v>
      </c>
      <c r="BE129" s="109" t="s">
        <v>1048</v>
      </c>
      <c r="BF129" s="109" t="s">
        <v>1048</v>
      </c>
      <c r="BG129" s="109" t="s">
        <v>1048</v>
      </c>
      <c r="BH129" s="109">
        <v>0</v>
      </c>
      <c r="BI129" s="109" t="s">
        <v>1048</v>
      </c>
      <c r="BJ129" s="109" t="s">
        <v>1048</v>
      </c>
      <c r="BK129" s="109" t="s">
        <v>1048</v>
      </c>
      <c r="BL129" s="407"/>
      <c r="BM129" s="107"/>
      <c r="BN129" s="407"/>
      <c r="BO129" s="109">
        <v>0</v>
      </c>
      <c r="BP129" s="407"/>
      <c r="BQ129" s="109">
        <v>0.10000000000000009</v>
      </c>
      <c r="BR129" s="109" t="s">
        <v>1048</v>
      </c>
      <c r="BS129" s="109" t="s">
        <v>1048</v>
      </c>
      <c r="BT129" s="131" t="s">
        <v>1048</v>
      </c>
      <c r="BU129" s="109">
        <v>-0.61904761904761907</v>
      </c>
      <c r="BV129" s="109"/>
      <c r="BW129" s="407"/>
      <c r="BX129" s="109">
        <v>0</v>
      </c>
      <c r="BY129" s="109">
        <v>-0.19999999999999996</v>
      </c>
      <c r="BZ129" s="107">
        <v>0.25</v>
      </c>
      <c r="CA129" s="107">
        <f t="shared" si="7"/>
        <v>0</v>
      </c>
      <c r="CB129"/>
      <c r="CD129" s="221" t="s">
        <v>930</v>
      </c>
      <c r="CE129" s="109" t="s">
        <v>1048</v>
      </c>
      <c r="CF129" s="109" t="s">
        <v>1048</v>
      </c>
      <c r="CG129" s="109" t="s">
        <v>1048</v>
      </c>
      <c r="CH129" s="109" t="s">
        <v>1048</v>
      </c>
      <c r="CI129" s="109">
        <v>0</v>
      </c>
      <c r="CJ129" s="109" t="s">
        <v>1048</v>
      </c>
      <c r="CK129" s="109" t="s">
        <v>1048</v>
      </c>
      <c r="CL129" s="109" t="s">
        <v>1048</v>
      </c>
      <c r="CM129" s="407"/>
      <c r="CN129" s="109">
        <v>0.5</v>
      </c>
      <c r="CO129" s="407"/>
      <c r="CP129" s="109">
        <v>-0.58000000000000007</v>
      </c>
      <c r="CQ129" s="407"/>
      <c r="CR129" s="109">
        <v>0</v>
      </c>
      <c r="CS129" s="109" t="s">
        <v>1048</v>
      </c>
      <c r="CT129" s="109" t="s">
        <v>1048</v>
      </c>
      <c r="CU129" s="131" t="s">
        <v>1048</v>
      </c>
      <c r="CV129" s="131" t="s">
        <v>1048</v>
      </c>
      <c r="CW129" s="131"/>
      <c r="CX129" s="407"/>
      <c r="CY129" s="131">
        <v>-0.247</v>
      </c>
      <c r="CZ129" s="131">
        <v>0.32802124833997337</v>
      </c>
      <c r="DA129" s="169">
        <v>-0.33333333333333337</v>
      </c>
      <c r="DB129" s="107">
        <f t="shared" si="8"/>
        <v>0</v>
      </c>
      <c r="DC129"/>
    </row>
    <row r="130" spans="1:107" x14ac:dyDescent="0.3">
      <c r="A130" s="276" t="s">
        <v>931</v>
      </c>
      <c r="B130" s="109">
        <v>-0.11764705882352944</v>
      </c>
      <c r="C130" s="109" t="s">
        <v>1048</v>
      </c>
      <c r="D130" s="109" t="s">
        <v>1048</v>
      </c>
      <c r="E130" s="109">
        <v>0</v>
      </c>
      <c r="F130" s="109">
        <v>0</v>
      </c>
      <c r="G130" s="109" t="s">
        <v>1048</v>
      </c>
      <c r="H130" s="109" t="s">
        <v>1048</v>
      </c>
      <c r="I130" s="109" t="s">
        <v>1048</v>
      </c>
      <c r="J130" s="109" t="s">
        <v>1048</v>
      </c>
      <c r="K130" s="109">
        <v>0</v>
      </c>
      <c r="L130" s="109">
        <v>0</v>
      </c>
      <c r="M130" s="109">
        <v>0</v>
      </c>
      <c r="N130" s="109">
        <v>0</v>
      </c>
      <c r="O130" s="109">
        <v>0</v>
      </c>
      <c r="P130" s="109">
        <v>0</v>
      </c>
      <c r="Q130" s="109" t="s">
        <v>1048</v>
      </c>
      <c r="R130" s="109" t="s">
        <v>1048</v>
      </c>
      <c r="S130" s="109">
        <v>0</v>
      </c>
      <c r="T130" s="109" t="s">
        <v>1048</v>
      </c>
      <c r="U130" s="109" t="s">
        <v>1048</v>
      </c>
      <c r="V130" s="165"/>
      <c r="W130" s="109">
        <v>0</v>
      </c>
      <c r="X130" s="109">
        <v>0</v>
      </c>
      <c r="Y130" s="109">
        <v>0</v>
      </c>
      <c r="Z130" s="107">
        <f t="shared" si="5"/>
        <v>0</v>
      </c>
      <c r="AB130" s="221" t="s">
        <v>931</v>
      </c>
      <c r="AC130" s="107">
        <v>0</v>
      </c>
      <c r="AD130" s="107" t="s">
        <v>1048</v>
      </c>
      <c r="AE130" s="107" t="s">
        <v>1048</v>
      </c>
      <c r="AF130" s="107">
        <v>0</v>
      </c>
      <c r="AG130" s="107">
        <v>0</v>
      </c>
      <c r="AH130" s="107" t="s">
        <v>1048</v>
      </c>
      <c r="AI130" s="107" t="s">
        <v>1048</v>
      </c>
      <c r="AJ130" s="107" t="s">
        <v>1048</v>
      </c>
      <c r="AK130" s="107" t="s">
        <v>1048</v>
      </c>
      <c r="AL130" s="107">
        <v>0</v>
      </c>
      <c r="AM130" s="107">
        <v>0</v>
      </c>
      <c r="AN130" s="107">
        <v>0</v>
      </c>
      <c r="AO130" s="107">
        <v>0</v>
      </c>
      <c r="AP130" s="107">
        <v>0</v>
      </c>
      <c r="AQ130" s="107">
        <v>0</v>
      </c>
      <c r="AR130" s="107" t="s">
        <v>1048</v>
      </c>
      <c r="AS130" s="107" t="s">
        <v>1048</v>
      </c>
      <c r="AT130" s="107">
        <v>0</v>
      </c>
      <c r="AU130" s="107" t="s">
        <v>1048</v>
      </c>
      <c r="AV130" s="109" t="s">
        <v>1048</v>
      </c>
      <c r="AW130" s="165"/>
      <c r="AX130" s="109">
        <v>0</v>
      </c>
      <c r="AY130" s="109">
        <v>8.3333333333333259E-2</v>
      </c>
      <c r="AZ130" s="109">
        <v>-0.19999999999999996</v>
      </c>
      <c r="BA130" s="107">
        <f t="shared" si="6"/>
        <v>0.25</v>
      </c>
      <c r="BC130" s="221" t="s">
        <v>931</v>
      </c>
      <c r="BD130" s="109">
        <v>0.33333333333333326</v>
      </c>
      <c r="BE130" s="109" t="s">
        <v>1048</v>
      </c>
      <c r="BF130" s="109" t="s">
        <v>1048</v>
      </c>
      <c r="BG130" s="109">
        <v>0</v>
      </c>
      <c r="BH130" s="109">
        <v>0</v>
      </c>
      <c r="BI130" s="109" t="s">
        <v>1048</v>
      </c>
      <c r="BJ130" s="109" t="s">
        <v>1048</v>
      </c>
      <c r="BK130" s="109" t="s">
        <v>1048</v>
      </c>
      <c r="BL130" s="407"/>
      <c r="BM130" s="107"/>
      <c r="BN130" s="407"/>
      <c r="BO130" s="109">
        <v>0</v>
      </c>
      <c r="BP130" s="407"/>
      <c r="BQ130" s="109">
        <v>0</v>
      </c>
      <c r="BR130" s="109" t="s">
        <v>1048</v>
      </c>
      <c r="BS130" s="109" t="s">
        <v>1048</v>
      </c>
      <c r="BT130" s="109">
        <v>0</v>
      </c>
      <c r="BU130" s="109"/>
      <c r="BV130" s="109"/>
      <c r="BW130" s="407"/>
      <c r="BX130" s="109">
        <v>0</v>
      </c>
      <c r="BY130" s="109">
        <v>0</v>
      </c>
      <c r="BZ130" s="107">
        <v>0</v>
      </c>
      <c r="CA130" s="107">
        <f t="shared" si="7"/>
        <v>0</v>
      </c>
      <c r="CB130"/>
      <c r="CD130" s="221" t="s">
        <v>931</v>
      </c>
      <c r="CE130" s="109">
        <v>1.1818181818181817</v>
      </c>
      <c r="CF130" s="109" t="s">
        <v>1048</v>
      </c>
      <c r="CG130" s="109" t="s">
        <v>1048</v>
      </c>
      <c r="CH130" s="109">
        <v>0</v>
      </c>
      <c r="CI130" s="109">
        <v>0.16666666666666674</v>
      </c>
      <c r="CJ130" s="109" t="s">
        <v>1048</v>
      </c>
      <c r="CK130" s="109" t="s">
        <v>1048</v>
      </c>
      <c r="CL130" s="109" t="s">
        <v>1048</v>
      </c>
      <c r="CM130" s="407"/>
      <c r="CN130" s="109" t="s">
        <v>1048</v>
      </c>
      <c r="CO130" s="407"/>
      <c r="CP130" s="109">
        <v>0</v>
      </c>
      <c r="CQ130" s="407"/>
      <c r="CR130" s="109">
        <v>0</v>
      </c>
      <c r="CS130" s="109" t="s">
        <v>1048</v>
      </c>
      <c r="CT130" s="109" t="s">
        <v>1048</v>
      </c>
      <c r="CU130" s="109">
        <v>7.6190476190475698E-2</v>
      </c>
      <c r="CV130" s="109" t="s">
        <v>1048</v>
      </c>
      <c r="CW130" s="109"/>
      <c r="CX130" s="407"/>
      <c r="CY130" s="109">
        <v>-6.6666666666666652E-2</v>
      </c>
      <c r="CZ130" s="109">
        <v>0.15306122448979598</v>
      </c>
      <c r="DA130" s="107">
        <v>-7.0796460176991149E-2</v>
      </c>
      <c r="DB130" s="107">
        <f t="shared" si="8"/>
        <v>0</v>
      </c>
      <c r="DC130"/>
    </row>
    <row r="131" spans="1:107" x14ac:dyDescent="0.3">
      <c r="A131" s="276" t="s">
        <v>1058</v>
      </c>
      <c r="B131" s="109"/>
      <c r="C131" s="109"/>
      <c r="D131" s="109"/>
      <c r="E131" s="109"/>
      <c r="F131" s="109"/>
      <c r="G131" s="109"/>
      <c r="H131" s="109"/>
      <c r="I131" s="109"/>
      <c r="J131" s="109"/>
      <c r="K131" s="109"/>
      <c r="L131" s="109"/>
      <c r="M131" s="109"/>
      <c r="N131" s="109"/>
      <c r="O131" s="109"/>
      <c r="P131" s="109"/>
      <c r="Q131" s="109"/>
      <c r="R131" s="109"/>
      <c r="S131" s="109"/>
      <c r="T131" s="109" t="s">
        <v>1048</v>
      </c>
      <c r="U131" s="109">
        <v>0</v>
      </c>
      <c r="V131" s="165"/>
      <c r="W131" s="109" t="s">
        <v>1048</v>
      </c>
      <c r="X131" s="109"/>
      <c r="Y131" s="109"/>
      <c r="Z131" s="107"/>
      <c r="AB131" s="221" t="s">
        <v>1058</v>
      </c>
      <c r="AC131" s="107"/>
      <c r="AD131" s="107"/>
      <c r="AE131" s="107"/>
      <c r="AF131" s="107"/>
      <c r="AG131" s="107"/>
      <c r="AH131" s="107"/>
      <c r="AI131" s="107"/>
      <c r="AJ131" s="107"/>
      <c r="AK131" s="107"/>
      <c r="AL131" s="107"/>
      <c r="AM131" s="107"/>
      <c r="AN131" s="107"/>
      <c r="AO131" s="107"/>
      <c r="AP131" s="107"/>
      <c r="AQ131" s="107"/>
      <c r="AR131" s="107"/>
      <c r="AS131" s="107"/>
      <c r="AT131" s="107"/>
      <c r="AU131" s="107"/>
      <c r="AV131" s="109">
        <v>0</v>
      </c>
      <c r="AW131" s="165"/>
      <c r="AX131" s="109" t="s">
        <v>1048</v>
      </c>
      <c r="AY131" s="109"/>
      <c r="AZ131" s="109"/>
      <c r="BA131" s="107"/>
      <c r="BC131" s="221" t="s">
        <v>1058</v>
      </c>
      <c r="BD131" s="109"/>
      <c r="BE131" s="109"/>
      <c r="BF131" s="109"/>
      <c r="BG131" s="109"/>
      <c r="BH131" s="109"/>
      <c r="BI131" s="109"/>
      <c r="BJ131" s="109"/>
      <c r="BK131" s="109"/>
      <c r="BL131" s="407"/>
      <c r="BM131" s="107"/>
      <c r="BN131" s="407"/>
      <c r="BO131" s="107"/>
      <c r="BP131" s="407"/>
      <c r="BQ131" s="109"/>
      <c r="BR131" s="109"/>
      <c r="BS131" s="109"/>
      <c r="BT131" s="109"/>
      <c r="BU131" s="109"/>
      <c r="BV131" s="109">
        <v>0.875</v>
      </c>
      <c r="BW131" s="407"/>
      <c r="BX131" s="109"/>
      <c r="BY131" s="109"/>
      <c r="BZ131" s="107"/>
      <c r="CA131" s="107"/>
      <c r="CB131"/>
      <c r="CD131" s="221" t="s">
        <v>1058</v>
      </c>
      <c r="CE131" s="109"/>
      <c r="CF131" s="109"/>
      <c r="CG131" s="109"/>
      <c r="CH131" s="109"/>
      <c r="CI131" s="109"/>
      <c r="CJ131" s="109"/>
      <c r="CK131" s="109"/>
      <c r="CL131" s="109"/>
      <c r="CM131" s="407"/>
      <c r="CN131" s="109"/>
      <c r="CO131" s="407"/>
      <c r="CP131" s="107"/>
      <c r="CQ131" s="407"/>
      <c r="CR131" s="109"/>
      <c r="CS131" s="109"/>
      <c r="CT131" s="109"/>
      <c r="CU131" s="109"/>
      <c r="CV131" s="109"/>
      <c r="CW131" s="109">
        <v>2</v>
      </c>
      <c r="CX131" s="407"/>
      <c r="CY131" s="109"/>
      <c r="CZ131" s="109"/>
      <c r="DA131" s="107"/>
      <c r="DB131" s="107"/>
      <c r="DC131"/>
    </row>
    <row r="132" spans="1:107" x14ac:dyDescent="0.3">
      <c r="A132" s="276" t="s">
        <v>1059</v>
      </c>
      <c r="B132"/>
      <c r="C132"/>
      <c r="D132"/>
      <c r="E132"/>
      <c r="F132"/>
      <c r="G132"/>
      <c r="H132"/>
      <c r="I132"/>
      <c r="J132"/>
      <c r="K132"/>
      <c r="L132"/>
      <c r="M132"/>
      <c r="N132"/>
      <c r="O132"/>
      <c r="P132"/>
      <c r="Q132"/>
      <c r="R132"/>
      <c r="S132"/>
      <c r="T132"/>
      <c r="U132"/>
      <c r="V132"/>
      <c r="W132"/>
      <c r="X132"/>
      <c r="Y132"/>
      <c r="Z132" s="107"/>
      <c r="AB132" s="221" t="s">
        <v>1059</v>
      </c>
      <c r="AC132" s="107"/>
      <c r="AD132" s="107"/>
      <c r="AE132" s="107"/>
      <c r="AF132" s="107"/>
      <c r="AG132" s="107"/>
      <c r="AH132" s="107"/>
      <c r="AI132" s="107"/>
      <c r="AJ132" s="107" t="s">
        <v>1048</v>
      </c>
      <c r="AK132" s="107" t="s">
        <v>1048</v>
      </c>
      <c r="AL132" s="107" t="s">
        <v>1048</v>
      </c>
      <c r="AM132" s="107" t="s">
        <v>1048</v>
      </c>
      <c r="AN132" s="107" t="s">
        <v>1048</v>
      </c>
      <c r="AO132" s="107" t="s">
        <v>1048</v>
      </c>
      <c r="AP132" s="107" t="s">
        <v>1048</v>
      </c>
      <c r="AQ132" s="107" t="s">
        <v>1048</v>
      </c>
      <c r="AR132" s="107" t="s">
        <v>1048</v>
      </c>
      <c r="AS132" s="107" t="s">
        <v>1048</v>
      </c>
      <c r="AT132" s="107" t="s">
        <v>1048</v>
      </c>
      <c r="AU132" s="107" t="s">
        <v>1048</v>
      </c>
      <c r="AV132" s="109" t="s">
        <v>1048</v>
      </c>
      <c r="AW132" s="165"/>
      <c r="AX132" s="109" t="s">
        <v>1048</v>
      </c>
      <c r="AY132" s="109"/>
      <c r="AZ132" s="109"/>
      <c r="BA132" s="107"/>
      <c r="BC132" s="221" t="s">
        <v>1059</v>
      </c>
      <c r="BD132" s="109"/>
      <c r="BE132" s="109"/>
      <c r="BF132" s="109"/>
      <c r="BG132" s="109"/>
      <c r="BH132" s="109"/>
      <c r="BI132" s="109"/>
      <c r="BJ132" s="109"/>
      <c r="BK132" s="109" t="s">
        <v>1048</v>
      </c>
      <c r="BL132" s="407"/>
      <c r="BM132" s="107" t="s">
        <v>1048</v>
      </c>
      <c r="BN132" s="407"/>
      <c r="BO132" s="107" t="s">
        <v>1048</v>
      </c>
      <c r="BP132" s="407"/>
      <c r="BQ132" s="109" t="s">
        <v>1048</v>
      </c>
      <c r="BR132" s="109" t="s">
        <v>1048</v>
      </c>
      <c r="BS132" s="109" t="s">
        <v>1048</v>
      </c>
      <c r="BT132" s="109" t="s">
        <v>1048</v>
      </c>
      <c r="BU132" s="109"/>
      <c r="BV132" s="109"/>
      <c r="BW132" s="407"/>
      <c r="BX132" s="109"/>
      <c r="BY132" s="109"/>
      <c r="BZ132" s="107"/>
      <c r="CA132" s="107"/>
      <c r="CB132"/>
      <c r="CD132" s="221" t="s">
        <v>1059</v>
      </c>
      <c r="CE132" s="109"/>
      <c r="CF132" s="109"/>
      <c r="CG132" s="109"/>
      <c r="CH132" s="109"/>
      <c r="CI132" s="109"/>
      <c r="CJ132" s="109"/>
      <c r="CK132" s="109"/>
      <c r="CL132" s="109" t="s">
        <v>1048</v>
      </c>
      <c r="CM132" s="407"/>
      <c r="CN132" s="109" t="s">
        <v>1048</v>
      </c>
      <c r="CO132" s="407"/>
      <c r="CP132" s="107" t="s">
        <v>1048</v>
      </c>
      <c r="CQ132" s="407"/>
      <c r="CR132" s="109" t="s">
        <v>1048</v>
      </c>
      <c r="CS132" s="109" t="s">
        <v>1048</v>
      </c>
      <c r="CT132" s="109" t="s">
        <v>1048</v>
      </c>
      <c r="CU132" s="109" t="s">
        <v>1048</v>
      </c>
      <c r="CV132" s="109" t="s">
        <v>1048</v>
      </c>
      <c r="CW132" s="109"/>
      <c r="CX132" s="407"/>
      <c r="CY132" s="109"/>
      <c r="CZ132" s="109"/>
      <c r="DA132" s="107"/>
      <c r="DB132" s="107"/>
      <c r="DC132"/>
    </row>
    <row r="133" spans="1:107" x14ac:dyDescent="0.3">
      <c r="A133" s="221" t="s">
        <v>1060</v>
      </c>
      <c r="B133" s="109"/>
      <c r="C133" s="109"/>
      <c r="D133" s="109"/>
      <c r="E133" s="109"/>
      <c r="F133" s="109"/>
      <c r="G133" s="109"/>
      <c r="H133" s="109"/>
      <c r="I133" s="109"/>
      <c r="J133" s="109"/>
      <c r="K133" s="109"/>
      <c r="L133" s="109"/>
      <c r="M133" s="109" t="s">
        <v>1048</v>
      </c>
      <c r="N133" s="109" t="s">
        <v>1048</v>
      </c>
      <c r="O133" s="109" t="s">
        <v>1048</v>
      </c>
      <c r="P133" s="109" t="s">
        <v>1048</v>
      </c>
      <c r="Q133" s="109" t="s">
        <v>1048</v>
      </c>
      <c r="R133" s="109">
        <v>-0.61904761904761907</v>
      </c>
      <c r="S133" s="109">
        <v>0</v>
      </c>
      <c r="T133" s="109">
        <v>0</v>
      </c>
      <c r="U133" s="109">
        <v>0</v>
      </c>
      <c r="V133" s="165"/>
      <c r="W133" s="109">
        <v>0</v>
      </c>
      <c r="X133" s="109"/>
      <c r="Y133" s="109"/>
      <c r="Z133" s="107"/>
      <c r="AB133" s="221" t="s">
        <v>1060</v>
      </c>
      <c r="AC133" s="107"/>
      <c r="AD133" s="107"/>
      <c r="AE133" s="107"/>
      <c r="AF133" s="107"/>
      <c r="AG133" s="107"/>
      <c r="AH133" s="107"/>
      <c r="AI133" s="107"/>
      <c r="AJ133" s="107"/>
      <c r="AK133" s="107"/>
      <c r="AL133" s="107"/>
      <c r="AM133" s="107"/>
      <c r="AN133" s="107" t="s">
        <v>1048</v>
      </c>
      <c r="AO133" s="107" t="s">
        <v>1048</v>
      </c>
      <c r="AP133" s="107" t="s">
        <v>1048</v>
      </c>
      <c r="AQ133" s="107" t="s">
        <v>1048</v>
      </c>
      <c r="AR133" s="107" t="s">
        <v>1048</v>
      </c>
      <c r="AS133" s="107">
        <v>0</v>
      </c>
      <c r="AT133" s="107">
        <v>0</v>
      </c>
      <c r="AU133" s="107">
        <v>-0.33333333333333337</v>
      </c>
      <c r="AV133" s="109">
        <v>0.5</v>
      </c>
      <c r="AW133" s="165"/>
      <c r="AX133" s="109">
        <v>0.16666666666666674</v>
      </c>
      <c r="AY133" s="109"/>
      <c r="AZ133" s="109"/>
      <c r="BA133" s="107"/>
      <c r="BC133" s="221" t="s">
        <v>1060</v>
      </c>
      <c r="BD133" s="109"/>
      <c r="BE133" s="109"/>
      <c r="BF133" s="109"/>
      <c r="BG133" s="109"/>
      <c r="BH133" s="109"/>
      <c r="BI133" s="109"/>
      <c r="BJ133" s="109"/>
      <c r="BK133" s="109"/>
      <c r="BL133" s="407"/>
      <c r="BM133" s="107"/>
      <c r="BN133" s="407"/>
      <c r="BO133" s="107" t="s">
        <v>1048</v>
      </c>
      <c r="BP133" s="407"/>
      <c r="BQ133" s="109" t="s">
        <v>1048</v>
      </c>
      <c r="BR133" s="109" t="s">
        <v>1048</v>
      </c>
      <c r="BS133" s="109">
        <v>-9.9999999999999978E-2</v>
      </c>
      <c r="BT133" s="109">
        <v>0.11111111111111116</v>
      </c>
      <c r="BU133" s="109">
        <v>0.11111111111111116</v>
      </c>
      <c r="BV133" s="109">
        <v>0.66666666666666674</v>
      </c>
      <c r="BW133" s="407"/>
      <c r="BX133" s="109">
        <v>0.25</v>
      </c>
      <c r="BY133" s="109"/>
      <c r="BZ133" s="107"/>
      <c r="CA133" s="107"/>
      <c r="CB133"/>
      <c r="CD133" s="221" t="s">
        <v>1060</v>
      </c>
      <c r="CE133" s="109"/>
      <c r="CF133" s="109"/>
      <c r="CG133" s="109"/>
      <c r="CH133" s="109"/>
      <c r="CI133" s="109"/>
      <c r="CJ133" s="109"/>
      <c r="CK133" s="109"/>
      <c r="CL133" s="109"/>
      <c r="CM133" s="407"/>
      <c r="CN133" s="109"/>
      <c r="CO133" s="407"/>
      <c r="CP133" s="107" t="s">
        <v>1048</v>
      </c>
      <c r="CQ133" s="407"/>
      <c r="CR133" s="109" t="s">
        <v>1048</v>
      </c>
      <c r="CS133" s="109" t="s">
        <v>1048</v>
      </c>
      <c r="CT133" s="109">
        <v>-0.41999999999999993</v>
      </c>
      <c r="CU133" s="109">
        <v>0.72413793103448354</v>
      </c>
      <c r="CV133" s="109">
        <v>0.49999999999999933</v>
      </c>
      <c r="CW133" s="109">
        <v>-0.58000000000000007</v>
      </c>
      <c r="CX133" s="407"/>
      <c r="CY133" s="109">
        <v>0.58730158730158721</v>
      </c>
      <c r="CZ133" s="109"/>
      <c r="DA133" s="107"/>
      <c r="DB133" s="107"/>
      <c r="DC133"/>
    </row>
    <row r="134" spans="1:107" x14ac:dyDescent="0.3">
      <c r="A134" s="130" t="s">
        <v>1729</v>
      </c>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107">
        <f t="shared" si="5"/>
        <v>0</v>
      </c>
      <c r="AB134" s="130" t="s">
        <v>1729</v>
      </c>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107">
        <f t="shared" si="6"/>
        <v>-2.777777777777779E-2</v>
      </c>
      <c r="BC134" s="130" t="s">
        <v>1729</v>
      </c>
      <c r="BD134" s="215"/>
      <c r="BE134" s="215"/>
      <c r="BF134" s="215"/>
      <c r="BG134" s="215"/>
      <c r="BH134" s="215"/>
      <c r="BI134" s="215"/>
      <c r="BJ134" s="215"/>
      <c r="BK134" s="215"/>
      <c r="BL134" s="407"/>
      <c r="BM134" s="215"/>
      <c r="BN134" s="407"/>
      <c r="BO134" s="215"/>
      <c r="BP134" s="407"/>
      <c r="BQ134" s="215"/>
      <c r="BR134" s="215"/>
      <c r="BS134" s="215"/>
      <c r="BT134" s="215"/>
      <c r="BU134" s="215"/>
      <c r="BV134" s="215"/>
      <c r="BW134" s="407"/>
      <c r="BX134" s="215"/>
      <c r="BY134" s="215"/>
      <c r="BZ134" s="215"/>
      <c r="CA134" s="107">
        <f t="shared" si="7"/>
        <v>0</v>
      </c>
      <c r="CB134" s="215"/>
      <c r="CD134" s="130" t="s">
        <v>1729</v>
      </c>
      <c r="CE134" s="215"/>
      <c r="CF134" s="215"/>
      <c r="CG134" s="215"/>
      <c r="CH134" s="215"/>
      <c r="CI134" s="215"/>
      <c r="CJ134" s="215"/>
      <c r="CK134" s="215"/>
      <c r="CL134" s="215"/>
      <c r="CM134" s="407"/>
      <c r="CN134" s="215"/>
      <c r="CO134" s="407"/>
      <c r="CP134" s="215"/>
      <c r="CQ134" s="407"/>
      <c r="CR134" s="215"/>
      <c r="CS134" s="215"/>
      <c r="CT134" s="215"/>
      <c r="CU134" s="215"/>
      <c r="CV134" s="215"/>
      <c r="CW134" s="215"/>
      <c r="CX134" s="407"/>
      <c r="CY134" s="215"/>
      <c r="CZ134" s="215"/>
      <c r="DA134" s="215"/>
      <c r="DB134" s="107">
        <f t="shared" si="8"/>
        <v>-8.333333333333337E-2</v>
      </c>
      <c r="DC134" s="215"/>
    </row>
    <row r="135" spans="1:107" x14ac:dyDescent="0.3">
      <c r="A135" s="276" t="s">
        <v>1061</v>
      </c>
      <c r="B135"/>
      <c r="C135"/>
      <c r="D135"/>
      <c r="E135"/>
      <c r="F135"/>
      <c r="G135"/>
      <c r="H135"/>
      <c r="I135"/>
      <c r="J135"/>
      <c r="K135"/>
      <c r="L135"/>
      <c r="M135"/>
      <c r="N135"/>
      <c r="O135"/>
      <c r="P135"/>
      <c r="Q135"/>
      <c r="R135"/>
      <c r="S135"/>
      <c r="T135"/>
      <c r="U135"/>
      <c r="V135"/>
      <c r="W135"/>
      <c r="X135"/>
      <c r="Y135"/>
      <c r="Z135" s="107"/>
      <c r="AB135" s="221" t="s">
        <v>1061</v>
      </c>
      <c r="AC135" s="107"/>
      <c r="AD135" s="107"/>
      <c r="AE135" s="107"/>
      <c r="AF135" s="107"/>
      <c r="AG135" s="107"/>
      <c r="AH135" s="107"/>
      <c r="AI135" s="107" t="s">
        <v>1048</v>
      </c>
      <c r="AJ135" s="107" t="s">
        <v>1048</v>
      </c>
      <c r="AK135" s="107" t="s">
        <v>1048</v>
      </c>
      <c r="AL135" s="107" t="s">
        <v>1048</v>
      </c>
      <c r="AM135" s="107" t="s">
        <v>1048</v>
      </c>
      <c r="AN135" s="107" t="s">
        <v>1048</v>
      </c>
      <c r="AO135" s="107" t="s">
        <v>1048</v>
      </c>
      <c r="AP135" s="107" t="s">
        <v>1048</v>
      </c>
      <c r="AQ135" s="107" t="s">
        <v>1048</v>
      </c>
      <c r="AR135" s="107" t="s">
        <v>1048</v>
      </c>
      <c r="AS135" s="107" t="s">
        <v>1048</v>
      </c>
      <c r="AT135" s="107" t="s">
        <v>1048</v>
      </c>
      <c r="AU135" s="107" t="s">
        <v>1048</v>
      </c>
      <c r="AV135" s="109" t="s">
        <v>1048</v>
      </c>
      <c r="AW135" s="165"/>
      <c r="AX135" s="109" t="s">
        <v>1048</v>
      </c>
      <c r="AY135" s="109"/>
      <c r="AZ135" s="109"/>
      <c r="BA135" s="107"/>
      <c r="BC135" s="221" t="s">
        <v>1061</v>
      </c>
      <c r="BD135" s="109"/>
      <c r="BE135" s="109"/>
      <c r="BF135" s="109"/>
      <c r="BG135" s="109"/>
      <c r="BH135" s="109"/>
      <c r="BI135" s="109"/>
      <c r="BJ135" s="109" t="s">
        <v>1048</v>
      </c>
      <c r="BK135" s="109" t="s">
        <v>1048</v>
      </c>
      <c r="BL135" s="407"/>
      <c r="BM135" s="107" t="s">
        <v>1048</v>
      </c>
      <c r="BN135" s="407"/>
      <c r="BO135" s="107" t="s">
        <v>1048</v>
      </c>
      <c r="BP135" s="407"/>
      <c r="BQ135" s="107" t="s">
        <v>1048</v>
      </c>
      <c r="BR135" s="107" t="s">
        <v>1048</v>
      </c>
      <c r="BS135" s="107" t="s">
        <v>1048</v>
      </c>
      <c r="BT135" s="107" t="s">
        <v>1048</v>
      </c>
      <c r="BU135" s="107" t="s">
        <v>1048</v>
      </c>
      <c r="BV135" s="107" t="s">
        <v>1048</v>
      </c>
      <c r="BW135" s="407"/>
      <c r="BX135" s="109" t="s">
        <v>1048</v>
      </c>
      <c r="BY135" s="109" t="s">
        <v>1048</v>
      </c>
      <c r="BZ135" s="109"/>
      <c r="CA135" s="107"/>
      <c r="CB135"/>
      <c r="CD135" s="221" t="s">
        <v>1061</v>
      </c>
      <c r="CE135" s="109"/>
      <c r="CF135" s="109"/>
      <c r="CG135" s="109"/>
      <c r="CH135" s="109"/>
      <c r="CI135" s="109"/>
      <c r="CJ135" s="109"/>
      <c r="CK135" s="109" t="s">
        <v>1048</v>
      </c>
      <c r="CL135" s="109" t="s">
        <v>1048</v>
      </c>
      <c r="CM135" s="407"/>
      <c r="CN135" s="107" t="s">
        <v>1048</v>
      </c>
      <c r="CO135" s="407"/>
      <c r="CP135" s="107" t="s">
        <v>1048</v>
      </c>
      <c r="CQ135" s="407"/>
      <c r="CR135" s="107" t="s">
        <v>1048</v>
      </c>
      <c r="CS135" s="107" t="s">
        <v>1048</v>
      </c>
      <c r="CT135" s="107" t="s">
        <v>1048</v>
      </c>
      <c r="CU135" s="107" t="s">
        <v>1048</v>
      </c>
      <c r="CV135" s="107" t="s">
        <v>1048</v>
      </c>
      <c r="CW135" s="107" t="s">
        <v>1048</v>
      </c>
      <c r="CX135" s="407"/>
      <c r="CY135" s="109" t="s">
        <v>1048</v>
      </c>
      <c r="CZ135" s="109" t="s">
        <v>1048</v>
      </c>
      <c r="DA135" s="109"/>
      <c r="DB135" s="107"/>
      <c r="DC135"/>
    </row>
    <row r="136" spans="1:107" x14ac:dyDescent="0.3">
      <c r="A136" s="221" t="s">
        <v>1063</v>
      </c>
      <c r="B136" s="109">
        <v>4.1666666666666741E-2</v>
      </c>
      <c r="C136" s="109">
        <v>-9.9999999999999978E-2</v>
      </c>
      <c r="D136" s="109" t="s">
        <v>1048</v>
      </c>
      <c r="E136" s="109" t="s">
        <v>1048</v>
      </c>
      <c r="F136" s="109" t="s">
        <v>1048</v>
      </c>
      <c r="G136" s="109" t="s">
        <v>1048</v>
      </c>
      <c r="H136" s="109" t="s">
        <v>1048</v>
      </c>
      <c r="I136" s="109" t="s">
        <v>1048</v>
      </c>
      <c r="J136" s="109" t="s">
        <v>1048</v>
      </c>
      <c r="K136" s="109" t="s">
        <v>1048</v>
      </c>
      <c r="L136" s="109" t="s">
        <v>1048</v>
      </c>
      <c r="M136" s="109" t="s">
        <v>1048</v>
      </c>
      <c r="N136" s="109" t="s">
        <v>1048</v>
      </c>
      <c r="O136" s="109" t="s">
        <v>1048</v>
      </c>
      <c r="P136" s="109" t="s">
        <v>1048</v>
      </c>
      <c r="Q136" s="109" t="s">
        <v>1048</v>
      </c>
      <c r="R136" s="109" t="s">
        <v>1048</v>
      </c>
      <c r="S136" s="109">
        <v>0</v>
      </c>
      <c r="T136" s="109" t="s">
        <v>1048</v>
      </c>
      <c r="U136" s="109" t="s">
        <v>1048</v>
      </c>
      <c r="V136" s="165"/>
      <c r="W136" s="109" t="s">
        <v>1048</v>
      </c>
      <c r="X136" s="109">
        <v>0.41666666666666674</v>
      </c>
      <c r="Y136" s="109">
        <v>-0.29411764705882348</v>
      </c>
      <c r="Z136" s="107">
        <f t="shared" si="5"/>
        <v>0</v>
      </c>
      <c r="AB136" s="221" t="s">
        <v>1063</v>
      </c>
      <c r="AC136" s="107">
        <v>0</v>
      </c>
      <c r="AD136" s="107">
        <v>0</v>
      </c>
      <c r="AE136" s="107" t="s">
        <v>1048</v>
      </c>
      <c r="AF136" s="107" t="s">
        <v>1048</v>
      </c>
      <c r="AG136" s="107" t="s">
        <v>1048</v>
      </c>
      <c r="AH136" s="107" t="s">
        <v>1048</v>
      </c>
      <c r="AI136" s="107" t="s">
        <v>1048</v>
      </c>
      <c r="AJ136" s="107" t="s">
        <v>1048</v>
      </c>
      <c r="AK136" s="107" t="s">
        <v>1048</v>
      </c>
      <c r="AL136" s="107" t="s">
        <v>1048</v>
      </c>
      <c r="AM136" s="107" t="s">
        <v>1048</v>
      </c>
      <c r="AN136" s="107" t="s">
        <v>1048</v>
      </c>
      <c r="AO136" s="107" t="s">
        <v>1048</v>
      </c>
      <c r="AP136" s="107" t="s">
        <v>1048</v>
      </c>
      <c r="AQ136" s="107" t="s">
        <v>1048</v>
      </c>
      <c r="AR136" s="107" t="s">
        <v>1048</v>
      </c>
      <c r="AS136" s="107" t="s">
        <v>1048</v>
      </c>
      <c r="AT136" s="107">
        <v>4.1666666666666741E-2</v>
      </c>
      <c r="AU136" s="107" t="s">
        <v>1048</v>
      </c>
      <c r="AV136" s="109" t="s">
        <v>1048</v>
      </c>
      <c r="AW136" s="165"/>
      <c r="AX136" s="109" t="s">
        <v>1048</v>
      </c>
      <c r="AY136" s="109">
        <v>1</v>
      </c>
      <c r="AZ136" s="109">
        <v>0.33333333333333326</v>
      </c>
      <c r="BA136" s="107">
        <f t="shared" si="6"/>
        <v>0</v>
      </c>
      <c r="BC136" s="221" t="s">
        <v>1063</v>
      </c>
      <c r="BD136" s="109">
        <v>-0.5</v>
      </c>
      <c r="BE136" s="109">
        <v>0.5</v>
      </c>
      <c r="BF136" s="109" t="s">
        <v>1048</v>
      </c>
      <c r="BG136" s="109" t="s">
        <v>1048</v>
      </c>
      <c r="BH136" s="109" t="s">
        <v>1048</v>
      </c>
      <c r="BI136" s="109" t="s">
        <v>1048</v>
      </c>
      <c r="BJ136" s="109" t="s">
        <v>1048</v>
      </c>
      <c r="BK136" s="109" t="s">
        <v>1048</v>
      </c>
      <c r="BL136" s="407"/>
      <c r="BM136" s="107" t="s">
        <v>1048</v>
      </c>
      <c r="BN136" s="407"/>
      <c r="BO136" s="107" t="s">
        <v>1048</v>
      </c>
      <c r="BP136" s="407"/>
      <c r="BQ136" s="109" t="s">
        <v>1048</v>
      </c>
      <c r="BR136" s="109" t="s">
        <v>1048</v>
      </c>
      <c r="BS136" s="109" t="s">
        <v>1048</v>
      </c>
      <c r="BT136" s="109">
        <v>-0.38704028021015757</v>
      </c>
      <c r="BU136" s="109">
        <v>-0.38704028021015757</v>
      </c>
      <c r="BV136" s="109"/>
      <c r="BW136" s="407"/>
      <c r="BX136" s="109"/>
      <c r="BY136" s="109">
        <v>-0.5</v>
      </c>
      <c r="BZ136" s="107">
        <v>0</v>
      </c>
      <c r="CA136" s="107">
        <f t="shared" si="7"/>
        <v>-0.14200000000000002</v>
      </c>
      <c r="CB136"/>
      <c r="CD136" s="221" t="s">
        <v>1063</v>
      </c>
      <c r="CE136" s="109">
        <v>-0.11111111111111116</v>
      </c>
      <c r="CF136" s="109">
        <v>-0.25</v>
      </c>
      <c r="CG136" s="109" t="s">
        <v>1048</v>
      </c>
      <c r="CH136" s="109" t="s">
        <v>1048</v>
      </c>
      <c r="CI136" s="109" t="s">
        <v>1048</v>
      </c>
      <c r="CJ136" s="109" t="s">
        <v>1048</v>
      </c>
      <c r="CK136" s="109" t="s">
        <v>1048</v>
      </c>
      <c r="CL136" s="109" t="s">
        <v>1048</v>
      </c>
      <c r="CM136" s="407"/>
      <c r="CN136" s="107" t="s">
        <v>1048</v>
      </c>
      <c r="CO136" s="407"/>
      <c r="CP136" s="107" t="s">
        <v>1048</v>
      </c>
      <c r="CQ136" s="407"/>
      <c r="CR136" s="109" t="s">
        <v>1048</v>
      </c>
      <c r="CS136" s="109" t="s">
        <v>1048</v>
      </c>
      <c r="CT136" s="109" t="s">
        <v>1048</v>
      </c>
      <c r="CU136" s="109">
        <v>-0.25373134328358204</v>
      </c>
      <c r="CV136" s="109" t="s">
        <v>1048</v>
      </c>
      <c r="CW136" s="109"/>
      <c r="CX136" s="407"/>
      <c r="CY136" s="109"/>
      <c r="CZ136" s="109">
        <v>0.33333333333333326</v>
      </c>
      <c r="DA136" s="107">
        <v>0</v>
      </c>
      <c r="DB136" s="107">
        <f t="shared" si="8"/>
        <v>-0.25</v>
      </c>
      <c r="DC136"/>
    </row>
    <row r="137" spans="1:107" x14ac:dyDescent="0.3">
      <c r="A137" s="221" t="s">
        <v>933</v>
      </c>
      <c r="B137" s="109">
        <v>0</v>
      </c>
      <c r="C137" s="109">
        <v>0</v>
      </c>
      <c r="D137" s="109">
        <v>0</v>
      </c>
      <c r="E137" s="109" t="s">
        <v>1048</v>
      </c>
      <c r="F137" s="109" t="s">
        <v>1048</v>
      </c>
      <c r="G137" s="109" t="s">
        <v>1048</v>
      </c>
      <c r="H137" s="109" t="s">
        <v>1048</v>
      </c>
      <c r="I137" s="109" t="s">
        <v>1048</v>
      </c>
      <c r="J137" s="109" t="s">
        <v>1048</v>
      </c>
      <c r="K137" s="109" t="s">
        <v>1048</v>
      </c>
      <c r="L137" s="109" t="s">
        <v>1048</v>
      </c>
      <c r="M137" s="109" t="s">
        <v>1048</v>
      </c>
      <c r="N137" s="109" t="s">
        <v>1048</v>
      </c>
      <c r="O137" s="109" t="s">
        <v>1048</v>
      </c>
      <c r="P137" s="109" t="s">
        <v>1048</v>
      </c>
      <c r="Q137" s="109" t="s">
        <v>1048</v>
      </c>
      <c r="R137" s="109" t="s">
        <v>1048</v>
      </c>
      <c r="S137" s="109">
        <v>0.5</v>
      </c>
      <c r="T137" s="109" t="s">
        <v>1048</v>
      </c>
      <c r="U137" s="109" t="s">
        <v>1048</v>
      </c>
      <c r="V137" s="165"/>
      <c r="W137" s="109">
        <v>0</v>
      </c>
      <c r="X137" s="109">
        <v>0</v>
      </c>
      <c r="Y137" s="109">
        <v>0</v>
      </c>
      <c r="Z137" s="107"/>
      <c r="AB137" s="221" t="s">
        <v>933</v>
      </c>
      <c r="AC137" s="107">
        <v>0</v>
      </c>
      <c r="AD137" s="107">
        <v>0</v>
      </c>
      <c r="AE137" s="107">
        <v>0</v>
      </c>
      <c r="AF137" s="107" t="s">
        <v>1048</v>
      </c>
      <c r="AG137" s="107" t="s">
        <v>1048</v>
      </c>
      <c r="AH137" s="107" t="s">
        <v>1048</v>
      </c>
      <c r="AI137" s="107" t="s">
        <v>1048</v>
      </c>
      <c r="AJ137" s="107" t="s">
        <v>1048</v>
      </c>
      <c r="AK137" s="107" t="s">
        <v>1048</v>
      </c>
      <c r="AL137" s="107" t="s">
        <v>1048</v>
      </c>
      <c r="AM137" s="107" t="s">
        <v>1048</v>
      </c>
      <c r="AN137" s="107" t="s">
        <v>1048</v>
      </c>
      <c r="AO137" s="107" t="s">
        <v>1048</v>
      </c>
      <c r="AP137" s="107" t="s">
        <v>1048</v>
      </c>
      <c r="AQ137" s="107" t="s">
        <v>1048</v>
      </c>
      <c r="AR137" s="107" t="s">
        <v>1048</v>
      </c>
      <c r="AS137" s="107" t="s">
        <v>1048</v>
      </c>
      <c r="AT137" s="107">
        <v>0</v>
      </c>
      <c r="AU137" s="107" t="s">
        <v>1048</v>
      </c>
      <c r="AV137" s="109" t="s">
        <v>1048</v>
      </c>
      <c r="AW137" s="165"/>
      <c r="AX137" s="109">
        <v>0</v>
      </c>
      <c r="AY137" s="109">
        <v>0</v>
      </c>
      <c r="AZ137" s="109">
        <v>8.3333333333333259E-2</v>
      </c>
      <c r="BA137" s="107"/>
      <c r="BC137" s="221" t="s">
        <v>933</v>
      </c>
      <c r="BD137" s="109">
        <v>0</v>
      </c>
      <c r="BE137" s="109">
        <v>0</v>
      </c>
      <c r="BF137" s="109">
        <v>0</v>
      </c>
      <c r="BG137" s="109" t="s">
        <v>1048</v>
      </c>
      <c r="BH137" s="109" t="s">
        <v>1048</v>
      </c>
      <c r="BI137" s="109" t="s">
        <v>1048</v>
      </c>
      <c r="BJ137" s="109" t="s">
        <v>1048</v>
      </c>
      <c r="BK137" s="109" t="s">
        <v>1048</v>
      </c>
      <c r="BL137" s="407"/>
      <c r="BM137" s="107" t="s">
        <v>1048</v>
      </c>
      <c r="BN137" s="407"/>
      <c r="BO137" s="107" t="s">
        <v>1048</v>
      </c>
      <c r="BP137" s="407"/>
      <c r="BQ137" s="109" t="s">
        <v>1048</v>
      </c>
      <c r="BR137" s="109" t="s">
        <v>1048</v>
      </c>
      <c r="BS137" s="109" t="s">
        <v>1048</v>
      </c>
      <c r="BT137" s="109">
        <v>0</v>
      </c>
      <c r="BU137" s="109"/>
      <c r="BV137" s="109"/>
      <c r="BW137" s="407"/>
      <c r="BX137" s="109">
        <v>0</v>
      </c>
      <c r="BY137" s="109">
        <v>0</v>
      </c>
      <c r="BZ137" s="107">
        <v>0</v>
      </c>
      <c r="CA137" s="107"/>
      <c r="CB137"/>
      <c r="CD137" s="221" t="s">
        <v>933</v>
      </c>
      <c r="CE137" s="109">
        <v>1</v>
      </c>
      <c r="CF137" s="109">
        <v>-0.5</v>
      </c>
      <c r="CG137" s="109">
        <v>-0.4</v>
      </c>
      <c r="CH137" s="109" t="s">
        <v>1048</v>
      </c>
      <c r="CI137" s="109" t="s">
        <v>1048</v>
      </c>
      <c r="CJ137" s="109" t="s">
        <v>1048</v>
      </c>
      <c r="CK137" s="109" t="s">
        <v>1048</v>
      </c>
      <c r="CL137" s="109" t="s">
        <v>1048</v>
      </c>
      <c r="CM137" s="407"/>
      <c r="CN137" s="107" t="s">
        <v>1048</v>
      </c>
      <c r="CO137" s="407"/>
      <c r="CP137" s="107" t="s">
        <v>1048</v>
      </c>
      <c r="CQ137" s="407"/>
      <c r="CR137" s="109" t="s">
        <v>1048</v>
      </c>
      <c r="CS137" s="109" t="s">
        <v>1048</v>
      </c>
      <c r="CT137" s="109" t="s">
        <v>1048</v>
      </c>
      <c r="CU137" s="109">
        <v>1.0000000000000009</v>
      </c>
      <c r="CV137" s="109" t="s">
        <v>1048</v>
      </c>
      <c r="CW137" s="109"/>
      <c r="CX137" s="407"/>
      <c r="CY137" s="109">
        <v>0</v>
      </c>
      <c r="CZ137" s="109">
        <v>0</v>
      </c>
      <c r="DA137" s="107">
        <v>0</v>
      </c>
      <c r="DB137" s="107"/>
      <c r="DC137"/>
    </row>
    <row r="138" spans="1:107" x14ac:dyDescent="0.3">
      <c r="A138" s="277" t="s">
        <v>1062</v>
      </c>
      <c r="B138"/>
      <c r="C138"/>
      <c r="D138"/>
      <c r="E138"/>
      <c r="F138"/>
      <c r="G138"/>
      <c r="H138"/>
      <c r="I138"/>
      <c r="J138"/>
      <c r="K138"/>
      <c r="L138"/>
      <c r="M138"/>
      <c r="N138"/>
      <c r="O138"/>
      <c r="P138"/>
      <c r="Q138"/>
      <c r="R138"/>
      <c r="S138"/>
      <c r="T138"/>
      <c r="U138"/>
      <c r="V138"/>
      <c r="W138"/>
      <c r="X138"/>
      <c r="Y138"/>
      <c r="Z138" s="107"/>
      <c r="AB138" s="221" t="s">
        <v>1062</v>
      </c>
      <c r="AC138" s="107"/>
      <c r="AD138" s="107"/>
      <c r="AE138" s="107"/>
      <c r="AF138" s="107"/>
      <c r="AG138" s="107"/>
      <c r="AH138" s="107"/>
      <c r="AI138" s="107"/>
      <c r="AJ138" s="107"/>
      <c r="AK138" s="107"/>
      <c r="AL138" s="107"/>
      <c r="AM138" s="107"/>
      <c r="AN138" s="107"/>
      <c r="AO138" s="107"/>
      <c r="AP138" s="107"/>
      <c r="AQ138" s="107"/>
      <c r="AR138" s="107"/>
      <c r="AS138" s="107"/>
      <c r="AT138" s="107"/>
      <c r="AU138" s="107"/>
      <c r="AV138" s="109" t="s">
        <v>1048</v>
      </c>
      <c r="AW138" s="165"/>
      <c r="AX138" s="109" t="s">
        <v>1048</v>
      </c>
      <c r="AY138" s="109"/>
      <c r="AZ138" s="109"/>
      <c r="BA138" s="107"/>
      <c r="BC138" s="221" t="s">
        <v>1062</v>
      </c>
      <c r="BD138" s="107"/>
      <c r="BE138" s="107"/>
      <c r="BF138" s="107"/>
      <c r="BG138" s="107"/>
      <c r="BH138" s="107"/>
      <c r="BI138" s="107"/>
      <c r="BJ138" s="107"/>
      <c r="BK138" s="107"/>
      <c r="BL138" s="407"/>
      <c r="BM138" s="107"/>
      <c r="BN138" s="407"/>
      <c r="BO138" s="107"/>
      <c r="BP138" s="407"/>
      <c r="BQ138" s="107"/>
      <c r="BR138" s="107"/>
      <c r="BS138" s="107"/>
      <c r="BT138" s="107"/>
      <c r="BU138" s="107"/>
      <c r="BV138" s="107"/>
      <c r="BW138" s="407"/>
      <c r="BX138" s="109" t="s">
        <v>1048</v>
      </c>
      <c r="BY138" s="109" t="s">
        <v>1048</v>
      </c>
      <c r="BZ138" s="109"/>
      <c r="CA138" s="107"/>
      <c r="CB138"/>
      <c r="CD138" s="221" t="s">
        <v>1062</v>
      </c>
      <c r="CE138" s="107"/>
      <c r="CF138" s="107"/>
      <c r="CG138" s="107"/>
      <c r="CH138" s="107"/>
      <c r="CI138" s="107"/>
      <c r="CJ138" s="107"/>
      <c r="CK138" s="107"/>
      <c r="CL138" s="107"/>
      <c r="CM138" s="407"/>
      <c r="CN138" s="107"/>
      <c r="CO138" s="407"/>
      <c r="CP138" s="107"/>
      <c r="CQ138" s="407"/>
      <c r="CR138" s="107"/>
      <c r="CS138" s="107"/>
      <c r="CT138" s="107"/>
      <c r="CU138" s="107"/>
      <c r="CV138" s="107"/>
      <c r="CW138" s="107"/>
      <c r="CX138" s="407"/>
      <c r="CY138" s="109"/>
      <c r="CZ138" s="109"/>
      <c r="DA138" s="109"/>
      <c r="DB138" s="107"/>
      <c r="DC138"/>
    </row>
    <row r="139" spans="1:107" x14ac:dyDescent="0.3">
      <c r="A139" s="221" t="s">
        <v>1064</v>
      </c>
      <c r="B139" s="109">
        <v>0.25</v>
      </c>
      <c r="C139" s="109" t="s">
        <v>1048</v>
      </c>
      <c r="D139" s="109" t="s">
        <v>1048</v>
      </c>
      <c r="E139" s="109" t="s">
        <v>1048</v>
      </c>
      <c r="F139" s="109" t="s">
        <v>1048</v>
      </c>
      <c r="G139" s="109">
        <v>0.33333333333333326</v>
      </c>
      <c r="H139" s="109">
        <v>0</v>
      </c>
      <c r="I139" s="109" t="s">
        <v>1048</v>
      </c>
      <c r="J139" s="109" t="s">
        <v>1048</v>
      </c>
      <c r="K139" s="109" t="s">
        <v>1048</v>
      </c>
      <c r="L139" s="109">
        <v>0</v>
      </c>
      <c r="M139" s="109" t="s">
        <v>1048</v>
      </c>
      <c r="N139" s="109" t="s">
        <v>1048</v>
      </c>
      <c r="O139" s="109" t="s">
        <v>1048</v>
      </c>
      <c r="P139" s="109" t="s">
        <v>1048</v>
      </c>
      <c r="Q139" s="109" t="s">
        <v>1048</v>
      </c>
      <c r="R139" s="109">
        <v>-0.33333333333333337</v>
      </c>
      <c r="S139" s="109" t="s">
        <v>1048</v>
      </c>
      <c r="T139" s="109" t="s">
        <v>1048</v>
      </c>
      <c r="U139" s="109" t="s">
        <v>1048</v>
      </c>
      <c r="V139" s="165"/>
      <c r="W139" s="109" t="s">
        <v>1048</v>
      </c>
      <c r="X139" s="109"/>
      <c r="Y139" s="109"/>
      <c r="Z139" s="107"/>
      <c r="AB139" s="221" t="s">
        <v>1064</v>
      </c>
      <c r="AC139" s="109">
        <v>0</v>
      </c>
      <c r="AD139" s="109" t="s">
        <v>1048</v>
      </c>
      <c r="AE139" s="109" t="s">
        <v>1048</v>
      </c>
      <c r="AF139" s="109" t="s">
        <v>1048</v>
      </c>
      <c r="AG139" s="109" t="s">
        <v>1048</v>
      </c>
      <c r="AH139" s="109">
        <v>0</v>
      </c>
      <c r="AI139" s="109">
        <v>0</v>
      </c>
      <c r="AJ139" s="109" t="s">
        <v>1048</v>
      </c>
      <c r="AK139" s="109" t="s">
        <v>1048</v>
      </c>
      <c r="AL139" s="109">
        <v>-0.16666666666666663</v>
      </c>
      <c r="AM139" s="109">
        <v>0</v>
      </c>
      <c r="AN139" s="109" t="s">
        <v>1048</v>
      </c>
      <c r="AO139" s="109" t="s">
        <v>1048</v>
      </c>
      <c r="AP139" s="109" t="s">
        <v>1048</v>
      </c>
      <c r="AQ139" s="109" t="s">
        <v>1048</v>
      </c>
      <c r="AR139" s="109" t="s">
        <v>1048</v>
      </c>
      <c r="AS139" s="109">
        <v>-7.6923076923076872E-2</v>
      </c>
      <c r="AT139" s="109" t="s">
        <v>1048</v>
      </c>
      <c r="AU139" s="109" t="s">
        <v>1048</v>
      </c>
      <c r="AV139" s="109" t="s">
        <v>1048</v>
      </c>
      <c r="AW139" s="165"/>
      <c r="AX139" s="109" t="s">
        <v>1048</v>
      </c>
      <c r="AY139" s="109"/>
      <c r="AZ139" s="109"/>
      <c r="BA139" s="107"/>
      <c r="BC139" s="221" t="s">
        <v>1064</v>
      </c>
      <c r="BD139" s="109">
        <v>4.1666666666666741E-2</v>
      </c>
      <c r="BE139" s="109" t="s">
        <v>1048</v>
      </c>
      <c r="BF139" s="109" t="s">
        <v>1048</v>
      </c>
      <c r="BG139" s="109" t="s">
        <v>1048</v>
      </c>
      <c r="BH139" s="109" t="s">
        <v>1048</v>
      </c>
      <c r="BI139" s="109">
        <v>0</v>
      </c>
      <c r="BJ139" s="109">
        <v>0</v>
      </c>
      <c r="BK139" s="109" t="s">
        <v>1048</v>
      </c>
      <c r="BL139" s="407"/>
      <c r="BM139" s="109"/>
      <c r="BN139" s="407"/>
      <c r="BO139" s="109" t="s">
        <v>1048</v>
      </c>
      <c r="BP139" s="407"/>
      <c r="BQ139" s="109" t="s">
        <v>1048</v>
      </c>
      <c r="BR139" s="109" t="s">
        <v>1048</v>
      </c>
      <c r="BS139" s="109">
        <v>-0.33333333333333337</v>
      </c>
      <c r="BT139" s="109" t="s">
        <v>1048</v>
      </c>
      <c r="BU139" s="109"/>
      <c r="BV139" s="109"/>
      <c r="BW139" s="407"/>
      <c r="BX139" s="109" t="s">
        <v>1048</v>
      </c>
      <c r="BY139" s="109" t="s">
        <v>1048</v>
      </c>
      <c r="BZ139" s="109"/>
      <c r="CA139" s="107" t="e">
        <f t="shared" si="7"/>
        <v>#VALUE!</v>
      </c>
      <c r="CB139"/>
      <c r="CD139" s="221" t="s">
        <v>1064</v>
      </c>
      <c r="CE139" s="109">
        <v>0</v>
      </c>
      <c r="CF139" s="109" t="s">
        <v>1048</v>
      </c>
      <c r="CG139" s="109" t="s">
        <v>1048</v>
      </c>
      <c r="CH139" s="109" t="s">
        <v>1048</v>
      </c>
      <c r="CI139" s="109" t="s">
        <v>1048</v>
      </c>
      <c r="CJ139" s="109">
        <v>-0.5</v>
      </c>
      <c r="CK139" s="109">
        <v>0</v>
      </c>
      <c r="CL139" s="109" t="s">
        <v>1048</v>
      </c>
      <c r="CM139" s="407"/>
      <c r="CN139" s="109"/>
      <c r="CO139" s="407"/>
      <c r="CP139" s="109" t="s">
        <v>1048</v>
      </c>
      <c r="CQ139" s="407"/>
      <c r="CR139" s="109" t="s">
        <v>1048</v>
      </c>
      <c r="CS139" s="109" t="s">
        <v>1048</v>
      </c>
      <c r="CT139" s="109">
        <v>0.33333333333333298</v>
      </c>
      <c r="CU139" s="109" t="s">
        <v>1048</v>
      </c>
      <c r="CV139" s="109"/>
      <c r="CW139" s="109"/>
      <c r="CX139" s="407"/>
      <c r="CY139" s="109"/>
      <c r="CZ139" s="109"/>
      <c r="DA139" s="109"/>
      <c r="DB139" s="107"/>
      <c r="DC139"/>
    </row>
    <row r="140" spans="1:107" ht="17.25" thickBot="1" x14ac:dyDescent="0.35">
      <c r="A140" s="221" t="s">
        <v>934</v>
      </c>
      <c r="B140" s="109" t="s">
        <v>1048</v>
      </c>
      <c r="C140" s="109" t="s">
        <v>1048</v>
      </c>
      <c r="D140" s="109" t="s">
        <v>1048</v>
      </c>
      <c r="E140" s="109" t="s">
        <v>1048</v>
      </c>
      <c r="F140" s="109" t="s">
        <v>1048</v>
      </c>
      <c r="G140" s="109">
        <v>0</v>
      </c>
      <c r="H140" s="109">
        <v>0</v>
      </c>
      <c r="I140" s="109">
        <v>0</v>
      </c>
      <c r="J140" s="109">
        <v>0</v>
      </c>
      <c r="K140" s="109">
        <v>0.33333333333333326</v>
      </c>
      <c r="L140" s="109">
        <v>0</v>
      </c>
      <c r="M140" s="109">
        <v>-0.25</v>
      </c>
      <c r="N140" s="109">
        <v>0</v>
      </c>
      <c r="O140" s="109">
        <v>0</v>
      </c>
      <c r="P140" s="109">
        <v>0</v>
      </c>
      <c r="Q140" s="109">
        <v>0</v>
      </c>
      <c r="R140" s="109">
        <v>0</v>
      </c>
      <c r="S140" s="109">
        <v>0</v>
      </c>
      <c r="T140" s="109">
        <v>0</v>
      </c>
      <c r="U140" s="109">
        <v>0</v>
      </c>
      <c r="V140" s="165"/>
      <c r="W140" s="109">
        <v>0</v>
      </c>
      <c r="X140" s="109">
        <v>0</v>
      </c>
      <c r="Y140" s="109">
        <v>0</v>
      </c>
      <c r="Z140" s="107">
        <f t="shared" si="5"/>
        <v>0</v>
      </c>
      <c r="AB140" s="221" t="s">
        <v>934</v>
      </c>
      <c r="AC140" s="109" t="s">
        <v>1048</v>
      </c>
      <c r="AD140" s="109" t="s">
        <v>1048</v>
      </c>
      <c r="AE140" s="109" t="s">
        <v>1048</v>
      </c>
      <c r="AF140" s="109" t="s">
        <v>1048</v>
      </c>
      <c r="AG140" s="109" t="s">
        <v>1048</v>
      </c>
      <c r="AH140" s="109">
        <v>-0.33333333333333337</v>
      </c>
      <c r="AI140" s="109">
        <v>0</v>
      </c>
      <c r="AJ140" s="109">
        <v>0.5</v>
      </c>
      <c r="AK140" s="109">
        <v>0</v>
      </c>
      <c r="AL140" s="109">
        <v>-0.16666666666666663</v>
      </c>
      <c r="AM140" s="109">
        <v>0.19999999999999996</v>
      </c>
      <c r="AN140" s="109">
        <v>-0.16666666666666663</v>
      </c>
      <c r="AO140" s="109">
        <v>0</v>
      </c>
      <c r="AP140" s="109">
        <v>0</v>
      </c>
      <c r="AQ140" s="109">
        <v>0</v>
      </c>
      <c r="AR140" s="109">
        <v>0</v>
      </c>
      <c r="AS140" s="109">
        <v>-0.4</v>
      </c>
      <c r="AT140" s="109">
        <v>0</v>
      </c>
      <c r="AU140" s="109">
        <v>0.33333333333333326</v>
      </c>
      <c r="AV140" s="109">
        <v>-0.25</v>
      </c>
      <c r="AW140" s="165"/>
      <c r="AX140" s="109">
        <v>0.33333333333333326</v>
      </c>
      <c r="AY140" s="109">
        <v>0</v>
      </c>
      <c r="AZ140" s="109">
        <v>0</v>
      </c>
      <c r="BA140" s="107">
        <f t="shared" si="6"/>
        <v>0</v>
      </c>
      <c r="BC140" s="221" t="s">
        <v>934</v>
      </c>
      <c r="BD140" s="109" t="s">
        <v>1048</v>
      </c>
      <c r="BE140" s="109" t="s">
        <v>1048</v>
      </c>
      <c r="BF140" s="109" t="s">
        <v>1048</v>
      </c>
      <c r="BG140" s="109" t="s">
        <v>1048</v>
      </c>
      <c r="BH140" s="109" t="s">
        <v>1048</v>
      </c>
      <c r="BI140" s="109">
        <v>-0.25</v>
      </c>
      <c r="BJ140" s="109">
        <v>0</v>
      </c>
      <c r="BK140" s="109">
        <v>0</v>
      </c>
      <c r="BL140" s="407"/>
      <c r="BM140" s="109">
        <v>0</v>
      </c>
      <c r="BN140" s="407"/>
      <c r="BO140" s="109">
        <v>0</v>
      </c>
      <c r="BP140" s="407"/>
      <c r="BQ140" s="109">
        <v>0</v>
      </c>
      <c r="BR140" s="109">
        <v>0</v>
      </c>
      <c r="BS140" s="109">
        <v>0</v>
      </c>
      <c r="BT140" s="109">
        <v>0</v>
      </c>
      <c r="BU140" s="109">
        <v>0</v>
      </c>
      <c r="BV140" s="109">
        <v>0</v>
      </c>
      <c r="BW140" s="407"/>
      <c r="BX140" s="109">
        <v>0</v>
      </c>
      <c r="BY140" s="109">
        <v>0.19999999999999996</v>
      </c>
      <c r="BZ140" s="109">
        <v>-0.16666666666666663</v>
      </c>
      <c r="CA140" s="107">
        <f t="shared" si="7"/>
        <v>-0.1333333333333333</v>
      </c>
      <c r="CB140"/>
      <c r="CD140" s="221" t="s">
        <v>934</v>
      </c>
      <c r="CE140" s="109" t="s">
        <v>1048</v>
      </c>
      <c r="CF140" s="109" t="s">
        <v>1048</v>
      </c>
      <c r="CG140" s="109" t="s">
        <v>1048</v>
      </c>
      <c r="CH140" s="109" t="s">
        <v>1048</v>
      </c>
      <c r="CI140" s="109" t="s">
        <v>1048</v>
      </c>
      <c r="CJ140" s="109">
        <v>-6.6666666666666652E-2</v>
      </c>
      <c r="CK140" s="109">
        <v>0</v>
      </c>
      <c r="CL140" s="109">
        <v>0.14285714285714279</v>
      </c>
      <c r="CM140" s="407"/>
      <c r="CN140" s="109">
        <v>-0.61808333333333332</v>
      </c>
      <c r="CO140" s="407"/>
      <c r="CP140" s="109">
        <v>0</v>
      </c>
      <c r="CQ140" s="407"/>
      <c r="CR140" s="109">
        <v>-0.13586956521739135</v>
      </c>
      <c r="CS140" s="109">
        <v>4.817610062893074E-2</v>
      </c>
      <c r="CT140" s="109">
        <v>-3.9601584063361228E-3</v>
      </c>
      <c r="CU140" s="109">
        <v>-6.6613381477509392E-16</v>
      </c>
      <c r="CV140" s="109">
        <v>6.6613381477509392E-16</v>
      </c>
      <c r="CW140" s="109">
        <v>0.50602409638554224</v>
      </c>
      <c r="CX140" s="407"/>
      <c r="CY140" s="109">
        <v>0.35200000000000009</v>
      </c>
      <c r="CZ140" s="109">
        <v>-1.183431952662739E-2</v>
      </c>
      <c r="DA140" s="109">
        <v>0.79640718562874269</v>
      </c>
      <c r="DB140" s="107">
        <f t="shared" si="8"/>
        <v>-0.5</v>
      </c>
      <c r="DC140"/>
    </row>
    <row r="141" spans="1:107" ht="17.25" thickBot="1" x14ac:dyDescent="0.35">
      <c r="A141" s="157" t="s">
        <v>1103</v>
      </c>
      <c r="B141" s="174">
        <v>0.14583333333333326</v>
      </c>
      <c r="C141" s="174">
        <v>-0.18181818181818177</v>
      </c>
      <c r="D141" s="174">
        <v>-0.11111111111111116</v>
      </c>
      <c r="E141" s="174">
        <v>0.39999999999999991</v>
      </c>
      <c r="F141" s="174">
        <v>7.1428571428571397E-2</v>
      </c>
      <c r="G141" s="174">
        <v>0.33333333333333326</v>
      </c>
      <c r="H141" s="174">
        <v>-0.25</v>
      </c>
      <c r="I141" s="174">
        <v>0</v>
      </c>
      <c r="J141" s="174">
        <v>0</v>
      </c>
      <c r="K141" s="174">
        <v>0</v>
      </c>
      <c r="L141" s="174">
        <v>0.33333333333333326</v>
      </c>
      <c r="M141" s="174">
        <v>-0.25</v>
      </c>
      <c r="N141" s="174">
        <v>0.66666666666666674</v>
      </c>
      <c r="O141" s="174">
        <v>-0.4</v>
      </c>
      <c r="P141" s="174">
        <v>0</v>
      </c>
      <c r="Q141" s="174">
        <v>0.75</v>
      </c>
      <c r="R141" s="174">
        <v>-0.4285714285714286</v>
      </c>
      <c r="S141" s="174">
        <v>0</v>
      </c>
      <c r="T141" s="174">
        <v>0</v>
      </c>
      <c r="U141" s="174">
        <v>0</v>
      </c>
      <c r="V141" s="174">
        <v>0</v>
      </c>
      <c r="W141" s="174">
        <v>0</v>
      </c>
      <c r="X141" s="174">
        <v>0.41666666666666674</v>
      </c>
      <c r="Y141" s="284">
        <v>-0.29411764705882348</v>
      </c>
      <c r="Z141" s="177">
        <f>Z108/Y108-1</f>
        <v>0</v>
      </c>
      <c r="AB141" s="157" t="s">
        <v>1103</v>
      </c>
      <c r="AC141" s="174">
        <v>0.10052910052910047</v>
      </c>
      <c r="AD141" s="174">
        <v>-0.23076923076923073</v>
      </c>
      <c r="AE141" s="174">
        <v>0</v>
      </c>
      <c r="AF141" s="174">
        <v>0</v>
      </c>
      <c r="AG141" s="174">
        <v>0.125</v>
      </c>
      <c r="AH141" s="174">
        <v>0.33333333333333326</v>
      </c>
      <c r="AI141" s="174">
        <v>0</v>
      </c>
      <c r="AJ141" s="174">
        <v>0</v>
      </c>
      <c r="AK141" s="174">
        <v>0</v>
      </c>
      <c r="AL141" s="174">
        <v>0</v>
      </c>
      <c r="AM141" s="174">
        <v>0</v>
      </c>
      <c r="AN141" s="174">
        <v>0</v>
      </c>
      <c r="AO141" s="174">
        <v>-5.0000000000000044E-2</v>
      </c>
      <c r="AP141" s="174">
        <v>-3.5087719298245612E-2</v>
      </c>
      <c r="AQ141" s="174">
        <v>-8.333333333333337E-2</v>
      </c>
      <c r="AR141" s="174">
        <v>-5.4545454545454564E-2</v>
      </c>
      <c r="AS141" s="174">
        <v>0</v>
      </c>
      <c r="AT141" s="174">
        <v>0.15384615384615374</v>
      </c>
      <c r="AU141" s="174">
        <v>-0.19999999999999996</v>
      </c>
      <c r="AV141" s="174">
        <v>0.14583333333333326</v>
      </c>
      <c r="AW141" s="174">
        <v>9.0909090909090828E-2</v>
      </c>
      <c r="AX141" s="174">
        <v>9.0909090909090828E-2</v>
      </c>
      <c r="AY141" s="174">
        <v>0</v>
      </c>
      <c r="AZ141" s="284">
        <v>0</v>
      </c>
      <c r="BA141" s="284">
        <f t="shared" si="6"/>
        <v>0</v>
      </c>
      <c r="BC141" s="157" t="s">
        <v>1103</v>
      </c>
      <c r="BD141" s="174">
        <v>0</v>
      </c>
      <c r="BE141" s="174">
        <v>0</v>
      </c>
      <c r="BF141" s="174">
        <v>0</v>
      </c>
      <c r="BG141" s="174">
        <v>0</v>
      </c>
      <c r="BH141" s="174">
        <v>0.125</v>
      </c>
      <c r="BI141" s="174">
        <v>-0.11111111111111116</v>
      </c>
      <c r="BJ141" s="174">
        <v>0.19999999999999996</v>
      </c>
      <c r="BK141" s="174">
        <v>0</v>
      </c>
      <c r="BL141" s="408"/>
      <c r="BM141" s="174">
        <v>-0.16666666666666663</v>
      </c>
      <c r="BN141" s="408"/>
      <c r="BO141" s="174">
        <v>0</v>
      </c>
      <c r="BP141" s="408"/>
      <c r="BQ141" s="174">
        <v>5.0000000000000044E-2</v>
      </c>
      <c r="BR141" s="174">
        <v>0.19047619047619047</v>
      </c>
      <c r="BS141" s="174">
        <v>-0.19999999999999996</v>
      </c>
      <c r="BT141" s="174">
        <v>0</v>
      </c>
      <c r="BU141" s="174">
        <v>0</v>
      </c>
      <c r="BV141" s="174">
        <v>0</v>
      </c>
      <c r="BW141" s="408"/>
      <c r="BX141" s="174">
        <v>0.19999999999999996</v>
      </c>
      <c r="BY141" s="174">
        <v>-0.16666666666666663</v>
      </c>
      <c r="BZ141" s="174">
        <v>0.19999999999999996</v>
      </c>
      <c r="CA141" s="288">
        <f>CB108/CA108-1</f>
        <v>-0.16666666666666663</v>
      </c>
      <c r="CB141"/>
      <c r="CD141" s="157" t="s">
        <v>1103</v>
      </c>
      <c r="CE141" s="174">
        <v>0.41843971631205656</v>
      </c>
      <c r="CF141" s="174">
        <v>0</v>
      </c>
      <c r="CG141" s="174">
        <v>-9.9999999999999978E-2</v>
      </c>
      <c r="CH141" s="174">
        <v>-0.16666666666666663</v>
      </c>
      <c r="CI141" s="174">
        <v>0.53333333333333344</v>
      </c>
      <c r="CJ141" s="174">
        <v>-0.13043478260869579</v>
      </c>
      <c r="CK141" s="174">
        <v>2.5000000000000133E-2</v>
      </c>
      <c r="CL141" s="174">
        <v>-2.4390243902439157E-2</v>
      </c>
      <c r="CM141" s="408"/>
      <c r="CN141" s="174">
        <v>-4.1699999999999959E-2</v>
      </c>
      <c r="CO141" s="408"/>
      <c r="CP141" s="174">
        <v>-0.2173640822289471</v>
      </c>
      <c r="CQ141" s="408"/>
      <c r="CR141" s="174">
        <v>0</v>
      </c>
      <c r="CS141" s="174">
        <v>0</v>
      </c>
      <c r="CT141" s="174">
        <v>0.29333333333333322</v>
      </c>
      <c r="CU141" s="174">
        <v>3.0927835051546948E-2</v>
      </c>
      <c r="CV141" s="174">
        <v>-0.17000000000000037</v>
      </c>
      <c r="CW141" s="174">
        <v>0.20481927710843362</v>
      </c>
      <c r="CX141" s="408"/>
      <c r="CY141" s="174">
        <v>9.000000000000008E-2</v>
      </c>
      <c r="CZ141" s="174">
        <v>-3.669724770642202E-2</v>
      </c>
      <c r="DA141" s="174">
        <v>-4.7619047619047672E-2</v>
      </c>
      <c r="DB141" s="288">
        <f>DC108/DB108-1</f>
        <v>-4.9975012493763682E-4</v>
      </c>
      <c r="DC141"/>
    </row>
    <row r="142" spans="1:107" x14ac:dyDescent="0.3">
      <c r="CD142"/>
      <c r="CE142"/>
      <c r="CF142"/>
      <c r="CG142"/>
      <c r="CH142"/>
      <c r="CI142"/>
      <c r="CJ142"/>
      <c r="CK142"/>
      <c r="CL142"/>
      <c r="CM142"/>
      <c r="CN142"/>
      <c r="CO142"/>
      <c r="CP142"/>
      <c r="CQ142"/>
      <c r="CR142"/>
      <c r="CS142"/>
      <c r="CT142"/>
      <c r="CU142"/>
      <c r="CV142"/>
      <c r="CW142"/>
      <c r="CX142"/>
      <c r="CY142"/>
      <c r="CZ142"/>
      <c r="DA142"/>
      <c r="DB142"/>
      <c r="DC142"/>
    </row>
    <row r="145" spans="1:162" ht="23.25" x14ac:dyDescent="0.35">
      <c r="A145" s="415" t="s">
        <v>2162</v>
      </c>
      <c r="B145" s="415"/>
      <c r="C145" s="415"/>
      <c r="D145" s="415"/>
      <c r="E145" s="415"/>
      <c r="F145" s="415"/>
      <c r="G145" s="415"/>
      <c r="H145" s="415"/>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c r="AJ145" s="415"/>
      <c r="AK145" s="415"/>
      <c r="AL145" s="415"/>
      <c r="AM145" s="415"/>
      <c r="AN145" s="415"/>
      <c r="AO145" s="415"/>
      <c r="AP145" s="415"/>
      <c r="AQ145" s="415"/>
      <c r="AR145" s="415"/>
      <c r="AS145" s="415"/>
      <c r="AT145" s="415"/>
      <c r="AU145" s="415"/>
      <c r="AV145" s="415"/>
      <c r="AW145" s="415"/>
      <c r="AX145" s="415"/>
      <c r="AY145" s="415"/>
      <c r="AZ145" s="415"/>
      <c r="BA145" s="415"/>
      <c r="BB145" s="415"/>
      <c r="BC145" s="415"/>
      <c r="BD145" s="415"/>
      <c r="BE145" s="415"/>
      <c r="BF145" s="415"/>
      <c r="BG145" s="415"/>
      <c r="BH145" s="415"/>
      <c r="BI145" s="415"/>
      <c r="BJ145" s="415"/>
      <c r="BK145" s="415"/>
      <c r="BL145" s="415"/>
      <c r="BM145" s="415"/>
      <c r="BN145" s="415"/>
      <c r="BO145" s="415"/>
      <c r="BP145" s="415"/>
      <c r="BQ145" s="415"/>
      <c r="BR145" s="415"/>
      <c r="BS145" s="415"/>
      <c r="BT145" s="415"/>
      <c r="BU145" s="415"/>
      <c r="BV145" s="415"/>
      <c r="BW145" s="415"/>
      <c r="BX145" s="415"/>
      <c r="BY145" s="415"/>
      <c r="BZ145" s="415"/>
      <c r="CA145" s="415"/>
      <c r="CB145" s="415"/>
      <c r="CC145" s="415"/>
      <c r="CD145" s="415"/>
      <c r="CE145" s="415"/>
      <c r="CF145" s="415"/>
      <c r="CG145" s="415"/>
      <c r="CH145" s="415"/>
      <c r="CI145" s="415"/>
      <c r="CJ145" s="415"/>
      <c r="CK145" s="415"/>
      <c r="CL145" s="415"/>
      <c r="CM145" s="415"/>
      <c r="CN145" s="415"/>
      <c r="CO145" s="415"/>
      <c r="CP145" s="415"/>
      <c r="CQ145" s="415"/>
      <c r="CR145" s="415"/>
      <c r="CS145" s="415"/>
      <c r="CT145" s="415"/>
      <c r="CU145" s="415"/>
      <c r="CV145" s="415"/>
      <c r="CW145" s="415"/>
      <c r="CX145" s="415"/>
      <c r="CY145" s="415"/>
      <c r="CZ145" s="415"/>
      <c r="DA145" s="415"/>
      <c r="DB145" s="415"/>
      <c r="DC145" s="415"/>
      <c r="DD145" s="415"/>
      <c r="DE145" s="415"/>
      <c r="DF145" s="415"/>
      <c r="DG145" s="415"/>
      <c r="DH145" s="415"/>
      <c r="DI145" s="415"/>
      <c r="DJ145" s="415"/>
      <c r="DK145" s="415"/>
      <c r="DL145" s="415"/>
      <c r="DM145" s="415"/>
      <c r="DN145" s="415"/>
      <c r="DO145" s="415"/>
      <c r="DP145" s="415"/>
      <c r="DQ145" s="415"/>
      <c r="DR145" s="415"/>
      <c r="DS145" s="415"/>
      <c r="DT145" s="415"/>
      <c r="DU145" s="415"/>
      <c r="DV145" s="415"/>
      <c r="DW145" s="415"/>
      <c r="DX145" s="415"/>
      <c r="DY145" s="415"/>
      <c r="DZ145" s="415"/>
      <c r="EA145" s="415"/>
      <c r="EB145" s="415"/>
      <c r="EC145" s="415"/>
      <c r="ED145" s="415"/>
      <c r="EE145" s="415"/>
      <c r="EF145" s="415"/>
      <c r="EG145" s="415"/>
      <c r="EH145" s="415"/>
      <c r="EI145" s="415"/>
      <c r="EJ145" s="415"/>
      <c r="EK145" s="415"/>
      <c r="EL145" s="415"/>
      <c r="EM145" s="415"/>
      <c r="EN145" s="415"/>
      <c r="EO145" s="415"/>
      <c r="EP145" s="415"/>
      <c r="EQ145" s="415"/>
      <c r="ER145" s="415"/>
      <c r="ES145" s="415"/>
      <c r="ET145" s="415"/>
      <c r="EU145" s="415"/>
      <c r="EV145" s="415"/>
      <c r="EW145" s="415"/>
      <c r="EX145" s="415"/>
      <c r="EY145" s="415"/>
      <c r="EZ145" s="415"/>
      <c r="FA145" s="415"/>
      <c r="FB145" s="415"/>
      <c r="FC145" s="415"/>
      <c r="FD145" s="415"/>
      <c r="FE145" s="415"/>
      <c r="FF145" s="415"/>
    </row>
    <row r="147" spans="1:162" x14ac:dyDescent="0.3">
      <c r="A147" s="404" t="s">
        <v>41</v>
      </c>
      <c r="B147" s="404"/>
      <c r="C147" s="404"/>
      <c r="D147" s="404"/>
      <c r="E147" s="404"/>
      <c r="F147" s="404"/>
      <c r="G147" s="404"/>
      <c r="H147" s="404"/>
      <c r="I147" s="404"/>
      <c r="J147" s="404"/>
      <c r="K147" s="404"/>
      <c r="L147" s="404"/>
      <c r="M147" s="404"/>
      <c r="N147" s="404"/>
      <c r="O147" s="404"/>
      <c r="P147" s="404"/>
      <c r="Q147" s="404"/>
      <c r="R147" s="404"/>
      <c r="S147" s="404"/>
      <c r="T147" s="404"/>
      <c r="U147" s="404"/>
      <c r="V147" s="404"/>
      <c r="W147" s="404"/>
      <c r="X147" s="404"/>
      <c r="Y147" s="404"/>
      <c r="Z147" s="404"/>
      <c r="AB147" s="404" t="s">
        <v>42</v>
      </c>
      <c r="AC147" s="404"/>
      <c r="AD147" s="404"/>
      <c r="AE147" s="404"/>
      <c r="AF147" s="404"/>
      <c r="AG147" s="404"/>
      <c r="AH147" s="404"/>
      <c r="AI147" s="404"/>
      <c r="AJ147" s="404"/>
      <c r="AK147" s="404"/>
      <c r="AL147" s="404"/>
      <c r="AM147" s="404"/>
      <c r="AN147" s="404"/>
      <c r="AO147" s="404"/>
      <c r="AP147" s="404"/>
      <c r="AQ147" s="404"/>
      <c r="AR147" s="404"/>
      <c r="AS147" s="404"/>
      <c r="AT147" s="404"/>
      <c r="AU147" s="404"/>
      <c r="AV147" s="404"/>
      <c r="AW147" s="404"/>
      <c r="AX147" s="404"/>
      <c r="AY147" s="404"/>
      <c r="AZ147" s="404"/>
      <c r="BA147" s="404"/>
      <c r="BC147" s="404" t="s">
        <v>43</v>
      </c>
      <c r="BD147" s="404"/>
      <c r="BE147" s="404"/>
      <c r="BF147" s="404"/>
      <c r="BG147" s="404"/>
      <c r="BH147" s="404"/>
      <c r="BI147" s="404"/>
      <c r="BJ147" s="404"/>
      <c r="BK147" s="404"/>
      <c r="BL147" s="404"/>
      <c r="BM147" s="404"/>
      <c r="BN147" s="404"/>
      <c r="BO147" s="404"/>
      <c r="BP147" s="404"/>
      <c r="BQ147" s="404"/>
      <c r="BR147" s="404"/>
      <c r="BS147" s="404"/>
      <c r="BT147" s="404"/>
      <c r="BU147" s="404"/>
      <c r="BV147" s="404"/>
      <c r="BW147" s="404"/>
      <c r="BX147" s="404"/>
      <c r="BY147" s="404"/>
      <c r="BZ147" s="404"/>
      <c r="CA147" s="404"/>
      <c r="CB147" s="404"/>
      <c r="CD147" s="404" t="s">
        <v>45</v>
      </c>
      <c r="CE147" s="404"/>
      <c r="CF147" s="404"/>
      <c r="CG147" s="404"/>
      <c r="CH147" s="404"/>
      <c r="CI147" s="404"/>
      <c r="CJ147" s="404"/>
      <c r="CK147" s="404"/>
      <c r="CL147" s="404"/>
      <c r="CM147" s="404"/>
      <c r="CN147" s="404"/>
      <c r="CO147" s="404"/>
      <c r="CP147" s="404"/>
      <c r="CQ147" s="404"/>
      <c r="CR147" s="404"/>
      <c r="CS147" s="404"/>
      <c r="CT147" s="404"/>
      <c r="CU147" s="404"/>
      <c r="CV147" s="404"/>
      <c r="CW147" s="404"/>
      <c r="CX147" s="404"/>
      <c r="CY147" s="404"/>
      <c r="CZ147" s="404"/>
      <c r="DA147" s="404"/>
      <c r="DB147" s="404"/>
      <c r="DC147" s="404"/>
      <c r="DE147" s="404" t="s">
        <v>46</v>
      </c>
      <c r="DF147" s="404"/>
      <c r="DG147" s="404"/>
      <c r="DH147" s="404"/>
      <c r="DI147" s="404"/>
      <c r="DJ147" s="404"/>
      <c r="DK147" s="404"/>
      <c r="DL147" s="404"/>
      <c r="DM147" s="404"/>
      <c r="DN147" s="404"/>
      <c r="DO147" s="404"/>
      <c r="DP147" s="404"/>
      <c r="DQ147" s="404"/>
      <c r="DR147" s="404"/>
      <c r="DS147" s="404"/>
      <c r="DT147" s="404"/>
      <c r="DU147" s="404"/>
      <c r="DV147" s="404"/>
      <c r="DW147" s="404"/>
      <c r="DX147" s="404"/>
      <c r="DY147" s="404"/>
      <c r="DZ147" s="404"/>
      <c r="EA147" s="404"/>
      <c r="EB147" s="404"/>
      <c r="EC147" s="404"/>
      <c r="ED147" s="404"/>
      <c r="EF147" s="404" t="s">
        <v>47</v>
      </c>
      <c r="EG147" s="404"/>
      <c r="EH147" s="404"/>
      <c r="EI147" s="404"/>
      <c r="EJ147" s="404"/>
      <c r="EK147" s="404"/>
      <c r="EL147" s="404"/>
      <c r="EM147" s="404"/>
      <c r="EN147" s="404"/>
      <c r="EO147" s="404"/>
      <c r="EP147" s="404"/>
      <c r="EQ147" s="404"/>
      <c r="ER147" s="404"/>
      <c r="ES147" s="404"/>
      <c r="ET147" s="404"/>
      <c r="EU147" s="404"/>
      <c r="EV147" s="404"/>
      <c r="EW147" s="404"/>
      <c r="EX147" s="404"/>
      <c r="EY147" s="404"/>
      <c r="EZ147" s="404"/>
      <c r="FA147" s="404"/>
      <c r="FB147" s="404"/>
      <c r="FC147" s="404"/>
      <c r="FD147" s="404"/>
      <c r="FE147" s="404"/>
    </row>
    <row r="148" spans="1:162" x14ac:dyDescent="0.3">
      <c r="A148"/>
      <c r="B148"/>
      <c r="C148"/>
      <c r="D148"/>
      <c r="E148"/>
      <c r="F148"/>
      <c r="G148"/>
      <c r="H148"/>
      <c r="I148"/>
      <c r="J148"/>
      <c r="K148"/>
      <c r="L148"/>
      <c r="M148"/>
      <c r="N148"/>
      <c r="O148"/>
      <c r="P148"/>
      <c r="Q148"/>
      <c r="R148"/>
      <c r="S148"/>
      <c r="T148"/>
      <c r="U148"/>
      <c r="V148"/>
      <c r="W148"/>
      <c r="X148"/>
      <c r="Y148"/>
      <c r="Z148"/>
      <c r="AB148"/>
      <c r="AC148"/>
      <c r="AD148"/>
      <c r="AE148"/>
      <c r="AF148"/>
      <c r="AG148"/>
      <c r="AH148"/>
      <c r="AI148"/>
      <c r="AJ148"/>
      <c r="AK148"/>
      <c r="AL148"/>
      <c r="AM148"/>
      <c r="AN148"/>
      <c r="AO148"/>
      <c r="AP148"/>
      <c r="AQ148"/>
      <c r="AR148"/>
      <c r="AS148"/>
      <c r="AT148"/>
      <c r="AU148"/>
      <c r="AV148"/>
      <c r="AW148"/>
      <c r="AX148"/>
      <c r="AY148"/>
      <c r="AZ148"/>
      <c r="BA148"/>
      <c r="BC148"/>
      <c r="BD148"/>
      <c r="BE148"/>
      <c r="BF148"/>
      <c r="BG148"/>
      <c r="BH148"/>
      <c r="BI148"/>
      <c r="BJ148"/>
      <c r="BK148"/>
      <c r="BL148"/>
      <c r="BM148"/>
      <c r="BN148"/>
      <c r="BO148"/>
      <c r="BP148"/>
      <c r="BQ148"/>
      <c r="BR148"/>
      <c r="BS148"/>
      <c r="BT148"/>
      <c r="BU148"/>
      <c r="BV148"/>
      <c r="BW148"/>
      <c r="BX148"/>
      <c r="BY148"/>
      <c r="BZ148"/>
      <c r="CA148"/>
      <c r="CB148"/>
      <c r="CD148"/>
      <c r="CE148"/>
      <c r="CF148"/>
      <c r="CG148"/>
      <c r="CH148"/>
      <c r="CI148"/>
      <c r="CJ148"/>
      <c r="CK148"/>
      <c r="CL148"/>
      <c r="CM148"/>
      <c r="CN148"/>
      <c r="CO148"/>
      <c r="CP148"/>
      <c r="CQ148"/>
      <c r="CR148"/>
      <c r="CS148"/>
      <c r="CT148"/>
      <c r="CU148"/>
      <c r="CV148"/>
      <c r="CW148"/>
      <c r="CX148"/>
      <c r="CY148"/>
      <c r="CZ148"/>
      <c r="DA148"/>
      <c r="DB148"/>
      <c r="DC148"/>
      <c r="DE148"/>
      <c r="DF148"/>
      <c r="DG148"/>
      <c r="DH148"/>
      <c r="DI148"/>
      <c r="DJ148"/>
      <c r="DK148"/>
      <c r="DL148"/>
      <c r="DM148"/>
      <c r="DN148"/>
      <c r="DO148"/>
      <c r="DP148"/>
      <c r="DQ148"/>
      <c r="DR148"/>
      <c r="DS148"/>
      <c r="DT148"/>
      <c r="DU148"/>
      <c r="DV148"/>
      <c r="DW148"/>
      <c r="DX148"/>
      <c r="DY148"/>
      <c r="DZ148"/>
      <c r="EA148"/>
      <c r="EB148"/>
      <c r="EC148"/>
      <c r="ED148"/>
      <c r="EF148"/>
      <c r="EG148"/>
      <c r="EH148"/>
      <c r="EI148"/>
      <c r="EJ148"/>
      <c r="EK148"/>
      <c r="EL148"/>
      <c r="EM148"/>
      <c r="EN148"/>
      <c r="EO148"/>
      <c r="EP148"/>
      <c r="EQ148"/>
      <c r="ER148"/>
      <c r="ES148"/>
      <c r="ET148"/>
      <c r="EU148"/>
      <c r="EV148"/>
      <c r="EW148"/>
      <c r="EX148"/>
      <c r="EY148"/>
      <c r="EZ148"/>
      <c r="FA148"/>
      <c r="FB148"/>
      <c r="FC148"/>
      <c r="FD148"/>
      <c r="FE148"/>
    </row>
    <row r="149" spans="1:162" ht="49.5" x14ac:dyDescent="0.3">
      <c r="A149" s="222" t="s">
        <v>1005</v>
      </c>
      <c r="B149" s="225" t="s">
        <v>1081</v>
      </c>
      <c r="C149" s="225" t="s">
        <v>1082</v>
      </c>
      <c r="D149" s="225" t="s">
        <v>1083</v>
      </c>
      <c r="E149" s="225" t="s">
        <v>1084</v>
      </c>
      <c r="F149" s="225" t="s">
        <v>1085</v>
      </c>
      <c r="G149" s="225" t="s">
        <v>1012</v>
      </c>
      <c r="H149" s="225" t="s">
        <v>1015</v>
      </c>
      <c r="I149" s="225" t="s">
        <v>1017</v>
      </c>
      <c r="J149" s="229" t="s">
        <v>1018</v>
      </c>
      <c r="K149" s="230" t="s">
        <v>1086</v>
      </c>
      <c r="L149" s="225" t="s">
        <v>1087</v>
      </c>
      <c r="M149" s="230" t="s">
        <v>1088</v>
      </c>
      <c r="N149" s="225" t="s">
        <v>1089</v>
      </c>
      <c r="O149" s="230" t="s">
        <v>1090</v>
      </c>
      <c r="P149" s="225" t="s">
        <v>1091</v>
      </c>
      <c r="Q149" s="225" t="s">
        <v>1092</v>
      </c>
      <c r="R149" s="225" t="s">
        <v>1093</v>
      </c>
      <c r="S149" s="225" t="s">
        <v>1094</v>
      </c>
      <c r="T149" s="225" t="s">
        <v>1095</v>
      </c>
      <c r="U149" s="225" t="s">
        <v>1096</v>
      </c>
      <c r="V149" s="230" t="s">
        <v>1101</v>
      </c>
      <c r="W149" s="225" t="s">
        <v>1098</v>
      </c>
      <c r="X149" s="225" t="s">
        <v>1099</v>
      </c>
      <c r="Y149" s="225" t="s">
        <v>1100</v>
      </c>
      <c r="Z149" s="225" t="s">
        <v>2158</v>
      </c>
      <c r="AB149" s="222" t="s">
        <v>1005</v>
      </c>
      <c r="AC149" s="225" t="s">
        <v>1081</v>
      </c>
      <c r="AD149" s="225" t="s">
        <v>1082</v>
      </c>
      <c r="AE149" s="225" t="s">
        <v>1083</v>
      </c>
      <c r="AF149" s="225" t="s">
        <v>1084</v>
      </c>
      <c r="AG149" s="225" t="s">
        <v>1085</v>
      </c>
      <c r="AH149" s="225" t="s">
        <v>1012</v>
      </c>
      <c r="AI149" s="225" t="s">
        <v>1015</v>
      </c>
      <c r="AJ149" s="225" t="s">
        <v>1017</v>
      </c>
      <c r="AK149" s="229" t="s">
        <v>1018</v>
      </c>
      <c r="AL149" s="230" t="s">
        <v>1086</v>
      </c>
      <c r="AM149" s="225" t="s">
        <v>1087</v>
      </c>
      <c r="AN149" s="230" t="s">
        <v>1088</v>
      </c>
      <c r="AO149" s="225" t="s">
        <v>1089</v>
      </c>
      <c r="AP149" s="230" t="s">
        <v>1090</v>
      </c>
      <c r="AQ149" s="225" t="s">
        <v>1091</v>
      </c>
      <c r="AR149" s="225" t="s">
        <v>1092</v>
      </c>
      <c r="AS149" s="225" t="s">
        <v>1093</v>
      </c>
      <c r="AT149" s="225" t="s">
        <v>1094</v>
      </c>
      <c r="AU149" s="225" t="s">
        <v>1095</v>
      </c>
      <c r="AV149" s="225" t="s">
        <v>1096</v>
      </c>
      <c r="AW149" s="230" t="s">
        <v>1101</v>
      </c>
      <c r="AX149" s="225" t="s">
        <v>1098</v>
      </c>
      <c r="AY149" s="225" t="s">
        <v>1099</v>
      </c>
      <c r="AZ149" s="225" t="s">
        <v>1100</v>
      </c>
      <c r="BA149" s="225" t="s">
        <v>2158</v>
      </c>
      <c r="BC149" s="222" t="s">
        <v>1005</v>
      </c>
      <c r="BD149" s="225" t="s">
        <v>1081</v>
      </c>
      <c r="BE149" s="225" t="s">
        <v>1082</v>
      </c>
      <c r="BF149" s="225" t="s">
        <v>1083</v>
      </c>
      <c r="BG149" s="225" t="s">
        <v>1084</v>
      </c>
      <c r="BH149" s="225" t="s">
        <v>1085</v>
      </c>
      <c r="BI149" s="225" t="s">
        <v>1012</v>
      </c>
      <c r="BJ149" s="225" t="s">
        <v>1015</v>
      </c>
      <c r="BK149" s="225" t="s">
        <v>1017</v>
      </c>
      <c r="BL149" s="229" t="s">
        <v>1018</v>
      </c>
      <c r="BM149" s="230" t="s">
        <v>1086</v>
      </c>
      <c r="BN149" s="225" t="s">
        <v>1087</v>
      </c>
      <c r="BO149" s="230" t="s">
        <v>1088</v>
      </c>
      <c r="BP149" s="225" t="s">
        <v>1089</v>
      </c>
      <c r="BQ149" s="230" t="s">
        <v>1090</v>
      </c>
      <c r="BR149" s="225" t="s">
        <v>1091</v>
      </c>
      <c r="BS149" s="225" t="s">
        <v>1092</v>
      </c>
      <c r="BT149" s="225" t="s">
        <v>1093</v>
      </c>
      <c r="BU149" s="225" t="s">
        <v>1094</v>
      </c>
      <c r="BV149" s="225" t="s">
        <v>1095</v>
      </c>
      <c r="BW149" s="225" t="s">
        <v>1096</v>
      </c>
      <c r="BX149" s="230" t="s">
        <v>1101</v>
      </c>
      <c r="BY149" s="225" t="s">
        <v>1098</v>
      </c>
      <c r="BZ149" s="225" t="s">
        <v>1099</v>
      </c>
      <c r="CA149" s="225" t="s">
        <v>1100</v>
      </c>
      <c r="CB149" s="225" t="s">
        <v>2158</v>
      </c>
      <c r="CD149" s="222" t="s">
        <v>1005</v>
      </c>
      <c r="CE149" s="225" t="s">
        <v>1081</v>
      </c>
      <c r="CF149" s="225" t="s">
        <v>1082</v>
      </c>
      <c r="CG149" s="225" t="s">
        <v>1083</v>
      </c>
      <c r="CH149" s="225" t="s">
        <v>1084</v>
      </c>
      <c r="CI149" s="225" t="s">
        <v>1085</v>
      </c>
      <c r="CJ149" s="225" t="s">
        <v>1012</v>
      </c>
      <c r="CK149" s="225" t="s">
        <v>1015</v>
      </c>
      <c r="CL149" s="225" t="s">
        <v>1017</v>
      </c>
      <c r="CM149" s="229" t="s">
        <v>1018</v>
      </c>
      <c r="CN149" s="230" t="s">
        <v>1086</v>
      </c>
      <c r="CO149" s="225" t="s">
        <v>1087</v>
      </c>
      <c r="CP149" s="230" t="s">
        <v>1088</v>
      </c>
      <c r="CQ149" s="225" t="s">
        <v>1089</v>
      </c>
      <c r="CR149" s="230" t="s">
        <v>1090</v>
      </c>
      <c r="CS149" s="225" t="s">
        <v>1091</v>
      </c>
      <c r="CT149" s="225" t="s">
        <v>1092</v>
      </c>
      <c r="CU149" s="225" t="s">
        <v>1093</v>
      </c>
      <c r="CV149" s="225" t="s">
        <v>1094</v>
      </c>
      <c r="CW149" s="225" t="s">
        <v>1095</v>
      </c>
      <c r="CX149" s="225" t="s">
        <v>1096</v>
      </c>
      <c r="CY149" s="230" t="s">
        <v>1101</v>
      </c>
      <c r="CZ149" s="225" t="s">
        <v>1098</v>
      </c>
      <c r="DA149" s="225" t="s">
        <v>1099</v>
      </c>
      <c r="DB149" s="225" t="s">
        <v>1100</v>
      </c>
      <c r="DC149" s="225" t="s">
        <v>2158</v>
      </c>
      <c r="DE149" s="222" t="s">
        <v>1005</v>
      </c>
      <c r="DF149" s="225" t="s">
        <v>1081</v>
      </c>
      <c r="DG149" s="225" t="s">
        <v>1082</v>
      </c>
      <c r="DH149" s="225" t="s">
        <v>1083</v>
      </c>
      <c r="DI149" s="225" t="s">
        <v>1084</v>
      </c>
      <c r="DJ149" s="225" t="s">
        <v>1085</v>
      </c>
      <c r="DK149" s="225" t="s">
        <v>1012</v>
      </c>
      <c r="DL149" s="225" t="s">
        <v>1015</v>
      </c>
      <c r="DM149" s="225" t="s">
        <v>1017</v>
      </c>
      <c r="DN149" s="229" t="s">
        <v>1018</v>
      </c>
      <c r="DO149" s="230" t="s">
        <v>1086</v>
      </c>
      <c r="DP149" s="225" t="s">
        <v>1087</v>
      </c>
      <c r="DQ149" s="230" t="s">
        <v>1088</v>
      </c>
      <c r="DR149" s="225" t="s">
        <v>1089</v>
      </c>
      <c r="DS149" s="230" t="s">
        <v>1090</v>
      </c>
      <c r="DT149" s="225" t="s">
        <v>1091</v>
      </c>
      <c r="DU149" s="225" t="s">
        <v>1092</v>
      </c>
      <c r="DV149" s="225" t="s">
        <v>1093</v>
      </c>
      <c r="DW149" s="225" t="s">
        <v>1094</v>
      </c>
      <c r="DX149" s="225" t="s">
        <v>1095</v>
      </c>
      <c r="DY149" s="225" t="s">
        <v>1096</v>
      </c>
      <c r="DZ149" s="230" t="s">
        <v>1101</v>
      </c>
      <c r="EA149" s="225" t="s">
        <v>1098</v>
      </c>
      <c r="EB149" s="225" t="s">
        <v>1099</v>
      </c>
      <c r="EC149" s="225" t="s">
        <v>1100</v>
      </c>
      <c r="ED149" s="225" t="s">
        <v>2158</v>
      </c>
      <c r="EF149" s="222" t="s">
        <v>1005</v>
      </c>
      <c r="EG149" s="225" t="s">
        <v>1081</v>
      </c>
      <c r="EH149" s="225" t="s">
        <v>1082</v>
      </c>
      <c r="EI149" s="225" t="s">
        <v>1083</v>
      </c>
      <c r="EJ149" s="225" t="s">
        <v>1084</v>
      </c>
      <c r="EK149" s="225" t="s">
        <v>1085</v>
      </c>
      <c r="EL149" s="225" t="s">
        <v>1012</v>
      </c>
      <c r="EM149" s="225" t="s">
        <v>1015</v>
      </c>
      <c r="EN149" s="225" t="s">
        <v>1017</v>
      </c>
      <c r="EO149" s="229" t="s">
        <v>1018</v>
      </c>
      <c r="EP149" s="230" t="s">
        <v>1086</v>
      </c>
      <c r="EQ149" s="225" t="s">
        <v>1087</v>
      </c>
      <c r="ER149" s="230" t="s">
        <v>1088</v>
      </c>
      <c r="ES149" s="225" t="s">
        <v>1089</v>
      </c>
      <c r="ET149" s="230" t="s">
        <v>1090</v>
      </c>
      <c r="EU149" s="225" t="s">
        <v>1091</v>
      </c>
      <c r="EV149" s="225" t="s">
        <v>1092</v>
      </c>
      <c r="EW149" s="225" t="s">
        <v>1093</v>
      </c>
      <c r="EX149" s="225" t="s">
        <v>1094</v>
      </c>
      <c r="EY149" s="225" t="s">
        <v>1095</v>
      </c>
      <c r="EZ149" s="225" t="s">
        <v>1096</v>
      </c>
      <c r="FA149" s="230" t="s">
        <v>1101</v>
      </c>
      <c r="FB149" s="225" t="s">
        <v>1098</v>
      </c>
      <c r="FC149" s="225" t="s">
        <v>1099</v>
      </c>
      <c r="FD149" s="225" t="s">
        <v>1100</v>
      </c>
      <c r="FE149" s="225" t="s">
        <v>2158</v>
      </c>
    </row>
    <row r="150" spans="1:162" x14ac:dyDescent="0.3">
      <c r="A150" s="221" t="s">
        <v>904</v>
      </c>
      <c r="B150" s="183" t="s">
        <v>1047</v>
      </c>
      <c r="C150" s="183" t="s">
        <v>1047</v>
      </c>
      <c r="D150" s="183" t="s">
        <v>1047</v>
      </c>
      <c r="E150" s="183" t="s">
        <v>1047</v>
      </c>
      <c r="F150" s="183" t="s">
        <v>1047</v>
      </c>
      <c r="G150" s="183" t="s">
        <v>1047</v>
      </c>
      <c r="H150" s="183" t="s">
        <v>1047</v>
      </c>
      <c r="I150" s="236">
        <v>166.66666666666666</v>
      </c>
      <c r="J150" s="236">
        <v>166.66666666666666</v>
      </c>
      <c r="K150" s="409" t="s">
        <v>1125</v>
      </c>
      <c r="L150" s="236">
        <v>166.66666666666666</v>
      </c>
      <c r="M150" s="409" t="s">
        <v>1125</v>
      </c>
      <c r="N150" s="236">
        <v>166.66666666666666</v>
      </c>
      <c r="O150" s="409" t="s">
        <v>1125</v>
      </c>
      <c r="P150" s="237">
        <v>166.66666666666666</v>
      </c>
      <c r="Q150" s="237">
        <v>166.66666666666666</v>
      </c>
      <c r="R150" s="237">
        <v>166.66666666666666</v>
      </c>
      <c r="S150" s="235">
        <v>166.66666666666666</v>
      </c>
      <c r="T150" s="235">
        <v>166.66666666666666</v>
      </c>
      <c r="U150" s="180">
        <v>166.66666666666666</v>
      </c>
      <c r="V150" s="412" t="s">
        <v>1125</v>
      </c>
      <c r="W150" s="180">
        <v>166.66666666666666</v>
      </c>
      <c r="X150" s="180">
        <v>250</v>
      </c>
      <c r="Y150" s="180">
        <v>208.33333333333334</v>
      </c>
      <c r="Z150" s="235">
        <f>'Coût médian du PMAS'!B8</f>
        <v>166.66666666666666</v>
      </c>
      <c r="AB150" s="221" t="s">
        <v>904</v>
      </c>
      <c r="AC150" s="183" t="s">
        <v>1047</v>
      </c>
      <c r="AD150" s="183" t="s">
        <v>1047</v>
      </c>
      <c r="AE150" s="183" t="s">
        <v>1047</v>
      </c>
      <c r="AF150" s="183" t="s">
        <v>1047</v>
      </c>
      <c r="AG150" s="183" t="s">
        <v>1047</v>
      </c>
      <c r="AH150" s="183" t="s">
        <v>1047</v>
      </c>
      <c r="AI150" s="183" t="s">
        <v>1047</v>
      </c>
      <c r="AJ150" s="236">
        <v>333.33333333333331</v>
      </c>
      <c r="AK150" s="236">
        <v>266.66666666666669</v>
      </c>
      <c r="AL150" s="409" t="s">
        <v>1125</v>
      </c>
      <c r="AM150" s="236">
        <v>266.66666666666669</v>
      </c>
      <c r="AN150" s="409" t="s">
        <v>1125</v>
      </c>
      <c r="AO150" s="236">
        <v>266.66666666666669</v>
      </c>
      <c r="AP150" s="409" t="s">
        <v>1125</v>
      </c>
      <c r="AQ150" s="237">
        <v>266.66666666666669</v>
      </c>
      <c r="AR150" s="237">
        <v>266.66666666666669</v>
      </c>
      <c r="AS150" s="235">
        <v>266.66666666666669</v>
      </c>
      <c r="AT150" s="235">
        <v>266.66666666666703</v>
      </c>
      <c r="AU150" s="235">
        <v>333.33333333333331</v>
      </c>
      <c r="AV150" s="180">
        <v>266.66666666666669</v>
      </c>
      <c r="AW150" s="409" t="s">
        <v>1125</v>
      </c>
      <c r="AX150" s="180">
        <v>333.33333333333331</v>
      </c>
      <c r="AY150" s="180">
        <v>366.66666666666669</v>
      </c>
      <c r="AZ150" s="180">
        <v>366.66666666666669</v>
      </c>
      <c r="BA150" s="235">
        <f>'Coût médian du PMAS'!C8</f>
        <v>333.33333333333331</v>
      </c>
      <c r="BC150" s="221" t="s">
        <v>904</v>
      </c>
      <c r="BD150" s="183" t="s">
        <v>1047</v>
      </c>
      <c r="BE150" s="183" t="s">
        <v>1047</v>
      </c>
      <c r="BF150" s="183" t="s">
        <v>1047</v>
      </c>
      <c r="BG150" s="183" t="s">
        <v>1047</v>
      </c>
      <c r="BH150" s="183" t="s">
        <v>1047</v>
      </c>
      <c r="BI150" s="183" t="s">
        <v>1047</v>
      </c>
      <c r="BJ150" s="183" t="s">
        <v>1047</v>
      </c>
      <c r="BK150" s="236">
        <v>416.66666666666669</v>
      </c>
      <c r="BL150" s="236">
        <v>416.66666666666669</v>
      </c>
      <c r="BM150" s="409" t="s">
        <v>1125</v>
      </c>
      <c r="BN150" s="236">
        <v>333.33333333333331</v>
      </c>
      <c r="BO150" s="409" t="s">
        <v>1125</v>
      </c>
      <c r="BP150" s="236">
        <v>416.66666666666669</v>
      </c>
      <c r="BQ150" s="409" t="s">
        <v>1125</v>
      </c>
      <c r="BR150" s="237">
        <v>333.33333333333331</v>
      </c>
      <c r="BS150" s="237">
        <v>333.33333333333331</v>
      </c>
      <c r="BT150" s="235">
        <v>416.66666666666669</v>
      </c>
      <c r="BU150" s="235">
        <v>416.66666666666703</v>
      </c>
      <c r="BV150" s="235">
        <v>416.66666666666669</v>
      </c>
      <c r="BW150" s="235">
        <v>416.66666666666669</v>
      </c>
      <c r="BX150" s="409" t="s">
        <v>1125</v>
      </c>
      <c r="BY150" s="180">
        <v>416.66666666666669</v>
      </c>
      <c r="BZ150" s="180">
        <v>500</v>
      </c>
      <c r="CA150" s="180">
        <v>416.66666666666669</v>
      </c>
      <c r="CB150" s="235">
        <f>'Coût médian du PMAS'!D8</f>
        <v>416.66666666666669</v>
      </c>
      <c r="CD150" s="221" t="s">
        <v>904</v>
      </c>
      <c r="CE150" s="183" t="s">
        <v>1047</v>
      </c>
      <c r="CF150" s="183" t="s">
        <v>1047</v>
      </c>
      <c r="CG150" s="183" t="s">
        <v>1047</v>
      </c>
      <c r="CH150" s="183" t="s">
        <v>1047</v>
      </c>
      <c r="CI150" s="183" t="s">
        <v>1047</v>
      </c>
      <c r="CJ150" s="183" t="s">
        <v>1047</v>
      </c>
      <c r="CK150" s="183" t="s">
        <v>1047</v>
      </c>
      <c r="CL150" s="236">
        <v>416.66666666666669</v>
      </c>
      <c r="CM150" s="236">
        <v>500</v>
      </c>
      <c r="CN150" s="409" t="s">
        <v>1125</v>
      </c>
      <c r="CO150" s="236">
        <v>500</v>
      </c>
      <c r="CP150" s="409" t="s">
        <v>1125</v>
      </c>
      <c r="CQ150" s="236">
        <v>583.33333333333337</v>
      </c>
      <c r="CR150" s="409" t="s">
        <v>1125</v>
      </c>
      <c r="CS150" s="237">
        <v>500</v>
      </c>
      <c r="CT150" s="237">
        <v>500</v>
      </c>
      <c r="CU150" s="235">
        <v>416.66666666666669</v>
      </c>
      <c r="CV150" s="235">
        <v>500</v>
      </c>
      <c r="CW150" s="235">
        <v>583.33333333333337</v>
      </c>
      <c r="CX150" s="235">
        <v>583.33333333333337</v>
      </c>
      <c r="CY150" s="409" t="s">
        <v>1125</v>
      </c>
      <c r="CZ150" s="235">
        <v>583.33333333333337</v>
      </c>
      <c r="DA150" s="235">
        <v>583.33333333333337</v>
      </c>
      <c r="DB150" s="235">
        <v>666.66666666666663</v>
      </c>
      <c r="DC150" s="235">
        <f>'Coût médian du PMAS'!E8</f>
        <v>583.33333333333337</v>
      </c>
      <c r="DE150" s="221" t="s">
        <v>904</v>
      </c>
      <c r="DF150" s="183" t="s">
        <v>1047</v>
      </c>
      <c r="DG150" s="183" t="s">
        <v>1047</v>
      </c>
      <c r="DH150" s="183" t="s">
        <v>1047</v>
      </c>
      <c r="DI150" s="183" t="s">
        <v>1047</v>
      </c>
      <c r="DJ150" s="183" t="s">
        <v>1047</v>
      </c>
      <c r="DK150" s="183" t="s">
        <v>1047</v>
      </c>
      <c r="DL150" s="183" t="s">
        <v>1047</v>
      </c>
      <c r="DM150" s="236">
        <v>1666.6666666666667</v>
      </c>
      <c r="DN150" s="236">
        <v>1666.6666666666667</v>
      </c>
      <c r="DO150" s="409" t="s">
        <v>1125</v>
      </c>
      <c r="DP150" s="236">
        <v>1666.6666666666667</v>
      </c>
      <c r="DQ150" s="409" t="s">
        <v>1125</v>
      </c>
      <c r="DR150" s="236">
        <v>1666.6666666666667</v>
      </c>
      <c r="DS150" s="409" t="s">
        <v>1125</v>
      </c>
      <c r="DT150" s="237">
        <v>1666.6666666666667</v>
      </c>
      <c r="DU150" s="237">
        <v>1666.6666666666667</v>
      </c>
      <c r="DV150" s="235">
        <v>1666.6666666666667</v>
      </c>
      <c r="DW150" s="235">
        <v>1666.6666666666699</v>
      </c>
      <c r="DX150" s="235">
        <v>1666.6666666666667</v>
      </c>
      <c r="DY150" s="235">
        <v>1666.6666666666667</v>
      </c>
      <c r="DZ150" s="409" t="s">
        <v>1125</v>
      </c>
      <c r="EA150" s="235">
        <v>2500</v>
      </c>
      <c r="EB150" s="282">
        <v>2500</v>
      </c>
      <c r="EC150" s="235">
        <v>2583.3333333333335</v>
      </c>
      <c r="ED150" s="235">
        <f>'Coût médian du PMAS'!F8</f>
        <v>2083.3333333333335</v>
      </c>
      <c r="EF150" s="221" t="s">
        <v>904</v>
      </c>
      <c r="EG150" s="183" t="s">
        <v>1047</v>
      </c>
      <c r="EH150" s="183" t="s">
        <v>1047</v>
      </c>
      <c r="EI150" s="183" t="s">
        <v>1047</v>
      </c>
      <c r="EJ150" s="183" t="s">
        <v>1047</v>
      </c>
      <c r="EK150" s="183" t="s">
        <v>1047</v>
      </c>
      <c r="EL150" s="183" t="s">
        <v>1047</v>
      </c>
      <c r="EM150" s="183" t="s">
        <v>1047</v>
      </c>
      <c r="EN150" s="236">
        <v>500</v>
      </c>
      <c r="EO150" s="236">
        <v>583.33333333333337</v>
      </c>
      <c r="EP150" s="409" t="s">
        <v>1125</v>
      </c>
      <c r="EQ150" s="236">
        <v>583.33333333333337</v>
      </c>
      <c r="ER150" s="409" t="s">
        <v>1125</v>
      </c>
      <c r="ES150" s="236">
        <v>583.33333333333337</v>
      </c>
      <c r="ET150" s="409" t="s">
        <v>1125</v>
      </c>
      <c r="EU150" s="237">
        <v>583.33333333333337</v>
      </c>
      <c r="EV150" s="237">
        <v>583.33333333333337</v>
      </c>
      <c r="EW150" s="235">
        <v>583.33333333333337</v>
      </c>
      <c r="EX150" s="235">
        <v>583.33333333333303</v>
      </c>
      <c r="EY150" s="235">
        <v>583.33333333333337</v>
      </c>
      <c r="EZ150" s="304">
        <v>583</v>
      </c>
      <c r="FA150" s="409" t="s">
        <v>1125</v>
      </c>
      <c r="FB150" s="235">
        <v>583.33333333333337</v>
      </c>
      <c r="FC150" s="235">
        <v>583.33333333333337</v>
      </c>
      <c r="FD150" s="235">
        <v>666.66666666666663</v>
      </c>
      <c r="FE150" s="235">
        <f>'Coût médian du PMAS'!G8</f>
        <v>666.66666666666663</v>
      </c>
    </row>
    <row r="151" spans="1:162" x14ac:dyDescent="0.3">
      <c r="A151" s="221" t="s">
        <v>925</v>
      </c>
      <c r="B151" s="245">
        <v>166.66666666666666</v>
      </c>
      <c r="C151" s="248">
        <v>125</v>
      </c>
      <c r="D151" s="248">
        <v>166.66666666666666</v>
      </c>
      <c r="E151" s="248">
        <v>166.66666666666666</v>
      </c>
      <c r="F151" s="245">
        <v>166.666666666667</v>
      </c>
      <c r="G151" s="183" t="s">
        <v>1047</v>
      </c>
      <c r="H151" s="180">
        <v>166.66666666666666</v>
      </c>
      <c r="I151" s="236">
        <v>166.66666666666666</v>
      </c>
      <c r="J151" s="236">
        <v>166.66666666666666</v>
      </c>
      <c r="K151" s="410"/>
      <c r="L151" s="236">
        <v>166.66666666666666</v>
      </c>
      <c r="M151" s="410"/>
      <c r="N151" s="237">
        <v>166.66666666666666</v>
      </c>
      <c r="O151" s="410"/>
      <c r="P151" s="183" t="s">
        <v>1047</v>
      </c>
      <c r="Q151" s="237">
        <v>166.66666666666666</v>
      </c>
      <c r="R151" s="235">
        <v>166.66666666666666</v>
      </c>
      <c r="S151" s="235">
        <v>166.66666666666666</v>
      </c>
      <c r="T151" s="235">
        <v>166.66666666666666</v>
      </c>
      <c r="U151" s="180">
        <v>166.66666666666666</v>
      </c>
      <c r="V151" s="413"/>
      <c r="W151" s="180">
        <v>166.66666666666666</v>
      </c>
      <c r="X151" s="180">
        <v>166.66666666666666</v>
      </c>
      <c r="Y151" s="180">
        <v>166.66666666666666</v>
      </c>
      <c r="Z151" s="235">
        <f>'Coût médian du PMAS'!B9</f>
        <v>166.66666666666666</v>
      </c>
      <c r="AB151" s="221" t="s">
        <v>925</v>
      </c>
      <c r="AC151" s="180">
        <v>250</v>
      </c>
      <c r="AD151" s="248">
        <v>200</v>
      </c>
      <c r="AE151" s="248">
        <v>270.83333333333331</v>
      </c>
      <c r="AF151" s="232">
        <v>166.66666666666666</v>
      </c>
      <c r="AG151" s="232">
        <v>302.16666666666669</v>
      </c>
      <c r="AH151" s="183" t="s">
        <v>1047</v>
      </c>
      <c r="AI151" s="246">
        <v>250</v>
      </c>
      <c r="AJ151" s="236">
        <v>183.33333333333334</v>
      </c>
      <c r="AK151" s="236">
        <v>166.66666666666666</v>
      </c>
      <c r="AL151" s="410"/>
      <c r="AM151" s="236">
        <v>166.66666666666666</v>
      </c>
      <c r="AN151" s="410"/>
      <c r="AO151" s="237">
        <v>208.33333333333334</v>
      </c>
      <c r="AP151" s="410"/>
      <c r="AQ151" s="183" t="s">
        <v>1047</v>
      </c>
      <c r="AR151" s="235">
        <v>200</v>
      </c>
      <c r="AS151" s="235">
        <v>250</v>
      </c>
      <c r="AT151" s="235">
        <v>166.666666666667</v>
      </c>
      <c r="AU151" s="235">
        <v>166.66666666666666</v>
      </c>
      <c r="AV151" s="180">
        <v>166.66666666666666</v>
      </c>
      <c r="AW151" s="410"/>
      <c r="AX151" s="180">
        <v>166.66666666666666</v>
      </c>
      <c r="AY151" s="180">
        <v>166.66666666666666</v>
      </c>
      <c r="AZ151" s="180">
        <v>166.66666666666666</v>
      </c>
      <c r="BA151" s="235">
        <f>'Coût médian du PMAS'!C9</f>
        <v>166.66666666666666</v>
      </c>
      <c r="BC151" s="221" t="s">
        <v>925</v>
      </c>
      <c r="BD151" s="180">
        <v>500</v>
      </c>
      <c r="BE151" s="245">
        <v>416.66666666666669</v>
      </c>
      <c r="BF151" s="245">
        <v>583.33333333333337</v>
      </c>
      <c r="BG151" s="248">
        <v>416.66666666666669</v>
      </c>
      <c r="BH151" s="248">
        <v>333.33333333333331</v>
      </c>
      <c r="BI151" s="183" t="s">
        <v>1047</v>
      </c>
      <c r="BJ151" s="236">
        <v>833.33333333333337</v>
      </c>
      <c r="BK151" s="236">
        <v>500</v>
      </c>
      <c r="BL151" s="236">
        <v>416.66666666666669</v>
      </c>
      <c r="BM151" s="410"/>
      <c r="BN151" s="236">
        <v>500</v>
      </c>
      <c r="BO151" s="410"/>
      <c r="BP151" s="237">
        <v>500</v>
      </c>
      <c r="BQ151" s="410"/>
      <c r="BR151" s="183" t="s">
        <v>1047</v>
      </c>
      <c r="BS151" s="235">
        <v>833.33333333333337</v>
      </c>
      <c r="BT151" s="235">
        <v>583.33333333333337</v>
      </c>
      <c r="BU151" s="235">
        <v>416.66666666666703</v>
      </c>
      <c r="BV151" s="235">
        <v>583.33333333333337</v>
      </c>
      <c r="BW151" s="235">
        <v>583.33333333333337</v>
      </c>
      <c r="BX151" s="410"/>
      <c r="BY151" s="180">
        <v>666.66666666666663</v>
      </c>
      <c r="BZ151" s="180">
        <v>583.33333333333337</v>
      </c>
      <c r="CA151" s="180">
        <v>583.33333333333337</v>
      </c>
      <c r="CB151" s="235">
        <f>'Coût médian du PMAS'!D9</f>
        <v>583.33333333333337</v>
      </c>
      <c r="CD151" s="221" t="s">
        <v>925</v>
      </c>
      <c r="CE151" s="180">
        <v>583.33333333333337</v>
      </c>
      <c r="CF151" s="248">
        <v>583.33333333333337</v>
      </c>
      <c r="CG151" s="248">
        <v>541.66666666666663</v>
      </c>
      <c r="CH151" s="248">
        <v>500</v>
      </c>
      <c r="CI151" s="248">
        <v>500</v>
      </c>
      <c r="CJ151" s="183" t="s">
        <v>1047</v>
      </c>
      <c r="CK151" s="236">
        <v>500</v>
      </c>
      <c r="CL151" s="236">
        <v>500</v>
      </c>
      <c r="CM151" s="236">
        <v>500</v>
      </c>
      <c r="CN151" s="410"/>
      <c r="CO151" s="236">
        <v>500</v>
      </c>
      <c r="CP151" s="410"/>
      <c r="CQ151" s="237">
        <v>500</v>
      </c>
      <c r="CR151" s="410"/>
      <c r="CS151" s="183" t="s">
        <v>1047</v>
      </c>
      <c r="CT151" s="235">
        <v>625</v>
      </c>
      <c r="CU151" s="235">
        <v>666.66666666666663</v>
      </c>
      <c r="CV151" s="235">
        <v>500</v>
      </c>
      <c r="CW151" s="235">
        <v>583.33333333333337</v>
      </c>
      <c r="CX151" s="235">
        <v>583.33333333333337</v>
      </c>
      <c r="CY151" s="410"/>
      <c r="CZ151" s="235">
        <v>583.33333333333337</v>
      </c>
      <c r="DA151" s="235">
        <v>583.33333333333337</v>
      </c>
      <c r="DB151" s="235">
        <v>583.33333333333337</v>
      </c>
      <c r="DC151" s="235">
        <f>'Coût médian du PMAS'!E9</f>
        <v>500</v>
      </c>
      <c r="DE151" s="221" t="s">
        <v>925</v>
      </c>
      <c r="DF151" s="180">
        <v>1000</v>
      </c>
      <c r="DG151" s="245">
        <v>1041.6666666666667</v>
      </c>
      <c r="DH151" s="245">
        <v>1083.3333333333333</v>
      </c>
      <c r="DI151" s="245">
        <v>1166.6666666666667</v>
      </c>
      <c r="DJ151" s="245">
        <v>1250</v>
      </c>
      <c r="DK151" s="183" t="s">
        <v>1047</v>
      </c>
      <c r="DL151" s="236">
        <v>666.66666666666663</v>
      </c>
      <c r="DM151" s="236">
        <v>1583.3333333333333</v>
      </c>
      <c r="DN151" s="236">
        <v>1416.6666666666667</v>
      </c>
      <c r="DO151" s="410"/>
      <c r="DP151" s="236">
        <v>833.33333333333337</v>
      </c>
      <c r="DQ151" s="410"/>
      <c r="DR151" s="237">
        <v>833.33333333333337</v>
      </c>
      <c r="DS151" s="410"/>
      <c r="DT151" s="183" t="s">
        <v>1047</v>
      </c>
      <c r="DU151" s="234">
        <v>1833.3333333333333</v>
      </c>
      <c r="DV151" s="235">
        <v>1500</v>
      </c>
      <c r="DW151" s="235">
        <v>1500</v>
      </c>
      <c r="DX151" s="235">
        <v>1666.6666666666667</v>
      </c>
      <c r="DY151" s="235">
        <v>1666.6666666666667</v>
      </c>
      <c r="DZ151" s="410"/>
      <c r="EA151" s="235">
        <v>1666.6666666666667</v>
      </c>
      <c r="EB151" s="234">
        <v>2500</v>
      </c>
      <c r="EC151" s="235">
        <v>2083.3333333333335</v>
      </c>
      <c r="ED151" s="235">
        <f>'Coût médian du PMAS'!F9</f>
        <v>2166.6666666666665</v>
      </c>
      <c r="EF151" s="221" t="s">
        <v>925</v>
      </c>
      <c r="EG151" s="180">
        <v>1250</v>
      </c>
      <c r="EH151" s="245">
        <v>750</v>
      </c>
      <c r="EI151" s="245">
        <v>791.66666666666663</v>
      </c>
      <c r="EJ151" s="245">
        <v>583.33333333333337</v>
      </c>
      <c r="EK151" s="233">
        <v>750</v>
      </c>
      <c r="EL151" s="183" t="s">
        <v>1047</v>
      </c>
      <c r="EM151" s="236">
        <v>833.33333333333337</v>
      </c>
      <c r="EN151" s="236">
        <v>583.33333333333337</v>
      </c>
      <c r="EO151" s="236">
        <v>500</v>
      </c>
      <c r="EP151" s="410"/>
      <c r="EQ151" s="236">
        <v>500</v>
      </c>
      <c r="ER151" s="410"/>
      <c r="ES151" s="237">
        <v>583.33333333333337</v>
      </c>
      <c r="ET151" s="410"/>
      <c r="EU151" s="183" t="s">
        <v>1047</v>
      </c>
      <c r="EV151" s="235">
        <v>750</v>
      </c>
      <c r="EW151" s="235">
        <v>583.33333333333337</v>
      </c>
      <c r="EX151" s="235">
        <v>416.66666666666703</v>
      </c>
      <c r="EY151" s="235">
        <v>416.66666666666669</v>
      </c>
      <c r="EZ151" s="235">
        <v>416.66666666666669</v>
      </c>
      <c r="FA151" s="410"/>
      <c r="FB151" s="235">
        <v>458.33333333333331</v>
      </c>
      <c r="FC151" s="235">
        <v>416.66666666666669</v>
      </c>
      <c r="FD151" s="235">
        <v>416.66666666666669</v>
      </c>
      <c r="FE151" s="235">
        <f>'Coût médian du PMAS'!G9</f>
        <v>500</v>
      </c>
    </row>
    <row r="152" spans="1:162" x14ac:dyDescent="0.3">
      <c r="A152" s="221" t="s">
        <v>926</v>
      </c>
      <c r="B152" s="245">
        <v>166.66666666666666</v>
      </c>
      <c r="C152" s="245">
        <v>166.666666666667</v>
      </c>
      <c r="D152" s="183" t="s">
        <v>1047</v>
      </c>
      <c r="E152" s="248">
        <v>166.66666666666666</v>
      </c>
      <c r="F152" s="245">
        <v>166.666666666667</v>
      </c>
      <c r="G152" s="233">
        <v>208.33333333333334</v>
      </c>
      <c r="H152" s="180">
        <v>166.66666666666666</v>
      </c>
      <c r="I152" s="232">
        <v>166.66666666666666</v>
      </c>
      <c r="J152" s="232">
        <v>166.66666666666666</v>
      </c>
      <c r="K152" s="410"/>
      <c r="L152" s="236">
        <v>250</v>
      </c>
      <c r="M152" s="410"/>
      <c r="N152" s="292">
        <v>166.66666666666666</v>
      </c>
      <c r="O152" s="410"/>
      <c r="P152" s="237">
        <v>166.66666666666666</v>
      </c>
      <c r="Q152" s="234">
        <v>166.66666666666666</v>
      </c>
      <c r="R152" s="235">
        <v>291.66666666666669</v>
      </c>
      <c r="S152" s="235">
        <v>250</v>
      </c>
      <c r="T152" s="234">
        <v>166.66666666666666</v>
      </c>
      <c r="U152" s="234">
        <v>166.66666666666666</v>
      </c>
      <c r="V152" s="413"/>
      <c r="W152" s="232">
        <v>250</v>
      </c>
      <c r="X152" s="232">
        <v>250</v>
      </c>
      <c r="Y152" s="232">
        <v>229.16666666666666</v>
      </c>
      <c r="Z152" s="183" t="s">
        <v>1047</v>
      </c>
      <c r="AB152" s="221" t="s">
        <v>926</v>
      </c>
      <c r="AC152" s="233">
        <v>333</v>
      </c>
      <c r="AD152" s="248">
        <v>416.66666666666669</v>
      </c>
      <c r="AE152" s="183" t="s">
        <v>1047</v>
      </c>
      <c r="AF152" s="248">
        <v>166.66666666666666</v>
      </c>
      <c r="AG152" s="248">
        <v>416.66666666666669</v>
      </c>
      <c r="AH152" s="232">
        <v>250</v>
      </c>
      <c r="AI152" s="246">
        <v>400</v>
      </c>
      <c r="AJ152" s="236">
        <v>333.33333333333331</v>
      </c>
      <c r="AK152" s="232">
        <v>250</v>
      </c>
      <c r="AL152" s="410"/>
      <c r="AM152" s="236">
        <v>458.33333333333331</v>
      </c>
      <c r="AN152" s="410"/>
      <c r="AO152" s="292">
        <v>238</v>
      </c>
      <c r="AP152" s="410"/>
      <c r="AQ152" s="237">
        <v>333.33333333333331</v>
      </c>
      <c r="AR152" s="235">
        <v>375</v>
      </c>
      <c r="AS152" s="235">
        <v>416.66666666666669</v>
      </c>
      <c r="AT152" s="235">
        <v>416.66666666666703</v>
      </c>
      <c r="AU152" s="234">
        <v>291.66666666666669</v>
      </c>
      <c r="AV152" s="180">
        <v>375</v>
      </c>
      <c r="AW152" s="410"/>
      <c r="AX152" s="233">
        <v>291.66666666666669</v>
      </c>
      <c r="AY152" s="233">
        <v>291.66666666666669</v>
      </c>
      <c r="AZ152" s="233">
        <v>250</v>
      </c>
      <c r="BA152" s="183" t="s">
        <v>1047</v>
      </c>
      <c r="BC152" s="221" t="s">
        <v>926</v>
      </c>
      <c r="BD152" s="180">
        <v>666.66666666666663</v>
      </c>
      <c r="BE152" s="248">
        <v>416.66666666666669</v>
      </c>
      <c r="BF152" s="183" t="s">
        <v>1047</v>
      </c>
      <c r="BG152" s="245">
        <v>500</v>
      </c>
      <c r="BH152" s="248">
        <v>750</v>
      </c>
      <c r="BI152" s="233">
        <v>666.66666666666663</v>
      </c>
      <c r="BJ152" s="236">
        <v>541.66666666666663</v>
      </c>
      <c r="BK152" s="236">
        <v>2416.6666666666665</v>
      </c>
      <c r="BL152" s="236">
        <v>666.66666666666663</v>
      </c>
      <c r="BM152" s="410"/>
      <c r="BN152" s="236">
        <v>1083.3333333333333</v>
      </c>
      <c r="BO152" s="410"/>
      <c r="BP152" s="293">
        <v>1000</v>
      </c>
      <c r="BQ152" s="410"/>
      <c r="BR152" s="237">
        <v>1083.3333333333333</v>
      </c>
      <c r="BS152" s="234">
        <v>645.83333333333337</v>
      </c>
      <c r="BT152" s="235">
        <v>916.66666666666663</v>
      </c>
      <c r="BU152" s="235">
        <v>1166.6666666666699</v>
      </c>
      <c r="BV152" s="234">
        <v>625</v>
      </c>
      <c r="BW152" s="234">
        <v>500</v>
      </c>
      <c r="BX152" s="410"/>
      <c r="BY152" s="180">
        <v>625</v>
      </c>
      <c r="BZ152" s="232">
        <v>500</v>
      </c>
      <c r="CA152" s="232">
        <v>500</v>
      </c>
      <c r="CB152" s="183" t="s">
        <v>1047</v>
      </c>
      <c r="CD152" s="221" t="s">
        <v>926</v>
      </c>
      <c r="CE152" s="180">
        <v>833.33333333333337</v>
      </c>
      <c r="CF152" s="235">
        <v>875</v>
      </c>
      <c r="CG152" s="183" t="s">
        <v>1047</v>
      </c>
      <c r="CH152" s="248">
        <v>500</v>
      </c>
      <c r="CI152" s="232">
        <v>500</v>
      </c>
      <c r="CJ152" s="232">
        <v>500</v>
      </c>
      <c r="CK152" s="236">
        <v>666.66666666666663</v>
      </c>
      <c r="CL152" s="232">
        <v>500</v>
      </c>
      <c r="CM152" s="236">
        <v>666.66666666666663</v>
      </c>
      <c r="CN152" s="410"/>
      <c r="CO152" s="236">
        <v>750</v>
      </c>
      <c r="CP152" s="410"/>
      <c r="CQ152" s="293">
        <v>833.33333333333337</v>
      </c>
      <c r="CR152" s="410"/>
      <c r="CS152" s="234">
        <v>500</v>
      </c>
      <c r="CT152" s="237">
        <v>666.66666666666663</v>
      </c>
      <c r="CU152" s="235">
        <v>666.66666666666663</v>
      </c>
      <c r="CV152" s="235">
        <v>666.66666666666697</v>
      </c>
      <c r="CW152" s="235">
        <v>666.66666666666663</v>
      </c>
      <c r="CX152" s="235">
        <v>666.66666666666663</v>
      </c>
      <c r="CY152" s="410"/>
      <c r="CZ152" s="235">
        <v>625</v>
      </c>
      <c r="DA152" s="235">
        <v>583.33333333333337</v>
      </c>
      <c r="DB152" s="235">
        <v>583.33333333333337</v>
      </c>
      <c r="DC152" s="183" t="s">
        <v>1047</v>
      </c>
      <c r="DE152" s="221" t="s">
        <v>926</v>
      </c>
      <c r="DF152" s="233">
        <v>1041.6666666666667</v>
      </c>
      <c r="DG152" s="234">
        <v>1041.6666666666667</v>
      </c>
      <c r="DH152" s="183" t="s">
        <v>1047</v>
      </c>
      <c r="DI152" s="245">
        <v>1166.6666666666667</v>
      </c>
      <c r="DJ152" s="245">
        <v>1250</v>
      </c>
      <c r="DK152" s="233">
        <v>854.16666666666663</v>
      </c>
      <c r="DL152" s="236">
        <v>1041.6666666666667</v>
      </c>
      <c r="DM152" s="232">
        <v>1979.1666666666667</v>
      </c>
      <c r="DN152" s="232">
        <v>1666.6666666666667</v>
      </c>
      <c r="DO152" s="410"/>
      <c r="DP152" s="236">
        <v>2083.3333333333335</v>
      </c>
      <c r="DQ152" s="410"/>
      <c r="DR152" s="292">
        <v>2500</v>
      </c>
      <c r="DS152" s="410"/>
      <c r="DT152" s="234">
        <v>1666.6666666666667</v>
      </c>
      <c r="DU152" s="234">
        <v>1833.3333333333333</v>
      </c>
      <c r="DV152" s="235">
        <v>1833.3333333333333</v>
      </c>
      <c r="DW152" s="235">
        <v>1375</v>
      </c>
      <c r="DX152" s="234">
        <v>1666.6666666666667</v>
      </c>
      <c r="DY152" s="235">
        <v>2000</v>
      </c>
      <c r="DZ152" s="410"/>
      <c r="EA152" s="234">
        <v>2041.6666666666667</v>
      </c>
      <c r="EB152" s="234">
        <v>2500</v>
      </c>
      <c r="EC152" s="234">
        <v>2000</v>
      </c>
      <c r="ED152" s="183" t="s">
        <v>1047</v>
      </c>
      <c r="EF152" s="221" t="s">
        <v>926</v>
      </c>
      <c r="EG152" s="233">
        <v>958.33333333333337</v>
      </c>
      <c r="EH152" s="245">
        <v>750</v>
      </c>
      <c r="EI152" s="183" t="s">
        <v>1047</v>
      </c>
      <c r="EJ152" s="245">
        <v>583.33333333333337</v>
      </c>
      <c r="EK152" s="248">
        <v>1166.6666666666667</v>
      </c>
      <c r="EL152" s="233">
        <v>541.66666666666663</v>
      </c>
      <c r="EM152" s="236">
        <v>875</v>
      </c>
      <c r="EN152" s="236">
        <v>833.33333333333337</v>
      </c>
      <c r="EO152" s="236">
        <v>604.16666666666663</v>
      </c>
      <c r="EP152" s="410"/>
      <c r="EQ152" s="236">
        <v>1166.6666666666667</v>
      </c>
      <c r="ER152" s="410"/>
      <c r="ES152" s="293">
        <v>729.16666666666663</v>
      </c>
      <c r="ET152" s="410"/>
      <c r="EU152" s="237">
        <v>916.66666666666663</v>
      </c>
      <c r="EV152" s="234">
        <v>625</v>
      </c>
      <c r="EW152" s="235">
        <v>1083.3333333333333</v>
      </c>
      <c r="EX152" s="235">
        <v>1000</v>
      </c>
      <c r="EY152" s="234">
        <v>583.33333333333337</v>
      </c>
      <c r="EZ152" s="235">
        <v>1166.6666666666667</v>
      </c>
      <c r="FA152" s="410"/>
      <c r="FB152" s="234">
        <v>625</v>
      </c>
      <c r="FC152" s="234">
        <v>833.33333333333337</v>
      </c>
      <c r="FD152" s="234">
        <v>645.83333333333337</v>
      </c>
      <c r="FE152" s="183" t="s">
        <v>1047</v>
      </c>
    </row>
    <row r="153" spans="1:162" x14ac:dyDescent="0.3">
      <c r="A153" s="221" t="s">
        <v>901</v>
      </c>
      <c r="B153" s="183" t="s">
        <v>1047</v>
      </c>
      <c r="C153" s="183" t="s">
        <v>1047</v>
      </c>
      <c r="D153" s="183" t="s">
        <v>1047</v>
      </c>
      <c r="E153" s="183" t="s">
        <v>1047</v>
      </c>
      <c r="F153" s="245">
        <v>166.666666666667</v>
      </c>
      <c r="G153" s="233">
        <v>208.33333333333334</v>
      </c>
      <c r="H153" s="180">
        <v>208.33333333333334</v>
      </c>
      <c r="I153" s="183" t="s">
        <v>1047</v>
      </c>
      <c r="J153" s="183" t="s">
        <v>1047</v>
      </c>
      <c r="K153" s="410"/>
      <c r="L153" s="237">
        <v>333.33333333333331</v>
      </c>
      <c r="M153" s="410"/>
      <c r="N153" s="237">
        <v>166.66666666666666</v>
      </c>
      <c r="O153" s="410"/>
      <c r="P153" s="235">
        <v>250</v>
      </c>
      <c r="Q153" s="234">
        <v>166.66666666666666</v>
      </c>
      <c r="R153" s="235">
        <v>250</v>
      </c>
      <c r="S153" s="234">
        <v>166.66666666666666</v>
      </c>
      <c r="T153" s="235">
        <v>166.66666666666666</v>
      </c>
      <c r="U153" s="180">
        <v>83.333333333333329</v>
      </c>
      <c r="V153" s="413"/>
      <c r="W153" s="180">
        <v>208.33333333333334</v>
      </c>
      <c r="X153" s="180">
        <v>208.33333333333334</v>
      </c>
      <c r="Y153" s="180">
        <v>250</v>
      </c>
      <c r="Z153" s="235">
        <f>'Coût médian du PMAS'!B10</f>
        <v>250</v>
      </c>
      <c r="AB153" s="221" t="s">
        <v>901</v>
      </c>
      <c r="AC153" s="183" t="s">
        <v>1047</v>
      </c>
      <c r="AD153" s="183" t="s">
        <v>1047</v>
      </c>
      <c r="AE153" s="183" t="s">
        <v>1047</v>
      </c>
      <c r="AF153" s="183" t="s">
        <v>1047</v>
      </c>
      <c r="AG153" s="248">
        <v>166.66666666666666</v>
      </c>
      <c r="AH153" s="246">
        <v>250</v>
      </c>
      <c r="AI153" s="246">
        <v>166.66666666666666</v>
      </c>
      <c r="AJ153" s="183" t="s">
        <v>1047</v>
      </c>
      <c r="AK153" s="183" t="s">
        <v>1047</v>
      </c>
      <c r="AL153" s="410"/>
      <c r="AM153" s="237">
        <v>166.66666666666666</v>
      </c>
      <c r="AN153" s="410"/>
      <c r="AO153" s="237">
        <v>133.33333333333334</v>
      </c>
      <c r="AP153" s="410"/>
      <c r="AQ153" s="235">
        <v>133.33333333333334</v>
      </c>
      <c r="AR153" s="235">
        <v>166.66666666666666</v>
      </c>
      <c r="AS153" s="235">
        <v>166.66666666666666</v>
      </c>
      <c r="AT153" s="235">
        <v>166.666666666667</v>
      </c>
      <c r="AU153" s="235">
        <v>160</v>
      </c>
      <c r="AV153" s="180">
        <v>166.66666666666666</v>
      </c>
      <c r="AW153" s="410"/>
      <c r="AX153" s="180">
        <v>250</v>
      </c>
      <c r="AY153" s="180">
        <v>166.66666666666666</v>
      </c>
      <c r="AZ153" s="180">
        <v>166.66666666666666</v>
      </c>
      <c r="BA153" s="235">
        <f>'Coût médian du PMAS'!C10</f>
        <v>208.33333333333334</v>
      </c>
      <c r="BC153" s="221" t="s">
        <v>901</v>
      </c>
      <c r="BD153" s="183" t="s">
        <v>1047</v>
      </c>
      <c r="BE153" s="183" t="s">
        <v>1047</v>
      </c>
      <c r="BF153" s="183" t="s">
        <v>1047</v>
      </c>
      <c r="BG153" s="183" t="s">
        <v>1047</v>
      </c>
      <c r="BH153" s="248">
        <v>1083.3333333333333</v>
      </c>
      <c r="BI153" s="246">
        <v>1083.3333333333333</v>
      </c>
      <c r="BJ153" s="236">
        <v>833.33333333333337</v>
      </c>
      <c r="BK153" s="183" t="s">
        <v>1047</v>
      </c>
      <c r="BL153" s="183" t="s">
        <v>1047</v>
      </c>
      <c r="BM153" s="410"/>
      <c r="BN153" s="237">
        <v>1083.3333333333333</v>
      </c>
      <c r="BO153" s="410"/>
      <c r="BP153" s="237">
        <v>833.33333333333337</v>
      </c>
      <c r="BQ153" s="410"/>
      <c r="BR153" s="235">
        <v>833.33333333333337</v>
      </c>
      <c r="BS153" s="234">
        <v>645.83333333333337</v>
      </c>
      <c r="BT153" s="235">
        <v>666.66666666666663</v>
      </c>
      <c r="BU153" s="234">
        <v>500</v>
      </c>
      <c r="BV153" s="235">
        <v>625</v>
      </c>
      <c r="BW153" s="235">
        <v>250</v>
      </c>
      <c r="BX153" s="410"/>
      <c r="BY153" s="180">
        <v>475</v>
      </c>
      <c r="BZ153" s="180">
        <v>500</v>
      </c>
      <c r="CA153" s="180">
        <v>500</v>
      </c>
      <c r="CB153" s="235">
        <f>'Coût médian du PMAS'!D10</f>
        <v>541.66666666666663</v>
      </c>
      <c r="CD153" s="221" t="s">
        <v>901</v>
      </c>
      <c r="CE153" s="183" t="s">
        <v>1047</v>
      </c>
      <c r="CF153" s="183" t="s">
        <v>1047</v>
      </c>
      <c r="CG153" s="183" t="s">
        <v>1047</v>
      </c>
      <c r="CH153" s="183" t="s">
        <v>1047</v>
      </c>
      <c r="CI153" s="248">
        <v>500</v>
      </c>
      <c r="CJ153" s="246">
        <v>416.66666666666669</v>
      </c>
      <c r="CK153" s="236">
        <v>416.66666666666669</v>
      </c>
      <c r="CL153" s="183" t="s">
        <v>1047</v>
      </c>
      <c r="CM153" s="183" t="s">
        <v>1047</v>
      </c>
      <c r="CN153" s="410"/>
      <c r="CO153" s="237">
        <v>466.66666666666669</v>
      </c>
      <c r="CP153" s="410"/>
      <c r="CQ153" s="237">
        <v>500</v>
      </c>
      <c r="CR153" s="410"/>
      <c r="CS153" s="235">
        <v>500</v>
      </c>
      <c r="CT153" s="234">
        <v>583.33333333333337</v>
      </c>
      <c r="CU153" s="235">
        <v>583.33333333333337</v>
      </c>
      <c r="CV153" s="234">
        <v>500</v>
      </c>
      <c r="CW153" s="235">
        <v>500</v>
      </c>
      <c r="CX153" s="235">
        <v>333.33333333333331</v>
      </c>
      <c r="CY153" s="410"/>
      <c r="CZ153" s="235">
        <v>333.33333333333331</v>
      </c>
      <c r="DA153" s="235">
        <v>333.33333333333331</v>
      </c>
      <c r="DB153" s="235">
        <v>500</v>
      </c>
      <c r="DC153" s="235">
        <f>'Coût médian du PMAS'!E10</f>
        <v>500</v>
      </c>
      <c r="DE153" s="221" t="s">
        <v>901</v>
      </c>
      <c r="DF153" s="183" t="s">
        <v>1047</v>
      </c>
      <c r="DG153" s="183" t="s">
        <v>1047</v>
      </c>
      <c r="DH153" s="183" t="s">
        <v>1047</v>
      </c>
      <c r="DI153" s="183" t="s">
        <v>1047</v>
      </c>
      <c r="DJ153" s="245">
        <v>1250</v>
      </c>
      <c r="DK153" s="233">
        <v>854.16666666666663</v>
      </c>
      <c r="DL153" s="236">
        <v>1250</v>
      </c>
      <c r="DM153" s="183" t="s">
        <v>1047</v>
      </c>
      <c r="DN153" s="183" t="s">
        <v>1047</v>
      </c>
      <c r="DO153" s="410"/>
      <c r="DP153" s="237">
        <v>1833.3333333333333</v>
      </c>
      <c r="DQ153" s="410"/>
      <c r="DR153" s="237">
        <v>3666.6666666666665</v>
      </c>
      <c r="DS153" s="410"/>
      <c r="DT153" s="235">
        <v>1916.6666666666667</v>
      </c>
      <c r="DU153" s="234">
        <v>1833.3333333333333</v>
      </c>
      <c r="DV153" s="235">
        <v>1833.3333333333333</v>
      </c>
      <c r="DW153" s="234">
        <v>2000</v>
      </c>
      <c r="DX153" s="234">
        <v>1666.6666666666667</v>
      </c>
      <c r="DY153" s="235">
        <v>1458.3333333333333</v>
      </c>
      <c r="DZ153" s="410"/>
      <c r="EA153" s="235">
        <v>2416.6666666666665</v>
      </c>
      <c r="EB153" s="282">
        <v>2500</v>
      </c>
      <c r="EC153" s="235">
        <v>2500</v>
      </c>
      <c r="ED153" s="235">
        <f>'Coût médian du PMAS'!F10</f>
        <v>2500</v>
      </c>
      <c r="EF153" s="221" t="s">
        <v>901</v>
      </c>
      <c r="EG153" s="183" t="s">
        <v>1047</v>
      </c>
      <c r="EH153" s="183" t="s">
        <v>1047</v>
      </c>
      <c r="EI153" s="183" t="s">
        <v>1047</v>
      </c>
      <c r="EJ153" s="183" t="s">
        <v>1047</v>
      </c>
      <c r="EK153" s="248">
        <v>666.66666666666663</v>
      </c>
      <c r="EL153" s="246">
        <v>416.66666666666669</v>
      </c>
      <c r="EM153" s="236">
        <v>625</v>
      </c>
      <c r="EN153" s="183" t="s">
        <v>1047</v>
      </c>
      <c r="EO153" s="183" t="s">
        <v>1047</v>
      </c>
      <c r="EP153" s="410"/>
      <c r="EQ153" s="237">
        <v>583.33333333333337</v>
      </c>
      <c r="ER153" s="410"/>
      <c r="ES153" s="237">
        <v>333.33333333333331</v>
      </c>
      <c r="ET153" s="410"/>
      <c r="EU153" s="237">
        <v>416.66666666666669</v>
      </c>
      <c r="EV153" s="234">
        <v>625</v>
      </c>
      <c r="EW153" s="235">
        <v>583.33333333333337</v>
      </c>
      <c r="EX153" s="234">
        <v>750</v>
      </c>
      <c r="EY153" s="235">
        <v>333.33333333333331</v>
      </c>
      <c r="EZ153" s="235">
        <v>583.33333333333337</v>
      </c>
      <c r="FA153" s="410"/>
      <c r="FB153" s="235">
        <v>583.33333333333337</v>
      </c>
      <c r="FC153" s="235">
        <v>583.33333333333337</v>
      </c>
      <c r="FD153" s="235">
        <v>583.33333333333337</v>
      </c>
      <c r="FE153" s="235">
        <f>'Coût médian du PMAS'!G10</f>
        <v>750</v>
      </c>
    </row>
    <row r="154" spans="1:162" x14ac:dyDescent="0.3">
      <c r="A154" s="130" t="s">
        <v>1052</v>
      </c>
      <c r="B154" s="183" t="s">
        <v>1047</v>
      </c>
      <c r="C154" s="183" t="s">
        <v>1047</v>
      </c>
      <c r="D154" s="183" t="s">
        <v>1047</v>
      </c>
      <c r="E154" s="183" t="s">
        <v>1047</v>
      </c>
      <c r="F154" s="183" t="s">
        <v>1047</v>
      </c>
      <c r="G154" s="183" t="s">
        <v>1047</v>
      </c>
      <c r="H154" s="183" t="s">
        <v>1047</v>
      </c>
      <c r="I154" s="183" t="s">
        <v>1047</v>
      </c>
      <c r="J154" s="183" t="s">
        <v>1047</v>
      </c>
      <c r="K154" s="410"/>
      <c r="L154" s="183" t="s">
        <v>1047</v>
      </c>
      <c r="M154" s="410"/>
      <c r="N154" s="183" t="s">
        <v>1047</v>
      </c>
      <c r="O154" s="410"/>
      <c r="P154" s="235">
        <v>125</v>
      </c>
      <c r="Q154" s="183" t="s">
        <v>1047</v>
      </c>
      <c r="R154" s="183" t="s">
        <v>1047</v>
      </c>
      <c r="S154" s="183" t="s">
        <v>1047</v>
      </c>
      <c r="T154" s="235">
        <v>250</v>
      </c>
      <c r="U154" s="183" t="s">
        <v>1047</v>
      </c>
      <c r="V154" s="413"/>
      <c r="W154" s="183" t="s">
        <v>1047</v>
      </c>
      <c r="X154" s="232">
        <v>250</v>
      </c>
      <c r="Y154" s="183" t="s">
        <v>1047</v>
      </c>
      <c r="Z154" s="183" t="s">
        <v>1047</v>
      </c>
      <c r="AB154" s="130" t="s">
        <v>1052</v>
      </c>
      <c r="AC154" s="183" t="s">
        <v>1047</v>
      </c>
      <c r="AD154" s="183" t="s">
        <v>1047</v>
      </c>
      <c r="AE154" s="183" t="s">
        <v>1047</v>
      </c>
      <c r="AF154" s="183" t="s">
        <v>1047</v>
      </c>
      <c r="AG154" s="183" t="s">
        <v>1047</v>
      </c>
      <c r="AH154" s="183" t="s">
        <v>1047</v>
      </c>
      <c r="AI154" s="183" t="s">
        <v>1047</v>
      </c>
      <c r="AJ154" s="183" t="s">
        <v>1047</v>
      </c>
      <c r="AK154" s="183" t="s">
        <v>1047</v>
      </c>
      <c r="AL154" s="410"/>
      <c r="AM154" s="183" t="s">
        <v>1047</v>
      </c>
      <c r="AN154" s="410"/>
      <c r="AO154" s="183" t="s">
        <v>1047</v>
      </c>
      <c r="AP154" s="410"/>
      <c r="AQ154" s="235">
        <v>146.66666666666666</v>
      </c>
      <c r="AR154" s="183" t="s">
        <v>1047</v>
      </c>
      <c r="AS154" s="183" t="s">
        <v>1047</v>
      </c>
      <c r="AT154" s="183" t="s">
        <v>1047</v>
      </c>
      <c r="AU154" s="235">
        <v>166.66666666666666</v>
      </c>
      <c r="AV154" s="183" t="s">
        <v>1047</v>
      </c>
      <c r="AW154" s="410"/>
      <c r="AX154" s="183" t="s">
        <v>1047</v>
      </c>
      <c r="AY154" s="180">
        <v>166.66666666666666</v>
      </c>
      <c r="AZ154" s="183" t="s">
        <v>1047</v>
      </c>
      <c r="BA154" s="183" t="s">
        <v>1047</v>
      </c>
      <c r="BC154" s="130" t="s">
        <v>1052</v>
      </c>
      <c r="BD154" s="183" t="s">
        <v>1047</v>
      </c>
      <c r="BE154" s="183" t="s">
        <v>1047</v>
      </c>
      <c r="BF154" s="183" t="s">
        <v>1047</v>
      </c>
      <c r="BG154" s="183" t="s">
        <v>1047</v>
      </c>
      <c r="BH154" s="183" t="s">
        <v>1047</v>
      </c>
      <c r="BI154" s="183" t="s">
        <v>1047</v>
      </c>
      <c r="BJ154" s="183" t="s">
        <v>1047</v>
      </c>
      <c r="BK154" s="183" t="s">
        <v>1047</v>
      </c>
      <c r="BL154" s="183" t="s">
        <v>1047</v>
      </c>
      <c r="BM154" s="410"/>
      <c r="BN154" s="183" t="s">
        <v>1047</v>
      </c>
      <c r="BO154" s="410"/>
      <c r="BP154" s="183" t="s">
        <v>1047</v>
      </c>
      <c r="BQ154" s="410"/>
      <c r="BR154" s="235">
        <v>750</v>
      </c>
      <c r="BS154" s="183" t="s">
        <v>1047</v>
      </c>
      <c r="BT154" s="183" t="s">
        <v>1047</v>
      </c>
      <c r="BU154" s="183" t="s">
        <v>1047</v>
      </c>
      <c r="BV154" s="235">
        <v>750</v>
      </c>
      <c r="BW154" s="183" t="s">
        <v>1047</v>
      </c>
      <c r="BX154" s="410"/>
      <c r="BY154" s="183" t="s">
        <v>1047</v>
      </c>
      <c r="BZ154" s="232">
        <v>500</v>
      </c>
      <c r="CA154" s="183" t="s">
        <v>1047</v>
      </c>
      <c r="CB154" s="183" t="s">
        <v>1047</v>
      </c>
      <c r="CD154" s="130" t="s">
        <v>1052</v>
      </c>
      <c r="CE154" s="183" t="s">
        <v>1047</v>
      </c>
      <c r="CF154" s="183" t="s">
        <v>1047</v>
      </c>
      <c r="CG154" s="183" t="s">
        <v>1047</v>
      </c>
      <c r="CH154" s="183" t="s">
        <v>1047</v>
      </c>
      <c r="CI154" s="183" t="s">
        <v>1047</v>
      </c>
      <c r="CJ154" s="183" t="s">
        <v>1047</v>
      </c>
      <c r="CK154" s="183" t="s">
        <v>1047</v>
      </c>
      <c r="CL154" s="183" t="s">
        <v>1047</v>
      </c>
      <c r="CM154" s="183" t="s">
        <v>1047</v>
      </c>
      <c r="CN154" s="410"/>
      <c r="CO154" s="237"/>
      <c r="CP154" s="410"/>
      <c r="CQ154" s="237"/>
      <c r="CR154" s="410"/>
      <c r="CS154" s="235">
        <v>500</v>
      </c>
      <c r="CT154" s="183" t="s">
        <v>1047</v>
      </c>
      <c r="CU154" s="183" t="s">
        <v>1047</v>
      </c>
      <c r="CV154" s="183" t="s">
        <v>1047</v>
      </c>
      <c r="CW154" s="235">
        <v>583.33333333333337</v>
      </c>
      <c r="CX154" s="183" t="s">
        <v>1047</v>
      </c>
      <c r="CY154" s="410"/>
      <c r="CZ154" s="183" t="s">
        <v>1047</v>
      </c>
      <c r="DA154" s="233">
        <v>541.66666666666697</v>
      </c>
      <c r="DB154" s="183" t="s">
        <v>1047</v>
      </c>
      <c r="DC154" s="183" t="s">
        <v>1047</v>
      </c>
      <c r="DE154" s="130" t="s">
        <v>1052</v>
      </c>
      <c r="DF154" s="183" t="s">
        <v>1047</v>
      </c>
      <c r="DG154" s="183" t="s">
        <v>1047</v>
      </c>
      <c r="DH154" s="183" t="s">
        <v>1047</v>
      </c>
      <c r="DI154" s="183" t="s">
        <v>1047</v>
      </c>
      <c r="DJ154" s="183" t="s">
        <v>1047</v>
      </c>
      <c r="DK154" s="183" t="s">
        <v>1047</v>
      </c>
      <c r="DL154" s="183" t="s">
        <v>1047</v>
      </c>
      <c r="DM154" s="183" t="s">
        <v>1047</v>
      </c>
      <c r="DN154" s="183" t="s">
        <v>1047</v>
      </c>
      <c r="DO154" s="410"/>
      <c r="DP154" s="183" t="s">
        <v>1047</v>
      </c>
      <c r="DQ154" s="410"/>
      <c r="DR154" s="183" t="s">
        <v>1047</v>
      </c>
      <c r="DS154" s="410"/>
      <c r="DT154" s="235">
        <v>1250</v>
      </c>
      <c r="DU154" s="183" t="s">
        <v>1047</v>
      </c>
      <c r="DV154" s="183" t="s">
        <v>1047</v>
      </c>
      <c r="DW154" s="183" t="s">
        <v>1047</v>
      </c>
      <c r="DX154" s="235">
        <v>1666.6666666666667</v>
      </c>
      <c r="DY154" s="183" t="s">
        <v>1047</v>
      </c>
      <c r="DZ154" s="410"/>
      <c r="EA154" s="183" t="s">
        <v>1047</v>
      </c>
      <c r="EB154" s="234">
        <v>2500</v>
      </c>
      <c r="EC154" s="183" t="s">
        <v>1047</v>
      </c>
      <c r="ED154" s="183" t="s">
        <v>1047</v>
      </c>
      <c r="EF154" s="130" t="s">
        <v>1052</v>
      </c>
      <c r="EG154" s="183" t="s">
        <v>1047</v>
      </c>
      <c r="EH154" s="183" t="s">
        <v>1047</v>
      </c>
      <c r="EI154" s="183" t="s">
        <v>1047</v>
      </c>
      <c r="EJ154" s="183" t="s">
        <v>1047</v>
      </c>
      <c r="EK154" s="183" t="s">
        <v>1047</v>
      </c>
      <c r="EL154" s="183" t="s">
        <v>1047</v>
      </c>
      <c r="EM154" s="183" t="s">
        <v>1047</v>
      </c>
      <c r="EN154" s="183" t="s">
        <v>1047</v>
      </c>
      <c r="EO154" s="183" t="s">
        <v>1047</v>
      </c>
      <c r="EP154" s="410"/>
      <c r="EQ154" s="183" t="s">
        <v>1047</v>
      </c>
      <c r="ER154" s="410"/>
      <c r="ES154" s="183" t="s">
        <v>1047</v>
      </c>
      <c r="ET154" s="410"/>
      <c r="EU154" s="234">
        <v>666.66666666666663</v>
      </c>
      <c r="EV154" s="183" t="s">
        <v>1047</v>
      </c>
      <c r="EW154" s="183" t="s">
        <v>1047</v>
      </c>
      <c r="EX154" s="183" t="s">
        <v>1047</v>
      </c>
      <c r="EY154" s="235">
        <v>666.66666666666663</v>
      </c>
      <c r="EZ154" s="183" t="s">
        <v>1047</v>
      </c>
      <c r="FA154" s="410"/>
      <c r="FB154" s="183" t="s">
        <v>1047</v>
      </c>
      <c r="FC154" s="234">
        <v>833.33333333333337</v>
      </c>
      <c r="FD154" s="183" t="s">
        <v>1047</v>
      </c>
      <c r="FE154" s="183" t="s">
        <v>1047</v>
      </c>
    </row>
    <row r="155" spans="1:162" x14ac:dyDescent="0.3">
      <c r="A155" s="221" t="s">
        <v>1053</v>
      </c>
      <c r="B155" s="183" t="s">
        <v>1047</v>
      </c>
      <c r="C155" s="183" t="s">
        <v>1047</v>
      </c>
      <c r="D155" s="183" t="s">
        <v>1047</v>
      </c>
      <c r="E155" s="183" t="s">
        <v>1047</v>
      </c>
      <c r="F155" s="183" t="s">
        <v>1047</v>
      </c>
      <c r="G155" s="183" t="s">
        <v>1047</v>
      </c>
      <c r="H155" s="183" t="s">
        <v>1047</v>
      </c>
      <c r="I155" s="183" t="s">
        <v>1047</v>
      </c>
      <c r="J155" s="183" t="s">
        <v>1047</v>
      </c>
      <c r="K155" s="410"/>
      <c r="L155" s="183" t="s">
        <v>1047</v>
      </c>
      <c r="M155" s="410"/>
      <c r="N155" s="234">
        <v>166.66666666666666</v>
      </c>
      <c r="O155" s="410"/>
      <c r="P155" s="183" t="s">
        <v>1047</v>
      </c>
      <c r="Q155" s="237">
        <v>166.66666666666666</v>
      </c>
      <c r="R155" s="183" t="s">
        <v>1047</v>
      </c>
      <c r="S155" s="234">
        <v>166.66666666666666</v>
      </c>
      <c r="T155" s="234">
        <v>166.66666666666666</v>
      </c>
      <c r="U155" s="234">
        <v>166.66666666666666</v>
      </c>
      <c r="V155" s="413"/>
      <c r="W155" s="183" t="s">
        <v>1047</v>
      </c>
      <c r="X155" s="180">
        <v>416.66666666666669</v>
      </c>
      <c r="Y155" s="183" t="s">
        <v>1047</v>
      </c>
      <c r="Z155" s="235">
        <f>'Coût médian du PMAS'!B11</f>
        <v>416.66666666666669</v>
      </c>
      <c r="AB155" s="221" t="s">
        <v>1053</v>
      </c>
      <c r="AC155" s="183" t="s">
        <v>1047</v>
      </c>
      <c r="AD155" s="183" t="s">
        <v>1047</v>
      </c>
      <c r="AE155" s="183" t="s">
        <v>1047</v>
      </c>
      <c r="AF155" s="183" t="s">
        <v>1047</v>
      </c>
      <c r="AG155" s="183" t="s">
        <v>1047</v>
      </c>
      <c r="AH155" s="183" t="s">
        <v>1047</v>
      </c>
      <c r="AI155" s="183" t="s">
        <v>1047</v>
      </c>
      <c r="AJ155" s="183" t="s">
        <v>1047</v>
      </c>
      <c r="AK155" s="183" t="s">
        <v>1047</v>
      </c>
      <c r="AL155" s="410"/>
      <c r="AM155" s="183" t="s">
        <v>1047</v>
      </c>
      <c r="AN155" s="410"/>
      <c r="AO155" s="292">
        <v>238</v>
      </c>
      <c r="AP155" s="410"/>
      <c r="AQ155" s="183" t="s">
        <v>1047</v>
      </c>
      <c r="AR155" s="235">
        <v>133.33333333333334</v>
      </c>
      <c r="AS155" s="183" t="s">
        <v>1047</v>
      </c>
      <c r="AT155" s="234">
        <v>300</v>
      </c>
      <c r="AU155" s="234">
        <v>291.66666666666669</v>
      </c>
      <c r="AV155" s="233">
        <v>266.66666666666669</v>
      </c>
      <c r="AW155" s="410"/>
      <c r="AX155" s="183" t="s">
        <v>1047</v>
      </c>
      <c r="AY155" s="180">
        <v>208.33333333333334</v>
      </c>
      <c r="AZ155" s="183" t="s">
        <v>1047</v>
      </c>
      <c r="BA155" s="235">
        <f>'Coût médian du PMAS'!C11</f>
        <v>166.66666666666666</v>
      </c>
      <c r="BC155" s="221" t="s">
        <v>1053</v>
      </c>
      <c r="BD155" s="183" t="s">
        <v>1047</v>
      </c>
      <c r="BE155" s="183" t="s">
        <v>1047</v>
      </c>
      <c r="BF155" s="183" t="s">
        <v>1047</v>
      </c>
      <c r="BG155" s="183" t="s">
        <v>1047</v>
      </c>
      <c r="BH155" s="183" t="s">
        <v>1047</v>
      </c>
      <c r="BI155" s="183" t="s">
        <v>1047</v>
      </c>
      <c r="BJ155" s="183" t="s">
        <v>1047</v>
      </c>
      <c r="BK155" s="183" t="s">
        <v>1047</v>
      </c>
      <c r="BL155" s="183" t="s">
        <v>1047</v>
      </c>
      <c r="BM155" s="410"/>
      <c r="BN155" s="183" t="s">
        <v>1047</v>
      </c>
      <c r="BO155" s="410"/>
      <c r="BP155" s="237">
        <v>833.33333333333337</v>
      </c>
      <c r="BQ155" s="410"/>
      <c r="BR155" s="183" t="s">
        <v>1047</v>
      </c>
      <c r="BS155" s="235">
        <v>875</v>
      </c>
      <c r="BT155" s="183" t="s">
        <v>1047</v>
      </c>
      <c r="BU155" s="235">
        <v>833.33333333333303</v>
      </c>
      <c r="BV155" s="235">
        <v>833.33333333333337</v>
      </c>
      <c r="BW155" s="235">
        <v>1000</v>
      </c>
      <c r="BX155" s="410"/>
      <c r="BY155" s="183" t="s">
        <v>1047</v>
      </c>
      <c r="BZ155" s="180">
        <v>916.66666666666663</v>
      </c>
      <c r="CA155" s="183" t="s">
        <v>1047</v>
      </c>
      <c r="CB155" s="235">
        <f>'Coût médian du PMAS'!D11</f>
        <v>1458.3333333333333</v>
      </c>
      <c r="CD155" s="221" t="s">
        <v>1053</v>
      </c>
      <c r="CE155" s="183" t="s">
        <v>1047</v>
      </c>
      <c r="CF155" s="183" t="s">
        <v>1047</v>
      </c>
      <c r="CG155" s="183" t="s">
        <v>1047</v>
      </c>
      <c r="CH155" s="183" t="s">
        <v>1047</v>
      </c>
      <c r="CI155" s="183" t="s">
        <v>1047</v>
      </c>
      <c r="CJ155" s="183" t="s">
        <v>1047</v>
      </c>
      <c r="CK155" s="183" t="s">
        <v>1047</v>
      </c>
      <c r="CL155" s="183" t="s">
        <v>1047</v>
      </c>
      <c r="CM155" s="183" t="s">
        <v>1047</v>
      </c>
      <c r="CN155" s="410"/>
      <c r="CO155" s="183" t="s">
        <v>1047</v>
      </c>
      <c r="CP155" s="410"/>
      <c r="CQ155" s="237">
        <v>416.66666666666669</v>
      </c>
      <c r="CR155" s="410"/>
      <c r="CS155" s="183" t="s">
        <v>1047</v>
      </c>
      <c r="CT155" s="235">
        <v>500</v>
      </c>
      <c r="CU155" s="183" t="s">
        <v>1047</v>
      </c>
      <c r="CV155" s="235">
        <v>416.66666666666703</v>
      </c>
      <c r="CW155" s="235">
        <v>416.66666666666669</v>
      </c>
      <c r="CX155" s="235">
        <v>416.66666666666669</v>
      </c>
      <c r="CY155" s="410"/>
      <c r="CZ155" s="183" t="s">
        <v>1047</v>
      </c>
      <c r="DA155" s="235">
        <v>500</v>
      </c>
      <c r="DB155" s="183" t="s">
        <v>1047</v>
      </c>
      <c r="DC155" s="235">
        <f>'Coût médian du PMAS'!E11</f>
        <v>500</v>
      </c>
      <c r="DE155" s="221" t="s">
        <v>1053</v>
      </c>
      <c r="DF155" s="183" t="s">
        <v>1047</v>
      </c>
      <c r="DG155" s="183" t="s">
        <v>1047</v>
      </c>
      <c r="DH155" s="183" t="s">
        <v>1047</v>
      </c>
      <c r="DI155" s="183" t="s">
        <v>1047</v>
      </c>
      <c r="DJ155" s="183" t="s">
        <v>1047</v>
      </c>
      <c r="DK155" s="183" t="s">
        <v>1047</v>
      </c>
      <c r="DL155" s="183" t="s">
        <v>1047</v>
      </c>
      <c r="DM155" s="183" t="s">
        <v>1047</v>
      </c>
      <c r="DN155" s="183" t="s">
        <v>1047</v>
      </c>
      <c r="DO155" s="410"/>
      <c r="DP155" s="183" t="s">
        <v>1047</v>
      </c>
      <c r="DQ155" s="410"/>
      <c r="DR155" s="234">
        <v>2500</v>
      </c>
      <c r="DS155" s="410"/>
      <c r="DT155" s="183" t="s">
        <v>1047</v>
      </c>
      <c r="DU155" s="235">
        <v>2000</v>
      </c>
      <c r="DV155" s="183" t="s">
        <v>1047</v>
      </c>
      <c r="DW155" s="234">
        <v>2000</v>
      </c>
      <c r="DX155" s="234">
        <v>1666.6666666666667</v>
      </c>
      <c r="DY155" s="235">
        <v>3750</v>
      </c>
      <c r="DZ155" s="410"/>
      <c r="EA155" s="183" t="s">
        <v>1047</v>
      </c>
      <c r="EB155" s="282">
        <v>2916.6666666666665</v>
      </c>
      <c r="EC155" s="183" t="s">
        <v>1047</v>
      </c>
      <c r="ED155" s="235">
        <f>'Coût médian du PMAS'!F11</f>
        <v>2083.3333333333335</v>
      </c>
      <c r="EF155" s="221" t="s">
        <v>1053</v>
      </c>
      <c r="EG155" s="183" t="s">
        <v>1047</v>
      </c>
      <c r="EH155" s="183" t="s">
        <v>1047</v>
      </c>
      <c r="EI155" s="183" t="s">
        <v>1047</v>
      </c>
      <c r="EJ155" s="183" t="s">
        <v>1047</v>
      </c>
      <c r="EK155" s="183" t="s">
        <v>1047</v>
      </c>
      <c r="EL155" s="183" t="s">
        <v>1047</v>
      </c>
      <c r="EM155" s="183" t="s">
        <v>1047</v>
      </c>
      <c r="EN155" s="183" t="s">
        <v>1047</v>
      </c>
      <c r="EO155" s="183" t="s">
        <v>1047</v>
      </c>
      <c r="EP155" s="410"/>
      <c r="EQ155" s="183" t="s">
        <v>1047</v>
      </c>
      <c r="ER155" s="410"/>
      <c r="ES155" s="234">
        <v>625</v>
      </c>
      <c r="ET155" s="410"/>
      <c r="EU155" s="183" t="s">
        <v>1047</v>
      </c>
      <c r="EV155" s="235">
        <v>541.66666666666663</v>
      </c>
      <c r="EW155" s="183" t="s">
        <v>1047</v>
      </c>
      <c r="EX155" s="234">
        <v>750</v>
      </c>
      <c r="EY155" s="234">
        <v>583.33333333333337</v>
      </c>
      <c r="EZ155" s="235">
        <v>833.33333333333337</v>
      </c>
      <c r="FA155" s="410"/>
      <c r="FB155" s="183" t="s">
        <v>1047</v>
      </c>
      <c r="FC155" s="235">
        <v>916.66666666666663</v>
      </c>
      <c r="FD155" s="183" t="s">
        <v>1047</v>
      </c>
      <c r="FE155" s="235">
        <f>'Coût médian du PMAS'!G11</f>
        <v>916.66666666666663</v>
      </c>
    </row>
    <row r="156" spans="1:162" x14ac:dyDescent="0.3">
      <c r="A156" s="221" t="s">
        <v>1054</v>
      </c>
      <c r="B156" s="183" t="s">
        <v>1047</v>
      </c>
      <c r="C156" s="183" t="s">
        <v>1047</v>
      </c>
      <c r="D156" s="183" t="s">
        <v>1047</v>
      </c>
      <c r="E156" s="183" t="s">
        <v>1047</v>
      </c>
      <c r="F156" s="183" t="s">
        <v>1047</v>
      </c>
      <c r="G156" s="183" t="s">
        <v>1047</v>
      </c>
      <c r="H156" s="183" t="s">
        <v>1047</v>
      </c>
      <c r="I156" s="183" t="s">
        <v>1047</v>
      </c>
      <c r="J156" s="183" t="s">
        <v>1047</v>
      </c>
      <c r="K156" s="410"/>
      <c r="L156" s="234">
        <v>166.66666666666666</v>
      </c>
      <c r="M156" s="410"/>
      <c r="N156" s="234">
        <v>166.66666666666666</v>
      </c>
      <c r="O156" s="410"/>
      <c r="P156" s="234">
        <v>166.66666666666666</v>
      </c>
      <c r="Q156" s="234">
        <v>166.66666666666666</v>
      </c>
      <c r="R156" s="183" t="s">
        <v>1047</v>
      </c>
      <c r="S156" s="183" t="s">
        <v>1047</v>
      </c>
      <c r="T156" s="234">
        <v>166.66666666666666</v>
      </c>
      <c r="U156" s="234">
        <v>166.66666666666666</v>
      </c>
      <c r="V156" s="413"/>
      <c r="W156" s="183" t="s">
        <v>1047</v>
      </c>
      <c r="X156" s="232">
        <v>250</v>
      </c>
      <c r="Y156" s="183" t="s">
        <v>1047</v>
      </c>
      <c r="Z156" s="183" t="s">
        <v>1047</v>
      </c>
      <c r="AB156" s="221" t="s">
        <v>1054</v>
      </c>
      <c r="AC156" s="183" t="s">
        <v>1047</v>
      </c>
      <c r="AD156" s="183" t="s">
        <v>1047</v>
      </c>
      <c r="AE156" s="183" t="s">
        <v>1047</v>
      </c>
      <c r="AF156" s="183" t="s">
        <v>1047</v>
      </c>
      <c r="AG156" s="183" t="s">
        <v>1047</v>
      </c>
      <c r="AH156" s="183" t="s">
        <v>1047</v>
      </c>
      <c r="AI156" s="183" t="s">
        <v>1047</v>
      </c>
      <c r="AJ156" s="183" t="s">
        <v>1047</v>
      </c>
      <c r="AK156" s="183" t="s">
        <v>1047</v>
      </c>
      <c r="AL156" s="410"/>
      <c r="AM156" s="237">
        <v>166.66666666666666</v>
      </c>
      <c r="AN156" s="410"/>
      <c r="AO156" s="237">
        <v>133.33333333333334</v>
      </c>
      <c r="AP156" s="410"/>
      <c r="AQ156" s="237">
        <v>133.33333333333334</v>
      </c>
      <c r="AR156" s="234">
        <v>258</v>
      </c>
      <c r="AS156" s="183" t="s">
        <v>1047</v>
      </c>
      <c r="AT156" s="183" t="s">
        <v>1047</v>
      </c>
      <c r="AU156" s="234">
        <v>291.66666666666669</v>
      </c>
      <c r="AV156" s="234">
        <v>266.66666666666669</v>
      </c>
      <c r="AW156" s="410"/>
      <c r="AX156" s="183" t="s">
        <v>1047</v>
      </c>
      <c r="AY156" s="233">
        <v>291.66666666666669</v>
      </c>
      <c r="AZ156" s="183" t="s">
        <v>1047</v>
      </c>
      <c r="BA156" s="183" t="s">
        <v>1047</v>
      </c>
      <c r="BC156" s="221" t="s">
        <v>1054</v>
      </c>
      <c r="BD156" s="183" t="s">
        <v>1047</v>
      </c>
      <c r="BE156" s="183" t="s">
        <v>1047</v>
      </c>
      <c r="BF156" s="183" t="s">
        <v>1047</v>
      </c>
      <c r="BG156" s="183" t="s">
        <v>1047</v>
      </c>
      <c r="BH156" s="183" t="s">
        <v>1047</v>
      </c>
      <c r="BI156" s="183" t="s">
        <v>1047</v>
      </c>
      <c r="BJ156" s="183" t="s">
        <v>1047</v>
      </c>
      <c r="BK156" s="183" t="s">
        <v>1047</v>
      </c>
      <c r="BL156" s="183" t="s">
        <v>1047</v>
      </c>
      <c r="BM156" s="410"/>
      <c r="BN156" s="237">
        <v>500</v>
      </c>
      <c r="BO156" s="410"/>
      <c r="BP156" s="234">
        <v>500</v>
      </c>
      <c r="BQ156" s="410"/>
      <c r="BR156" s="237">
        <v>708.33333333333337</v>
      </c>
      <c r="BS156" s="234">
        <v>645.83333333333337</v>
      </c>
      <c r="BT156" s="183" t="s">
        <v>1047</v>
      </c>
      <c r="BU156" s="183" t="s">
        <v>1047</v>
      </c>
      <c r="BV156" s="234">
        <v>625</v>
      </c>
      <c r="BW156" s="234">
        <v>500</v>
      </c>
      <c r="BX156" s="410"/>
      <c r="BY156" s="183" t="s">
        <v>1047</v>
      </c>
      <c r="BZ156" s="232">
        <v>500</v>
      </c>
      <c r="CA156" s="183" t="s">
        <v>1047</v>
      </c>
      <c r="CB156" s="183" t="s">
        <v>1047</v>
      </c>
      <c r="CD156" s="221" t="s">
        <v>1054</v>
      </c>
      <c r="CE156" s="183" t="s">
        <v>1047</v>
      </c>
      <c r="CF156" s="183" t="s">
        <v>1047</v>
      </c>
      <c r="CG156" s="183" t="s">
        <v>1047</v>
      </c>
      <c r="CH156" s="183" t="s">
        <v>1047</v>
      </c>
      <c r="CI156" s="183" t="s">
        <v>1047</v>
      </c>
      <c r="CJ156" s="183" t="s">
        <v>1047</v>
      </c>
      <c r="CK156" s="183" t="s">
        <v>1047</v>
      </c>
      <c r="CL156" s="183" t="s">
        <v>1047</v>
      </c>
      <c r="CM156" s="183" t="s">
        <v>1047</v>
      </c>
      <c r="CN156" s="410"/>
      <c r="CO156" s="234">
        <v>500</v>
      </c>
      <c r="CP156" s="410"/>
      <c r="CQ156" s="234">
        <v>500</v>
      </c>
      <c r="CR156" s="410"/>
      <c r="CS156" s="234">
        <v>500</v>
      </c>
      <c r="CT156" s="234">
        <v>583.33333333333337</v>
      </c>
      <c r="CU156" s="183" t="s">
        <v>1047</v>
      </c>
      <c r="CV156" s="183" t="s">
        <v>1047</v>
      </c>
      <c r="CW156" s="234">
        <v>552.08333333333337</v>
      </c>
      <c r="CX156" s="234">
        <v>500</v>
      </c>
      <c r="CY156" s="410"/>
      <c r="CZ156" s="183" t="s">
        <v>1047</v>
      </c>
      <c r="DA156" s="233">
        <v>541.66666666666663</v>
      </c>
      <c r="DB156" s="183" t="s">
        <v>1047</v>
      </c>
      <c r="DC156" s="183" t="s">
        <v>1047</v>
      </c>
      <c r="DE156" s="221" t="s">
        <v>1054</v>
      </c>
      <c r="DF156" s="183" t="s">
        <v>1047</v>
      </c>
      <c r="DG156" s="183" t="s">
        <v>1047</v>
      </c>
      <c r="DH156" s="183" t="s">
        <v>1047</v>
      </c>
      <c r="DI156" s="183" t="s">
        <v>1047</v>
      </c>
      <c r="DJ156" s="183" t="s">
        <v>1047</v>
      </c>
      <c r="DK156" s="183" t="s">
        <v>1047</v>
      </c>
      <c r="DL156" s="183" t="s">
        <v>1047</v>
      </c>
      <c r="DM156" s="183" t="s">
        <v>1047</v>
      </c>
      <c r="DN156" s="183" t="s">
        <v>1047</v>
      </c>
      <c r="DO156" s="410"/>
      <c r="DP156" s="234">
        <v>2083.3333333333335</v>
      </c>
      <c r="DQ156" s="410"/>
      <c r="DR156" s="234">
        <v>2500</v>
      </c>
      <c r="DS156" s="410"/>
      <c r="DT156" s="234">
        <v>1666.6666666666667</v>
      </c>
      <c r="DU156" s="234">
        <v>1833.3333333333333</v>
      </c>
      <c r="DV156" s="183" t="s">
        <v>1047</v>
      </c>
      <c r="DW156" s="183" t="s">
        <v>1047</v>
      </c>
      <c r="DX156" s="235">
        <v>1666.6666666666667</v>
      </c>
      <c r="DY156" s="234">
        <v>1666.6666666666667</v>
      </c>
      <c r="DZ156" s="410"/>
      <c r="EA156" s="183" t="s">
        <v>1047</v>
      </c>
      <c r="EB156" s="234">
        <v>2500</v>
      </c>
      <c r="EC156" s="183" t="s">
        <v>1047</v>
      </c>
      <c r="ED156" s="183" t="s">
        <v>1047</v>
      </c>
      <c r="EF156" s="221" t="s">
        <v>1054</v>
      </c>
      <c r="EG156" s="183" t="s">
        <v>1047</v>
      </c>
      <c r="EH156" s="183" t="s">
        <v>1047</v>
      </c>
      <c r="EI156" s="183" t="s">
        <v>1047</v>
      </c>
      <c r="EJ156" s="183" t="s">
        <v>1047</v>
      </c>
      <c r="EK156" s="183" t="s">
        <v>1047</v>
      </c>
      <c r="EL156" s="183" t="s">
        <v>1047</v>
      </c>
      <c r="EM156" s="183" t="s">
        <v>1047</v>
      </c>
      <c r="EN156" s="183" t="s">
        <v>1047</v>
      </c>
      <c r="EO156" s="183" t="s">
        <v>1047</v>
      </c>
      <c r="EP156" s="410"/>
      <c r="EQ156" s="234">
        <v>583.33333333333337</v>
      </c>
      <c r="ER156" s="410"/>
      <c r="ES156" s="234">
        <v>625</v>
      </c>
      <c r="ET156" s="410"/>
      <c r="EU156" s="234">
        <v>666.66666666666663</v>
      </c>
      <c r="EV156" s="234">
        <v>625</v>
      </c>
      <c r="EW156" s="183" t="s">
        <v>1047</v>
      </c>
      <c r="EX156" s="183" t="s">
        <v>1047</v>
      </c>
      <c r="EY156" s="234">
        <v>583.33333333333337</v>
      </c>
      <c r="EZ156" s="234">
        <v>666.66666666666663</v>
      </c>
      <c r="FA156" s="410"/>
      <c r="FB156" s="183" t="s">
        <v>1047</v>
      </c>
      <c r="FC156" s="234">
        <v>833.33333333333337</v>
      </c>
      <c r="FD156" s="183" t="s">
        <v>1047</v>
      </c>
      <c r="FE156" s="183" t="s">
        <v>1047</v>
      </c>
    </row>
    <row r="157" spans="1:162" x14ac:dyDescent="0.3">
      <c r="A157" s="153" t="s">
        <v>905</v>
      </c>
      <c r="B157" s="183" t="s">
        <v>1047</v>
      </c>
      <c r="C157" s="183" t="s">
        <v>1047</v>
      </c>
      <c r="D157" s="183" t="s">
        <v>1047</v>
      </c>
      <c r="E157" s="183" t="s">
        <v>1047</v>
      </c>
      <c r="F157" s="183" t="s">
        <v>1047</v>
      </c>
      <c r="G157" s="183" t="s">
        <v>1047</v>
      </c>
      <c r="H157" s="183" t="s">
        <v>1047</v>
      </c>
      <c r="I157" s="183" t="s">
        <v>1047</v>
      </c>
      <c r="J157" s="183" t="s">
        <v>1047</v>
      </c>
      <c r="K157" s="410"/>
      <c r="L157" s="183" t="s">
        <v>1047</v>
      </c>
      <c r="M157" s="410"/>
      <c r="N157" s="183" t="s">
        <v>1047</v>
      </c>
      <c r="O157" s="410"/>
      <c r="P157" s="183" t="s">
        <v>1047</v>
      </c>
      <c r="Q157" s="183" t="s">
        <v>1047</v>
      </c>
      <c r="R157" s="183" t="s">
        <v>1047</v>
      </c>
      <c r="S157" s="183" t="s">
        <v>1047</v>
      </c>
      <c r="T157" s="183" t="s">
        <v>1047</v>
      </c>
      <c r="U157" s="180">
        <v>250</v>
      </c>
      <c r="V157" s="413"/>
      <c r="W157" s="180">
        <v>291.66666666666669</v>
      </c>
      <c r="X157" s="180">
        <v>250</v>
      </c>
      <c r="Y157" s="180">
        <v>295.83333333333331</v>
      </c>
      <c r="Z157" s="235">
        <f>'Coût médian du PMAS'!B12</f>
        <v>295.83333333333331</v>
      </c>
      <c r="AB157" s="153" t="s">
        <v>905</v>
      </c>
      <c r="AC157" s="183" t="s">
        <v>1047</v>
      </c>
      <c r="AD157" s="183" t="s">
        <v>1047</v>
      </c>
      <c r="AE157" s="183" t="s">
        <v>1047</v>
      </c>
      <c r="AF157" s="183" t="s">
        <v>1047</v>
      </c>
      <c r="AG157" s="183" t="s">
        <v>1047</v>
      </c>
      <c r="AH157" s="183" t="s">
        <v>1047</v>
      </c>
      <c r="AI157" s="183" t="s">
        <v>1047</v>
      </c>
      <c r="AJ157" s="183" t="s">
        <v>1047</v>
      </c>
      <c r="AK157" s="183" t="s">
        <v>1047</v>
      </c>
      <c r="AL157" s="410"/>
      <c r="AM157" s="183" t="s">
        <v>1047</v>
      </c>
      <c r="AN157" s="410"/>
      <c r="AO157" s="183" t="s">
        <v>1047</v>
      </c>
      <c r="AP157" s="410"/>
      <c r="AQ157" s="183" t="s">
        <v>1047</v>
      </c>
      <c r="AR157" s="183" t="s">
        <v>1047</v>
      </c>
      <c r="AS157" s="183" t="s">
        <v>1047</v>
      </c>
      <c r="AT157" s="183" t="s">
        <v>1047</v>
      </c>
      <c r="AU157" s="183" t="s">
        <v>1047</v>
      </c>
      <c r="AV157" s="180">
        <v>500</v>
      </c>
      <c r="AW157" s="410"/>
      <c r="AX157" s="233">
        <v>291.66666666666669</v>
      </c>
      <c r="AY157" s="180">
        <v>439.83333333333331</v>
      </c>
      <c r="AZ157" s="180">
        <v>463</v>
      </c>
      <c r="BA157" s="235">
        <f>'Coût médian du PMAS'!C12</f>
        <v>430.58333333333331</v>
      </c>
      <c r="BC157" s="153" t="s">
        <v>905</v>
      </c>
      <c r="BD157" s="183" t="s">
        <v>1047</v>
      </c>
      <c r="BE157" s="183" t="s">
        <v>1047</v>
      </c>
      <c r="BF157" s="183" t="s">
        <v>1047</v>
      </c>
      <c r="BG157" s="183" t="s">
        <v>1047</v>
      </c>
      <c r="BH157" s="183" t="s">
        <v>1047</v>
      </c>
      <c r="BI157" s="183" t="s">
        <v>1047</v>
      </c>
      <c r="BJ157" s="183" t="s">
        <v>1047</v>
      </c>
      <c r="BK157" s="183" t="s">
        <v>1047</v>
      </c>
      <c r="BL157" s="183" t="s">
        <v>1047</v>
      </c>
      <c r="BM157" s="410"/>
      <c r="BN157" s="183" t="s">
        <v>1047</v>
      </c>
      <c r="BO157" s="410"/>
      <c r="BP157" s="183" t="s">
        <v>1047</v>
      </c>
      <c r="BQ157" s="410"/>
      <c r="BR157" s="183" t="s">
        <v>1047</v>
      </c>
      <c r="BS157" s="183" t="s">
        <v>1047</v>
      </c>
      <c r="BT157" s="183" t="s">
        <v>1047</v>
      </c>
      <c r="BU157" s="183" t="s">
        <v>1047</v>
      </c>
      <c r="BV157" s="183" t="s">
        <v>1047</v>
      </c>
      <c r="BW157" s="235">
        <v>958.33333333333337</v>
      </c>
      <c r="BX157" s="410"/>
      <c r="BY157" s="232">
        <v>500</v>
      </c>
      <c r="BZ157" s="180">
        <v>500</v>
      </c>
      <c r="CA157" s="180">
        <v>583.33333333333337</v>
      </c>
      <c r="CB157" s="235">
        <f>'Coût médian du PMAS'!D12</f>
        <v>750</v>
      </c>
      <c r="CD157" s="153" t="s">
        <v>905</v>
      </c>
      <c r="CE157" s="183" t="s">
        <v>1047</v>
      </c>
      <c r="CF157" s="183" t="s">
        <v>1047</v>
      </c>
      <c r="CG157" s="183" t="s">
        <v>1047</v>
      </c>
      <c r="CH157" s="183" t="s">
        <v>1047</v>
      </c>
      <c r="CI157" s="183" t="s">
        <v>1047</v>
      </c>
      <c r="CJ157" s="183" t="s">
        <v>1047</v>
      </c>
      <c r="CK157" s="183" t="s">
        <v>1047</v>
      </c>
      <c r="CL157" s="183" t="s">
        <v>1047</v>
      </c>
      <c r="CM157" s="183" t="s">
        <v>1047</v>
      </c>
      <c r="CN157" s="410"/>
      <c r="CO157" s="183" t="s">
        <v>1047</v>
      </c>
      <c r="CP157" s="410"/>
      <c r="CQ157" s="183" t="s">
        <v>1047</v>
      </c>
      <c r="CR157" s="410"/>
      <c r="CS157" s="183" t="s">
        <v>1047</v>
      </c>
      <c r="CT157" s="183" t="s">
        <v>1047</v>
      </c>
      <c r="CU157" s="183" t="s">
        <v>1047</v>
      </c>
      <c r="CV157" s="183" t="s">
        <v>1047</v>
      </c>
      <c r="CW157" s="183" t="s">
        <v>1047</v>
      </c>
      <c r="CX157" s="235">
        <v>333.33333333333331</v>
      </c>
      <c r="CY157" s="410"/>
      <c r="CZ157" s="180">
        <v>416.66666666666669</v>
      </c>
      <c r="DA157" s="235">
        <v>391.66666666666669</v>
      </c>
      <c r="DB157" s="235">
        <v>354.16666666666669</v>
      </c>
      <c r="DC157" s="235">
        <f>'Coût médian du PMAS'!E12</f>
        <v>387.5</v>
      </c>
      <c r="DE157" s="153" t="s">
        <v>905</v>
      </c>
      <c r="DF157" s="183" t="s">
        <v>1047</v>
      </c>
      <c r="DG157" s="183" t="s">
        <v>1047</v>
      </c>
      <c r="DH157" s="183" t="s">
        <v>1047</v>
      </c>
      <c r="DI157" s="183" t="s">
        <v>1047</v>
      </c>
      <c r="DJ157" s="183" t="s">
        <v>1047</v>
      </c>
      <c r="DK157" s="183" t="s">
        <v>1047</v>
      </c>
      <c r="DL157" s="183" t="s">
        <v>1047</v>
      </c>
      <c r="DM157" s="183" t="s">
        <v>1047</v>
      </c>
      <c r="DN157" s="183" t="s">
        <v>1047</v>
      </c>
      <c r="DO157" s="410"/>
      <c r="DP157" s="183" t="s">
        <v>1047</v>
      </c>
      <c r="DQ157" s="410"/>
      <c r="DR157" s="183" t="s">
        <v>1047</v>
      </c>
      <c r="DS157" s="410"/>
      <c r="DT157" s="183" t="s">
        <v>1047</v>
      </c>
      <c r="DU157" s="183" t="s">
        <v>1047</v>
      </c>
      <c r="DV157" s="183" t="s">
        <v>1047</v>
      </c>
      <c r="DW157" s="183" t="s">
        <v>1047</v>
      </c>
      <c r="DX157" s="183" t="s">
        <v>1047</v>
      </c>
      <c r="DY157" s="235">
        <v>1458.3333333333333</v>
      </c>
      <c r="DZ157" s="410"/>
      <c r="EA157" s="235">
        <v>1666.6666666666667</v>
      </c>
      <c r="EB157" s="282">
        <v>1583.3333333333333</v>
      </c>
      <c r="EC157" s="235">
        <v>1416.6666666666667</v>
      </c>
      <c r="ED157" s="235">
        <f>'Coût médian du PMAS'!F12</f>
        <v>1500</v>
      </c>
      <c r="EF157" s="153" t="s">
        <v>905</v>
      </c>
      <c r="EG157" s="183" t="s">
        <v>1047</v>
      </c>
      <c r="EH157" s="183" t="s">
        <v>1047</v>
      </c>
      <c r="EI157" s="183" t="s">
        <v>1047</v>
      </c>
      <c r="EJ157" s="183" t="s">
        <v>1047</v>
      </c>
      <c r="EK157" s="183" t="s">
        <v>1047</v>
      </c>
      <c r="EL157" s="183" t="s">
        <v>1047</v>
      </c>
      <c r="EM157" s="183" t="s">
        <v>1047</v>
      </c>
      <c r="EN157" s="183" t="s">
        <v>1047</v>
      </c>
      <c r="EO157" s="183" t="s">
        <v>1047</v>
      </c>
      <c r="EP157" s="410"/>
      <c r="EQ157" s="183" t="s">
        <v>1047</v>
      </c>
      <c r="ER157" s="410"/>
      <c r="ES157" s="183" t="s">
        <v>1047</v>
      </c>
      <c r="ET157" s="410"/>
      <c r="EU157" s="183" t="s">
        <v>1047</v>
      </c>
      <c r="EV157" s="183" t="s">
        <v>1047</v>
      </c>
      <c r="EW157" s="183" t="s">
        <v>1047</v>
      </c>
      <c r="EX157" s="183" t="s">
        <v>1047</v>
      </c>
      <c r="EY157" s="183" t="s">
        <v>1047</v>
      </c>
      <c r="EZ157" s="234">
        <v>666.66666666666663</v>
      </c>
      <c r="FA157" s="410"/>
      <c r="FB157" s="234">
        <v>625</v>
      </c>
      <c r="FC157" s="234">
        <v>833.33333333333337</v>
      </c>
      <c r="FD157" s="235">
        <v>625</v>
      </c>
      <c r="FE157" s="235">
        <f>'Coût médian du PMAS'!G12</f>
        <v>562.5</v>
      </c>
    </row>
    <row r="158" spans="1:162" x14ac:dyDescent="0.3">
      <c r="A158" s="221" t="s">
        <v>902</v>
      </c>
      <c r="B158" s="180">
        <v>333.33333333333297</v>
      </c>
      <c r="C158" s="248">
        <v>333.33333333333331</v>
      </c>
      <c r="D158" s="245">
        <v>166.66666666666666</v>
      </c>
      <c r="E158" s="248">
        <v>83.333333333333329</v>
      </c>
      <c r="F158" s="248">
        <v>166.66666666666666</v>
      </c>
      <c r="G158" s="246">
        <v>158.33333333333334</v>
      </c>
      <c r="H158" s="183" t="s">
        <v>1047</v>
      </c>
      <c r="I158" s="183" t="s">
        <v>1047</v>
      </c>
      <c r="J158" s="235">
        <v>125</v>
      </c>
      <c r="K158" s="410"/>
      <c r="L158" s="237">
        <v>125</v>
      </c>
      <c r="M158" s="410"/>
      <c r="N158" s="183" t="s">
        <v>1047</v>
      </c>
      <c r="O158" s="410"/>
      <c r="P158" s="183" t="s">
        <v>1047</v>
      </c>
      <c r="Q158" s="237">
        <v>166.66666666666666</v>
      </c>
      <c r="R158" s="235">
        <v>166.66666666666666</v>
      </c>
      <c r="S158" s="235">
        <v>166.66666666666666</v>
      </c>
      <c r="T158" s="235">
        <v>166.66666666666666</v>
      </c>
      <c r="U158" s="180">
        <v>250</v>
      </c>
      <c r="V158" s="413"/>
      <c r="W158" s="180">
        <v>250</v>
      </c>
      <c r="X158" s="180">
        <v>250</v>
      </c>
      <c r="Y158" s="180">
        <v>250</v>
      </c>
      <c r="Z158" s="235">
        <f>'Coût médian du PMAS'!B13</f>
        <v>250</v>
      </c>
      <c r="AB158" s="221" t="s">
        <v>902</v>
      </c>
      <c r="AC158" s="180">
        <v>333.33333333333331</v>
      </c>
      <c r="AD158" s="248">
        <v>333.33333333333331</v>
      </c>
      <c r="AE158" s="248">
        <v>416.66666666666669</v>
      </c>
      <c r="AF158" s="248">
        <v>333.33333333333331</v>
      </c>
      <c r="AG158" s="248">
        <v>354.16666666666669</v>
      </c>
      <c r="AH158" s="246">
        <v>416.66666666666669</v>
      </c>
      <c r="AI158" s="183" t="s">
        <v>1047</v>
      </c>
      <c r="AJ158" s="183" t="s">
        <v>1047</v>
      </c>
      <c r="AK158" s="235">
        <v>250</v>
      </c>
      <c r="AL158" s="410"/>
      <c r="AM158" s="237">
        <v>416.66666666666669</v>
      </c>
      <c r="AN158" s="410"/>
      <c r="AO158" s="183" t="s">
        <v>1047</v>
      </c>
      <c r="AP158" s="410"/>
      <c r="AQ158" s="183" t="s">
        <v>1047</v>
      </c>
      <c r="AR158" s="235">
        <v>250</v>
      </c>
      <c r="AS158" s="235">
        <v>250</v>
      </c>
      <c r="AT158" s="235">
        <v>333.33333333333297</v>
      </c>
      <c r="AU158" s="235">
        <v>291.66666666666669</v>
      </c>
      <c r="AV158" s="180">
        <v>291.66666666666669</v>
      </c>
      <c r="AW158" s="410"/>
      <c r="AX158" s="180">
        <v>333.33333333333331</v>
      </c>
      <c r="AY158" s="180">
        <v>333.33333333333331</v>
      </c>
      <c r="AZ158" s="180">
        <v>333.33333333333331</v>
      </c>
      <c r="BA158" s="235">
        <f>'Coût médian du PMAS'!C13</f>
        <v>250</v>
      </c>
      <c r="BC158" s="221" t="s">
        <v>902</v>
      </c>
      <c r="BD158" s="180">
        <v>458.33333333333331</v>
      </c>
      <c r="BE158" s="248">
        <v>416.66666666666669</v>
      </c>
      <c r="BF158" s="248">
        <v>625</v>
      </c>
      <c r="BG158" s="248">
        <v>333.33333333333331</v>
      </c>
      <c r="BH158" s="248">
        <v>500</v>
      </c>
      <c r="BI158" s="246">
        <v>666.66666666666663</v>
      </c>
      <c r="BJ158" s="183" t="s">
        <v>1047</v>
      </c>
      <c r="BK158" s="183" t="s">
        <v>1047</v>
      </c>
      <c r="BL158" s="235">
        <v>833.33333333333337</v>
      </c>
      <c r="BM158" s="410"/>
      <c r="BN158" s="237">
        <v>750</v>
      </c>
      <c r="BO158" s="410"/>
      <c r="BP158" s="183" t="s">
        <v>1047</v>
      </c>
      <c r="BQ158" s="410"/>
      <c r="BR158" s="183" t="s">
        <v>1047</v>
      </c>
      <c r="BS158" s="235">
        <v>500</v>
      </c>
      <c r="BT158" s="235">
        <v>500</v>
      </c>
      <c r="BU158" s="235">
        <v>500</v>
      </c>
      <c r="BV158" s="235">
        <v>500</v>
      </c>
      <c r="BW158" s="235">
        <v>500</v>
      </c>
      <c r="BX158" s="410"/>
      <c r="BY158" s="180">
        <v>500</v>
      </c>
      <c r="BZ158" s="180">
        <v>500</v>
      </c>
      <c r="CA158" s="180">
        <v>500</v>
      </c>
      <c r="CB158" s="235">
        <f>'Coût médian du PMAS'!D13</f>
        <v>500</v>
      </c>
      <c r="CD158" s="221" t="s">
        <v>902</v>
      </c>
      <c r="CE158" s="180">
        <v>416.66666666666669</v>
      </c>
      <c r="CF158" s="235">
        <v>416.66666666666669</v>
      </c>
      <c r="CG158" s="235">
        <v>416.66666666666669</v>
      </c>
      <c r="CH158" s="235">
        <v>416.66666666666669</v>
      </c>
      <c r="CI158" s="235">
        <v>416.66666666666669</v>
      </c>
      <c r="CJ158" s="246">
        <v>416.66666666666669</v>
      </c>
      <c r="CK158" s="183" t="s">
        <v>1047</v>
      </c>
      <c r="CL158" s="183" t="s">
        <v>1047</v>
      </c>
      <c r="CM158" s="235">
        <v>458.33333333333331</v>
      </c>
      <c r="CN158" s="410"/>
      <c r="CO158" s="237">
        <v>416.66666666666669</v>
      </c>
      <c r="CP158" s="410"/>
      <c r="CQ158" s="183" t="s">
        <v>1047</v>
      </c>
      <c r="CR158" s="410"/>
      <c r="CS158" s="183" t="s">
        <v>1047</v>
      </c>
      <c r="CT158" s="235">
        <v>500</v>
      </c>
      <c r="CU158" s="235">
        <v>500</v>
      </c>
      <c r="CV158" s="235">
        <v>500</v>
      </c>
      <c r="CW158" s="235">
        <v>500</v>
      </c>
      <c r="CX158" s="235">
        <v>500</v>
      </c>
      <c r="CY158" s="410"/>
      <c r="CZ158" s="180">
        <v>500</v>
      </c>
      <c r="DA158" s="235">
        <v>416.66666666666669</v>
      </c>
      <c r="DB158" s="235">
        <v>416.66666666666669</v>
      </c>
      <c r="DC158" s="235">
        <f>'Coût médian du PMAS'!E13</f>
        <v>416.66666666666669</v>
      </c>
      <c r="DE158" s="221" t="s">
        <v>902</v>
      </c>
      <c r="DF158" s="180">
        <v>1125</v>
      </c>
      <c r="DG158" s="235">
        <v>1250</v>
      </c>
      <c r="DH158" s="234">
        <v>1250</v>
      </c>
      <c r="DI158" s="235">
        <v>1250</v>
      </c>
      <c r="DJ158" s="235">
        <v>1250</v>
      </c>
      <c r="DK158" s="246">
        <v>875</v>
      </c>
      <c r="DL158" s="183" t="s">
        <v>1047</v>
      </c>
      <c r="DM158" s="183" t="s">
        <v>1047</v>
      </c>
      <c r="DN158" s="235">
        <v>2041.6666666666667</v>
      </c>
      <c r="DO158" s="410"/>
      <c r="DP158" s="237">
        <v>2500</v>
      </c>
      <c r="DQ158" s="410"/>
      <c r="DR158" s="183" t="s">
        <v>1047</v>
      </c>
      <c r="DS158" s="410"/>
      <c r="DT158" s="183" t="s">
        <v>1047</v>
      </c>
      <c r="DU158" s="235">
        <v>2500</v>
      </c>
      <c r="DV158" s="235">
        <v>2500</v>
      </c>
      <c r="DW158" s="235">
        <v>2500</v>
      </c>
      <c r="DX158" s="235">
        <v>2500</v>
      </c>
      <c r="DY158" s="235">
        <v>2500</v>
      </c>
      <c r="DZ158" s="410"/>
      <c r="EA158" s="235">
        <v>2500</v>
      </c>
      <c r="EB158" s="282">
        <v>2500</v>
      </c>
      <c r="EC158" s="235">
        <v>2500</v>
      </c>
      <c r="ED158" s="235">
        <f>'Coût médian du PMAS'!F13</f>
        <v>2500</v>
      </c>
      <c r="EF158" s="221" t="s">
        <v>902</v>
      </c>
      <c r="EG158" s="180">
        <v>583.33333333333337</v>
      </c>
      <c r="EH158" s="248">
        <v>916.66666666666663</v>
      </c>
      <c r="EI158" s="248">
        <v>583.33333333333337</v>
      </c>
      <c r="EJ158" s="248">
        <v>416.66666666666669</v>
      </c>
      <c r="EK158" s="248">
        <v>666.66666666666663</v>
      </c>
      <c r="EL158" s="246">
        <v>583.33333333333337</v>
      </c>
      <c r="EM158" s="183" t="s">
        <v>1047</v>
      </c>
      <c r="EN158" s="183" t="s">
        <v>1047</v>
      </c>
      <c r="EO158" s="235">
        <v>583.33333333333337</v>
      </c>
      <c r="EP158" s="410"/>
      <c r="EQ158" s="237">
        <v>333.33333333333331</v>
      </c>
      <c r="ER158" s="410"/>
      <c r="ES158" s="183" t="s">
        <v>1047</v>
      </c>
      <c r="ET158" s="410"/>
      <c r="EU158" s="183" t="s">
        <v>1047</v>
      </c>
      <c r="EV158" s="235">
        <v>541.66666666666663</v>
      </c>
      <c r="EW158" s="235">
        <v>500</v>
      </c>
      <c r="EX158" s="235">
        <v>500</v>
      </c>
      <c r="EY158" s="235">
        <v>500</v>
      </c>
      <c r="EZ158" s="235">
        <v>500</v>
      </c>
      <c r="FA158" s="410"/>
      <c r="FB158" s="235">
        <v>500</v>
      </c>
      <c r="FC158" s="235">
        <v>500</v>
      </c>
      <c r="FD158" s="235">
        <v>500</v>
      </c>
      <c r="FE158" s="235">
        <f>'Coût médian du PMAS'!G13</f>
        <v>500</v>
      </c>
    </row>
    <row r="159" spans="1:162" x14ac:dyDescent="0.3">
      <c r="A159" s="221" t="s">
        <v>1049</v>
      </c>
      <c r="B159" s="180">
        <v>166.66666666666666</v>
      </c>
      <c r="C159" s="248">
        <v>166.66666666666666</v>
      </c>
      <c r="D159" s="248">
        <v>166.66666666666666</v>
      </c>
      <c r="E159" s="248">
        <v>166.66666666666666</v>
      </c>
      <c r="F159" s="248">
        <v>166.66666666666666</v>
      </c>
      <c r="G159" s="183" t="s">
        <v>1047</v>
      </c>
      <c r="H159" s="180">
        <v>125</v>
      </c>
      <c r="I159" s="236">
        <v>129.16666666666666</v>
      </c>
      <c r="J159" s="183" t="s">
        <v>1047</v>
      </c>
      <c r="K159" s="410"/>
      <c r="L159" s="237">
        <v>250</v>
      </c>
      <c r="M159" s="410"/>
      <c r="N159" s="237">
        <v>166.66666666666666</v>
      </c>
      <c r="O159" s="410"/>
      <c r="P159" s="237">
        <v>125</v>
      </c>
      <c r="Q159" s="237">
        <v>166.66666666666666</v>
      </c>
      <c r="R159" s="183" t="s">
        <v>1047</v>
      </c>
      <c r="S159" s="234">
        <v>166.66666666666666</v>
      </c>
      <c r="T159" s="183" t="s">
        <v>1047</v>
      </c>
      <c r="U159" s="180">
        <v>166.66666666666666</v>
      </c>
      <c r="V159" s="413"/>
      <c r="W159" s="183" t="s">
        <v>1047</v>
      </c>
      <c r="X159" s="183" t="s">
        <v>1047</v>
      </c>
      <c r="Y159" s="183" t="s">
        <v>1047</v>
      </c>
      <c r="Z159" s="183" t="s">
        <v>1047</v>
      </c>
      <c r="AB159" s="221" t="s">
        <v>1049</v>
      </c>
      <c r="AC159" s="180">
        <v>250</v>
      </c>
      <c r="AD159" s="248">
        <v>291.66666666666669</v>
      </c>
      <c r="AE159" s="248">
        <v>291.66666666666669</v>
      </c>
      <c r="AF159" s="248">
        <v>291.66666666666669</v>
      </c>
      <c r="AG159" s="248">
        <v>291.66666666666669</v>
      </c>
      <c r="AH159" s="183" t="s">
        <v>1047</v>
      </c>
      <c r="AI159" s="236">
        <v>208.33333333333334</v>
      </c>
      <c r="AJ159" s="236">
        <v>250</v>
      </c>
      <c r="AK159" s="183" t="s">
        <v>1047</v>
      </c>
      <c r="AL159" s="410"/>
      <c r="AM159" s="237">
        <v>291.66666666666669</v>
      </c>
      <c r="AN159" s="410"/>
      <c r="AO159" s="237">
        <v>266.66666666666669</v>
      </c>
      <c r="AP159" s="410"/>
      <c r="AQ159" s="237">
        <v>233.33333333333334</v>
      </c>
      <c r="AR159" s="235">
        <v>333.33333333333331</v>
      </c>
      <c r="AS159" s="183" t="s">
        <v>1047</v>
      </c>
      <c r="AT159" s="234">
        <v>300</v>
      </c>
      <c r="AU159" s="183" t="s">
        <v>1047</v>
      </c>
      <c r="AV159" s="180">
        <v>250</v>
      </c>
      <c r="AW159" s="410"/>
      <c r="AX159" s="183" t="s">
        <v>1047</v>
      </c>
      <c r="AY159" s="183" t="s">
        <v>1047</v>
      </c>
      <c r="AZ159" s="183" t="s">
        <v>1047</v>
      </c>
      <c r="BA159" s="183" t="s">
        <v>1047</v>
      </c>
      <c r="BC159" s="221" t="s">
        <v>1049</v>
      </c>
      <c r="BD159" s="180">
        <v>583.33333333333337</v>
      </c>
      <c r="BE159" s="248">
        <v>583.33333333333337</v>
      </c>
      <c r="BF159" s="248">
        <v>583.33333333333337</v>
      </c>
      <c r="BG159" s="248">
        <v>583.33333333333337</v>
      </c>
      <c r="BH159" s="248">
        <v>583.33333333333337</v>
      </c>
      <c r="BI159" s="183" t="s">
        <v>1047</v>
      </c>
      <c r="BJ159" s="236">
        <v>416.66666666666669</v>
      </c>
      <c r="BK159" s="236">
        <v>458.33333333333331</v>
      </c>
      <c r="BL159" s="183" t="s">
        <v>1047</v>
      </c>
      <c r="BM159" s="410"/>
      <c r="BN159" s="237">
        <v>500</v>
      </c>
      <c r="BO159" s="410"/>
      <c r="BP159" s="237">
        <v>500</v>
      </c>
      <c r="BQ159" s="410"/>
      <c r="BR159" s="237">
        <v>500</v>
      </c>
      <c r="BS159" s="237">
        <v>500</v>
      </c>
      <c r="BT159" s="183" t="s">
        <v>1047</v>
      </c>
      <c r="BU159" s="234">
        <v>500</v>
      </c>
      <c r="BV159" s="183" t="s">
        <v>1047</v>
      </c>
      <c r="BW159" s="235">
        <v>583.33333333333337</v>
      </c>
      <c r="BX159" s="410"/>
      <c r="BY159" s="183" t="s">
        <v>1047</v>
      </c>
      <c r="BZ159" s="183" t="s">
        <v>1047</v>
      </c>
      <c r="CA159" s="183" t="s">
        <v>1047</v>
      </c>
      <c r="CB159" s="183" t="s">
        <v>1047</v>
      </c>
      <c r="CD159" s="221" t="s">
        <v>1049</v>
      </c>
      <c r="CE159" s="180">
        <v>500</v>
      </c>
      <c r="CF159" s="235">
        <v>500</v>
      </c>
      <c r="CG159" s="235">
        <v>500</v>
      </c>
      <c r="CH159" s="235">
        <v>500</v>
      </c>
      <c r="CI159" s="235">
        <v>500</v>
      </c>
      <c r="CJ159" s="183" t="s">
        <v>1047</v>
      </c>
      <c r="CK159" s="236">
        <v>333.33333333333331</v>
      </c>
      <c r="CL159" s="236">
        <v>500</v>
      </c>
      <c r="CM159" s="183" t="s">
        <v>1047</v>
      </c>
      <c r="CN159" s="410"/>
      <c r="CO159" s="237">
        <v>500</v>
      </c>
      <c r="CP159" s="410"/>
      <c r="CQ159" s="237">
        <v>500</v>
      </c>
      <c r="CR159" s="410"/>
      <c r="CS159" s="237">
        <v>583.33333333333337</v>
      </c>
      <c r="CT159" s="237">
        <v>500</v>
      </c>
      <c r="CU159" s="183" t="s">
        <v>1047</v>
      </c>
      <c r="CV159" s="234">
        <v>500</v>
      </c>
      <c r="CW159" s="183" t="s">
        <v>1047</v>
      </c>
      <c r="CX159" s="235">
        <v>500</v>
      </c>
      <c r="CY159" s="410"/>
      <c r="CZ159" s="183" t="s">
        <v>1047</v>
      </c>
      <c r="DA159" s="183" t="s">
        <v>1047</v>
      </c>
      <c r="DB159" s="183" t="s">
        <v>1047</v>
      </c>
      <c r="DC159" s="183" t="s">
        <v>1047</v>
      </c>
      <c r="DE159" s="221" t="s">
        <v>1049</v>
      </c>
      <c r="DF159" s="180">
        <v>1041.6666666666667</v>
      </c>
      <c r="DG159" s="235">
        <v>916.66666666666663</v>
      </c>
      <c r="DH159" s="235">
        <v>1083.3333333333333</v>
      </c>
      <c r="DI159" s="235">
        <v>1083.3333333333333</v>
      </c>
      <c r="DJ159" s="235">
        <v>1041.6666666666667</v>
      </c>
      <c r="DK159" s="183" t="s">
        <v>1047</v>
      </c>
      <c r="DL159" s="236">
        <v>1166.6666666666667</v>
      </c>
      <c r="DM159" s="236">
        <v>2500</v>
      </c>
      <c r="DN159" s="183" t="s">
        <v>1047</v>
      </c>
      <c r="DO159" s="410"/>
      <c r="DP159" s="234">
        <v>2083.3333333333335</v>
      </c>
      <c r="DQ159" s="410"/>
      <c r="DR159" s="234">
        <v>2500</v>
      </c>
      <c r="DS159" s="410"/>
      <c r="DT159" s="237">
        <v>2500</v>
      </c>
      <c r="DU159" s="237">
        <v>2666.6666666666665</v>
      </c>
      <c r="DV159" s="183" t="s">
        <v>1047</v>
      </c>
      <c r="DW159" s="234">
        <v>2000</v>
      </c>
      <c r="DX159" s="183" t="s">
        <v>1047</v>
      </c>
      <c r="DY159" s="235">
        <v>2500</v>
      </c>
      <c r="DZ159" s="410"/>
      <c r="EA159" s="183" t="s">
        <v>1047</v>
      </c>
      <c r="EB159" s="283" t="s">
        <v>1047</v>
      </c>
      <c r="EC159" s="183" t="s">
        <v>1047</v>
      </c>
      <c r="ED159" s="183" t="s">
        <v>1047</v>
      </c>
      <c r="EF159" s="221" t="s">
        <v>1049</v>
      </c>
      <c r="EG159" s="180">
        <v>833.33333333333337</v>
      </c>
      <c r="EH159" s="248">
        <v>416.66666666666669</v>
      </c>
      <c r="EI159" s="248">
        <v>833.33333333333337</v>
      </c>
      <c r="EJ159" s="248">
        <v>833.33333333333337</v>
      </c>
      <c r="EK159" s="248">
        <v>416.66666666666669</v>
      </c>
      <c r="EL159" s="183" t="s">
        <v>1047</v>
      </c>
      <c r="EM159" s="236">
        <v>500</v>
      </c>
      <c r="EN159" s="236">
        <v>500</v>
      </c>
      <c r="EO159" s="183" t="s">
        <v>1047</v>
      </c>
      <c r="EP159" s="410"/>
      <c r="EQ159" s="237">
        <v>500</v>
      </c>
      <c r="ER159" s="410"/>
      <c r="ES159" s="237">
        <v>500</v>
      </c>
      <c r="ET159" s="410"/>
      <c r="EU159" s="237">
        <v>416.66666666666669</v>
      </c>
      <c r="EV159" s="237">
        <v>500</v>
      </c>
      <c r="EW159" s="183" t="s">
        <v>1047</v>
      </c>
      <c r="EX159" s="234">
        <v>750</v>
      </c>
      <c r="EY159" s="183" t="s">
        <v>1047</v>
      </c>
      <c r="EZ159" s="235">
        <v>1000</v>
      </c>
      <c r="FA159" s="410"/>
      <c r="FB159" s="183" t="s">
        <v>1047</v>
      </c>
      <c r="FC159" s="183" t="s">
        <v>1047</v>
      </c>
      <c r="FD159" s="183" t="s">
        <v>1047</v>
      </c>
      <c r="FE159" s="183" t="s">
        <v>1047</v>
      </c>
    </row>
    <row r="160" spans="1:162" x14ac:dyDescent="0.3">
      <c r="A160" s="130" t="s">
        <v>927</v>
      </c>
      <c r="B160" s="183" t="s">
        <v>1047</v>
      </c>
      <c r="C160" s="183" t="s">
        <v>1047</v>
      </c>
      <c r="D160" s="183" t="s">
        <v>1047</v>
      </c>
      <c r="E160" s="248">
        <v>166.66666666666666</v>
      </c>
      <c r="F160" s="183" t="s">
        <v>1047</v>
      </c>
      <c r="G160" s="183" t="s">
        <v>1047</v>
      </c>
      <c r="H160" s="183" t="s">
        <v>1047</v>
      </c>
      <c r="I160" s="237">
        <v>145.83333333333334</v>
      </c>
      <c r="J160" s="237">
        <v>166.66666666666666</v>
      </c>
      <c r="K160" s="410"/>
      <c r="L160" s="237">
        <v>166.66666666666666</v>
      </c>
      <c r="M160" s="410"/>
      <c r="N160" s="234">
        <v>166.66666666666666</v>
      </c>
      <c r="O160" s="410"/>
      <c r="P160" s="237">
        <v>175</v>
      </c>
      <c r="Q160" s="237">
        <v>166.66666666666666</v>
      </c>
      <c r="R160" s="237">
        <v>166.66666666666666</v>
      </c>
      <c r="S160" s="183" t="s">
        <v>1047</v>
      </c>
      <c r="T160" s="235">
        <v>166.66666666666666</v>
      </c>
      <c r="U160" s="180">
        <v>166.66666666666666</v>
      </c>
      <c r="V160" s="413"/>
      <c r="W160" s="183" t="s">
        <v>1047</v>
      </c>
      <c r="X160" s="183" t="s">
        <v>1047</v>
      </c>
      <c r="Y160" s="180">
        <v>166.66666666666666</v>
      </c>
      <c r="Z160" s="235">
        <f>'Coût médian du PMAS'!B14</f>
        <v>166.66666666666666</v>
      </c>
      <c r="AB160" s="130" t="s">
        <v>927</v>
      </c>
      <c r="AC160" s="183" t="s">
        <v>1047</v>
      </c>
      <c r="AD160" s="183"/>
      <c r="AE160" s="183" t="s">
        <v>1047</v>
      </c>
      <c r="AF160" s="248">
        <v>166.66666666666666</v>
      </c>
      <c r="AG160" s="183" t="s">
        <v>1047</v>
      </c>
      <c r="AH160" s="183" t="s">
        <v>1047</v>
      </c>
      <c r="AI160" s="183" t="s">
        <v>1047</v>
      </c>
      <c r="AJ160" s="237">
        <v>166.66666666666666</v>
      </c>
      <c r="AK160" s="237">
        <v>166.66666666666666</v>
      </c>
      <c r="AL160" s="410"/>
      <c r="AM160" s="237">
        <v>166.66666666666666</v>
      </c>
      <c r="AN160" s="410"/>
      <c r="AO160" s="292">
        <v>238</v>
      </c>
      <c r="AP160" s="410"/>
      <c r="AQ160" s="237">
        <v>166.66666666666666</v>
      </c>
      <c r="AR160" s="235">
        <v>166.66666666666666</v>
      </c>
      <c r="AS160" s="235">
        <v>166.66666666666666</v>
      </c>
      <c r="AT160" s="183" t="s">
        <v>1047</v>
      </c>
      <c r="AU160" s="235">
        <v>166.66666666666666</v>
      </c>
      <c r="AV160" s="180">
        <v>166.66666666666666</v>
      </c>
      <c r="AW160" s="410"/>
      <c r="AX160" s="183" t="s">
        <v>1047</v>
      </c>
      <c r="AY160" s="183" t="s">
        <v>1047</v>
      </c>
      <c r="AZ160" s="180">
        <v>166.66666666666666</v>
      </c>
      <c r="BA160" s="235">
        <f>'Coût médian du PMAS'!C14</f>
        <v>166.66666666666666</v>
      </c>
      <c r="BC160" s="130" t="s">
        <v>927</v>
      </c>
      <c r="BD160" s="183" t="s">
        <v>1047</v>
      </c>
      <c r="BE160" s="183"/>
      <c r="BF160" s="183" t="s">
        <v>1047</v>
      </c>
      <c r="BG160" s="248">
        <v>500</v>
      </c>
      <c r="BH160" s="183" t="s">
        <v>1047</v>
      </c>
      <c r="BI160" s="183" t="s">
        <v>1047</v>
      </c>
      <c r="BJ160" s="183" t="s">
        <v>1047</v>
      </c>
      <c r="BK160" s="237">
        <v>500</v>
      </c>
      <c r="BL160" s="237">
        <v>583.33333333333337</v>
      </c>
      <c r="BM160" s="410"/>
      <c r="BN160" s="237">
        <v>458.33333333333331</v>
      </c>
      <c r="BO160" s="410"/>
      <c r="BP160" s="237">
        <v>500</v>
      </c>
      <c r="BQ160" s="410"/>
      <c r="BR160" s="237">
        <v>500</v>
      </c>
      <c r="BS160" s="237">
        <v>500</v>
      </c>
      <c r="BT160" s="235">
        <v>500</v>
      </c>
      <c r="BU160" s="183" t="s">
        <v>1047</v>
      </c>
      <c r="BV160" s="235">
        <v>500</v>
      </c>
      <c r="BW160" s="235">
        <v>416.66666666666669</v>
      </c>
      <c r="BX160" s="410"/>
      <c r="BY160" s="183" t="s">
        <v>1047</v>
      </c>
      <c r="BZ160" s="183" t="s">
        <v>1047</v>
      </c>
      <c r="CA160" s="180">
        <v>500</v>
      </c>
      <c r="CB160" s="235">
        <f>'Coût médian du PMAS'!D14</f>
        <v>500</v>
      </c>
      <c r="CD160" s="130" t="s">
        <v>927</v>
      </c>
      <c r="CE160" s="183" t="s">
        <v>1047</v>
      </c>
      <c r="CF160" s="183"/>
      <c r="CG160" s="183" t="s">
        <v>1047</v>
      </c>
      <c r="CH160" s="235">
        <v>500</v>
      </c>
      <c r="CI160" s="183" t="s">
        <v>1047</v>
      </c>
      <c r="CJ160" s="183" t="s">
        <v>1047</v>
      </c>
      <c r="CK160" s="183" t="s">
        <v>1047</v>
      </c>
      <c r="CL160" s="237">
        <v>500</v>
      </c>
      <c r="CM160" s="237">
        <v>500</v>
      </c>
      <c r="CN160" s="410"/>
      <c r="CO160" s="237">
        <v>500</v>
      </c>
      <c r="CP160" s="410"/>
      <c r="CQ160" s="237">
        <v>500</v>
      </c>
      <c r="CR160" s="410"/>
      <c r="CS160" s="237">
        <v>583.33333333333337</v>
      </c>
      <c r="CT160" s="237">
        <v>500</v>
      </c>
      <c r="CU160" s="235">
        <v>500</v>
      </c>
      <c r="CV160" s="183" t="s">
        <v>1047</v>
      </c>
      <c r="CW160" s="235">
        <v>500</v>
      </c>
      <c r="CX160" s="235">
        <v>500</v>
      </c>
      <c r="CY160" s="410"/>
      <c r="CZ160" s="183" t="s">
        <v>1047</v>
      </c>
      <c r="DA160" s="183" t="s">
        <v>1047</v>
      </c>
      <c r="DB160" s="235">
        <v>500</v>
      </c>
      <c r="DC160" s="235">
        <f>'Coût médian du PMAS'!E14</f>
        <v>500</v>
      </c>
      <c r="DE160" s="130" t="s">
        <v>927</v>
      </c>
      <c r="DF160" s="183" t="s">
        <v>1047</v>
      </c>
      <c r="DG160" s="183" t="s">
        <v>1047</v>
      </c>
      <c r="DH160" s="183" t="s">
        <v>1047</v>
      </c>
      <c r="DI160" s="235">
        <v>791.66666666666663</v>
      </c>
      <c r="DJ160" s="183" t="s">
        <v>1047</v>
      </c>
      <c r="DK160" s="183" t="s">
        <v>1047</v>
      </c>
      <c r="DL160" s="183" t="s">
        <v>1047</v>
      </c>
      <c r="DM160" s="237">
        <v>2291.6666666666665</v>
      </c>
      <c r="DN160" s="237">
        <v>1541.6666666666667</v>
      </c>
      <c r="DO160" s="410"/>
      <c r="DP160" s="234">
        <v>2083.3333333333335</v>
      </c>
      <c r="DQ160" s="410"/>
      <c r="DR160" s="234">
        <v>2500</v>
      </c>
      <c r="DS160" s="410"/>
      <c r="DT160" s="237">
        <v>1666.6666666666667</v>
      </c>
      <c r="DU160" s="237">
        <v>1666.6666666666667</v>
      </c>
      <c r="DV160" s="235">
        <v>1666.6666666666667</v>
      </c>
      <c r="DW160" s="183" t="s">
        <v>1047</v>
      </c>
      <c r="DX160" s="235">
        <v>1666.6666666666667</v>
      </c>
      <c r="DY160" s="235">
        <v>1666.6666666666667</v>
      </c>
      <c r="DZ160" s="410"/>
      <c r="EA160" s="183" t="s">
        <v>1047</v>
      </c>
      <c r="EB160" s="283" t="s">
        <v>1047</v>
      </c>
      <c r="EC160" s="235">
        <v>1666.6666666666667</v>
      </c>
      <c r="ED160" s="234">
        <f>'Coût médian du PMAS'!F14</f>
        <v>2041.6666666666667</v>
      </c>
      <c r="EF160" s="130" t="s">
        <v>927</v>
      </c>
      <c r="EG160" s="183" t="s">
        <v>1047</v>
      </c>
      <c r="EH160" s="183"/>
      <c r="EI160" s="183" t="s">
        <v>1047</v>
      </c>
      <c r="EJ160" s="248">
        <v>333.33333333333331</v>
      </c>
      <c r="EK160" s="183" t="s">
        <v>1047</v>
      </c>
      <c r="EL160" s="183" t="s">
        <v>1047</v>
      </c>
      <c r="EM160" s="183" t="s">
        <v>1047</v>
      </c>
      <c r="EN160" s="237">
        <v>437.5</v>
      </c>
      <c r="EO160" s="237">
        <v>625</v>
      </c>
      <c r="EP160" s="410"/>
      <c r="EQ160" s="237">
        <v>541.66666666666663</v>
      </c>
      <c r="ER160" s="410"/>
      <c r="ES160" s="234">
        <v>625</v>
      </c>
      <c r="ET160" s="410"/>
      <c r="EU160" s="237">
        <v>500</v>
      </c>
      <c r="EV160" s="237">
        <v>416.66666666666669</v>
      </c>
      <c r="EW160" s="235">
        <v>416.66666666666669</v>
      </c>
      <c r="EX160" s="183" t="s">
        <v>1047</v>
      </c>
      <c r="EY160" s="235">
        <v>583.33333333333337</v>
      </c>
      <c r="EZ160" s="235">
        <v>416.66666666666669</v>
      </c>
      <c r="FA160" s="410"/>
      <c r="FB160" s="183" t="s">
        <v>1047</v>
      </c>
      <c r="FC160" s="183" t="s">
        <v>1047</v>
      </c>
      <c r="FD160" s="235">
        <v>416.66666666666669</v>
      </c>
      <c r="FE160" s="235">
        <f>'Coût médian du PMAS'!G14</f>
        <v>416.66666666666669</v>
      </c>
    </row>
    <row r="161" spans="1:161" x14ac:dyDescent="0.3">
      <c r="A161" s="221" t="s">
        <v>928</v>
      </c>
      <c r="B161" s="180">
        <v>416.66666666666669</v>
      </c>
      <c r="C161" s="248">
        <v>500</v>
      </c>
      <c r="D161" s="183" t="s">
        <v>1047</v>
      </c>
      <c r="E161" s="183" t="s">
        <v>1047</v>
      </c>
      <c r="F161" s="183" t="s">
        <v>1047</v>
      </c>
      <c r="G161" s="183" t="s">
        <v>1047</v>
      </c>
      <c r="H161" s="236">
        <v>333.33333333333331</v>
      </c>
      <c r="I161" s="183" t="s">
        <v>1047</v>
      </c>
      <c r="J161" s="235">
        <v>500</v>
      </c>
      <c r="K161" s="410"/>
      <c r="L161" s="183" t="s">
        <v>1047</v>
      </c>
      <c r="M161" s="410"/>
      <c r="N161" s="237">
        <v>416.66666666666669</v>
      </c>
      <c r="O161" s="410"/>
      <c r="P161" s="237">
        <v>416.66666666666669</v>
      </c>
      <c r="Q161" s="237">
        <v>416.66666666666669</v>
      </c>
      <c r="R161" s="237">
        <v>416.66666666666669</v>
      </c>
      <c r="S161" s="235">
        <v>416.66666666666669</v>
      </c>
      <c r="T161" s="234">
        <v>166.66666666666666</v>
      </c>
      <c r="U161" s="183" t="s">
        <v>1047</v>
      </c>
      <c r="V161" s="413"/>
      <c r="W161" s="232">
        <v>250</v>
      </c>
      <c r="X161" s="232">
        <v>250</v>
      </c>
      <c r="Y161" s="180">
        <v>333.33333333333331</v>
      </c>
      <c r="Z161" s="235">
        <f>'Coût médian du PMAS'!B15</f>
        <v>250</v>
      </c>
      <c r="AB161" s="221" t="s">
        <v>928</v>
      </c>
      <c r="AC161" s="180">
        <v>250</v>
      </c>
      <c r="AD161" s="248">
        <v>250</v>
      </c>
      <c r="AE161" s="183" t="s">
        <v>1047</v>
      </c>
      <c r="AF161" s="183" t="s">
        <v>1047</v>
      </c>
      <c r="AG161" s="183" t="s">
        <v>1047</v>
      </c>
      <c r="AH161" s="183" t="s">
        <v>1047</v>
      </c>
      <c r="AI161" s="236">
        <v>250</v>
      </c>
      <c r="AJ161" s="183" t="s">
        <v>1047</v>
      </c>
      <c r="AK161" s="235">
        <v>250</v>
      </c>
      <c r="AL161" s="410"/>
      <c r="AM161" s="183" t="s">
        <v>1047</v>
      </c>
      <c r="AN161" s="410"/>
      <c r="AO161" s="237">
        <v>166.66666666666666</v>
      </c>
      <c r="AP161" s="410"/>
      <c r="AQ161" s="237">
        <v>250</v>
      </c>
      <c r="AR161" s="235">
        <v>166.66666666666666</v>
      </c>
      <c r="AS161" s="235">
        <v>166.66666666666666</v>
      </c>
      <c r="AT161" s="235">
        <v>166.666666666667</v>
      </c>
      <c r="AU161" s="234">
        <v>291.66666666666669</v>
      </c>
      <c r="AV161" s="183" t="s">
        <v>1047</v>
      </c>
      <c r="AW161" s="410"/>
      <c r="AX161" s="233">
        <v>291.66666666666669</v>
      </c>
      <c r="AY161" s="180">
        <v>250</v>
      </c>
      <c r="AZ161" s="180">
        <v>250</v>
      </c>
      <c r="BA161" s="233">
        <f>'Coût médian du PMAS'!C15</f>
        <v>250</v>
      </c>
      <c r="BC161" s="221" t="s">
        <v>928</v>
      </c>
      <c r="BD161" s="180">
        <v>500</v>
      </c>
      <c r="BE161" s="248">
        <v>416.66666666666669</v>
      </c>
      <c r="BF161" s="183" t="s">
        <v>1047</v>
      </c>
      <c r="BG161" s="183" t="s">
        <v>1047</v>
      </c>
      <c r="BH161" s="183" t="s">
        <v>1047</v>
      </c>
      <c r="BI161" s="183" t="s">
        <v>1047</v>
      </c>
      <c r="BJ161" s="236">
        <v>833.33333333333337</v>
      </c>
      <c r="BK161" s="183" t="s">
        <v>1047</v>
      </c>
      <c r="BL161" s="235">
        <v>500</v>
      </c>
      <c r="BM161" s="410"/>
      <c r="BN161" s="183" t="s">
        <v>1047</v>
      </c>
      <c r="BO161" s="410"/>
      <c r="BP161" s="237">
        <v>416.66666666666669</v>
      </c>
      <c r="BQ161" s="410"/>
      <c r="BR161" s="237">
        <v>416.66666666666669</v>
      </c>
      <c r="BS161" s="237">
        <v>500</v>
      </c>
      <c r="BT161" s="235">
        <v>500</v>
      </c>
      <c r="BU161" s="235">
        <v>416.66666666666703</v>
      </c>
      <c r="BV161" s="235">
        <v>416.66666666666669</v>
      </c>
      <c r="BW161" s="183" t="s">
        <v>1047</v>
      </c>
      <c r="BX161" s="410"/>
      <c r="BY161" s="180">
        <v>416.66666666666669</v>
      </c>
      <c r="BZ161" s="180">
        <v>416.66666666666669</v>
      </c>
      <c r="CA161" s="180">
        <v>416.66666666666669</v>
      </c>
      <c r="CB161" s="235">
        <f>'Coût médian du PMAS'!D15</f>
        <v>791.66666666666663</v>
      </c>
      <c r="CD161" s="221" t="s">
        <v>928</v>
      </c>
      <c r="CE161" s="180">
        <v>500</v>
      </c>
      <c r="CF161" s="235">
        <v>500</v>
      </c>
      <c r="CG161" s="183" t="s">
        <v>1047</v>
      </c>
      <c r="CH161" s="183" t="s">
        <v>1047</v>
      </c>
      <c r="CI161" s="183" t="s">
        <v>1047</v>
      </c>
      <c r="CJ161" s="183" t="s">
        <v>1047</v>
      </c>
      <c r="CK161" s="236">
        <v>500</v>
      </c>
      <c r="CL161" s="183" t="s">
        <v>1047</v>
      </c>
      <c r="CM161" s="235">
        <v>500</v>
      </c>
      <c r="CN161" s="410"/>
      <c r="CO161" s="183" t="s">
        <v>1047</v>
      </c>
      <c r="CP161" s="410"/>
      <c r="CQ161" s="237">
        <v>416.66666666666669</v>
      </c>
      <c r="CR161" s="410"/>
      <c r="CS161" s="237">
        <v>458.33333333333331</v>
      </c>
      <c r="CT161" s="237">
        <v>416.66666666666669</v>
      </c>
      <c r="CU161" s="235">
        <v>416.66666666666669</v>
      </c>
      <c r="CV161" s="235">
        <v>416.66666666666703</v>
      </c>
      <c r="CW161" s="235">
        <v>416.66666666666669</v>
      </c>
      <c r="CX161" s="183" t="s">
        <v>1047</v>
      </c>
      <c r="CY161" s="410"/>
      <c r="CZ161" s="232">
        <v>583.33333333333337</v>
      </c>
      <c r="DA161" s="235">
        <v>416.66666666666669</v>
      </c>
      <c r="DB161" s="235">
        <v>416.66666666666669</v>
      </c>
      <c r="DC161" s="235">
        <f>'Coût médian du PMAS'!E15</f>
        <v>416.66666666666669</v>
      </c>
      <c r="DE161" s="221" t="s">
        <v>928</v>
      </c>
      <c r="DF161" s="180">
        <v>1250</v>
      </c>
      <c r="DG161" s="235">
        <v>1250</v>
      </c>
      <c r="DH161" s="183" t="s">
        <v>1047</v>
      </c>
      <c r="DI161" s="183" t="s">
        <v>1047</v>
      </c>
      <c r="DJ161" s="183" t="s">
        <v>1047</v>
      </c>
      <c r="DK161" s="183" t="s">
        <v>1047</v>
      </c>
      <c r="DL161" s="236">
        <v>1375</v>
      </c>
      <c r="DM161" s="183" t="s">
        <v>1047</v>
      </c>
      <c r="DN161" s="235">
        <v>2500</v>
      </c>
      <c r="DO161" s="410"/>
      <c r="DP161" s="183" t="s">
        <v>1047</v>
      </c>
      <c r="DQ161" s="410"/>
      <c r="DR161" s="237">
        <v>2500</v>
      </c>
      <c r="DS161" s="410"/>
      <c r="DT161" s="234">
        <v>1666.6666666666667</v>
      </c>
      <c r="DU161" s="234">
        <v>1833.3333333333333</v>
      </c>
      <c r="DV161" s="235">
        <v>2500</v>
      </c>
      <c r="DW161" s="235">
        <v>2500</v>
      </c>
      <c r="DX161" s="235">
        <v>1666.6666666666667</v>
      </c>
      <c r="DY161" s="183" t="s">
        <v>1047</v>
      </c>
      <c r="DZ161" s="410"/>
      <c r="EA161" s="234">
        <v>2041.6666666666667</v>
      </c>
      <c r="EB161" s="234">
        <v>2500</v>
      </c>
      <c r="EC161" s="234">
        <v>2000</v>
      </c>
      <c r="ED161" s="235">
        <f>'Coût médian du PMAS'!F15</f>
        <v>1833.3333333333333</v>
      </c>
      <c r="EF161" s="221" t="s">
        <v>928</v>
      </c>
      <c r="EG161" s="180">
        <v>1000</v>
      </c>
      <c r="EH161" s="248">
        <v>1000</v>
      </c>
      <c r="EI161" s="183" t="s">
        <v>1047</v>
      </c>
      <c r="EJ161" s="183" t="s">
        <v>1047</v>
      </c>
      <c r="EK161" s="183" t="s">
        <v>1047</v>
      </c>
      <c r="EL161" s="183" t="s">
        <v>1047</v>
      </c>
      <c r="EM161" s="236">
        <v>916.66666666666663</v>
      </c>
      <c r="EN161" s="183" t="s">
        <v>1047</v>
      </c>
      <c r="EO161" s="235">
        <v>833.33333333333337</v>
      </c>
      <c r="EP161" s="410"/>
      <c r="EQ161" s="183" t="s">
        <v>1047</v>
      </c>
      <c r="ER161" s="410"/>
      <c r="ES161" s="237">
        <v>583.33333333333337</v>
      </c>
      <c r="ET161" s="410"/>
      <c r="EU161" s="237">
        <v>666.66666666666663</v>
      </c>
      <c r="EV161" s="237">
        <v>750</v>
      </c>
      <c r="EW161" s="235">
        <v>750</v>
      </c>
      <c r="EX161" s="235">
        <v>750</v>
      </c>
      <c r="EY161" s="235">
        <v>583.33333333333337</v>
      </c>
      <c r="EZ161" s="183" t="s">
        <v>1047</v>
      </c>
      <c r="FA161" s="410"/>
      <c r="FB161" s="234">
        <v>625</v>
      </c>
      <c r="FC161" s="234">
        <v>833.33333333333337</v>
      </c>
      <c r="FD161" s="235">
        <v>833.33333333333337</v>
      </c>
      <c r="FE161" s="235">
        <f>'Coût médian du PMAS'!G15</f>
        <v>833.33333333333337</v>
      </c>
    </row>
    <row r="162" spans="1:161" x14ac:dyDescent="0.3">
      <c r="A162" s="221" t="s">
        <v>1055</v>
      </c>
      <c r="B162" s="183" t="s">
        <v>1047</v>
      </c>
      <c r="C162" s="183" t="s">
        <v>1047</v>
      </c>
      <c r="D162" s="183" t="s">
        <v>1047</v>
      </c>
      <c r="E162" s="183" t="s">
        <v>1047</v>
      </c>
      <c r="F162" s="183" t="s">
        <v>1047</v>
      </c>
      <c r="G162" s="183" t="s">
        <v>1047</v>
      </c>
      <c r="H162" s="183" t="s">
        <v>1047</v>
      </c>
      <c r="I162" s="183" t="s">
        <v>1047</v>
      </c>
      <c r="J162" s="183" t="s">
        <v>1047</v>
      </c>
      <c r="K162" s="410"/>
      <c r="L162" s="183" t="s">
        <v>1047</v>
      </c>
      <c r="M162" s="410"/>
      <c r="N162" s="183" t="s">
        <v>1047</v>
      </c>
      <c r="O162" s="410"/>
      <c r="P162" s="234">
        <v>166.66666666666666</v>
      </c>
      <c r="Q162" s="237">
        <v>166.66666666666666</v>
      </c>
      <c r="R162" s="234">
        <v>208.33333333333334</v>
      </c>
      <c r="S162" s="183" t="s">
        <v>1047</v>
      </c>
      <c r="T162" s="183" t="s">
        <v>1047</v>
      </c>
      <c r="U162" s="183" t="s">
        <v>1047</v>
      </c>
      <c r="V162" s="413"/>
      <c r="W162" s="183" t="s">
        <v>1047</v>
      </c>
      <c r="X162" s="183" t="s">
        <v>1047</v>
      </c>
      <c r="Y162" s="183" t="s">
        <v>1047</v>
      </c>
      <c r="Z162" s="183" t="s">
        <v>1047</v>
      </c>
      <c r="AB162" s="221" t="s">
        <v>1055</v>
      </c>
      <c r="AC162" s="183" t="s">
        <v>1047</v>
      </c>
      <c r="AD162" s="183" t="s">
        <v>1047</v>
      </c>
      <c r="AE162" s="183" t="s">
        <v>1047</v>
      </c>
      <c r="AF162" s="183" t="s">
        <v>1047</v>
      </c>
      <c r="AG162" s="183" t="s">
        <v>1047</v>
      </c>
      <c r="AH162" s="183" t="s">
        <v>1047</v>
      </c>
      <c r="AI162" s="183" t="s">
        <v>1047</v>
      </c>
      <c r="AJ162" s="183" t="s">
        <v>1047</v>
      </c>
      <c r="AK162" s="183" t="s">
        <v>1047</v>
      </c>
      <c r="AL162" s="410"/>
      <c r="AM162" s="183" t="s">
        <v>1047</v>
      </c>
      <c r="AN162" s="410"/>
      <c r="AO162" s="183" t="s">
        <v>1047</v>
      </c>
      <c r="AP162" s="410"/>
      <c r="AQ162" s="237">
        <v>216.66666666666666</v>
      </c>
      <c r="AR162" s="235">
        <v>166.66666666666666</v>
      </c>
      <c r="AS162" s="235">
        <v>208.33333333333334</v>
      </c>
      <c r="AT162" s="183" t="s">
        <v>1047</v>
      </c>
      <c r="AU162" s="183" t="s">
        <v>1047</v>
      </c>
      <c r="AV162" s="183" t="s">
        <v>1047</v>
      </c>
      <c r="AW162" s="410"/>
      <c r="AX162" s="183" t="s">
        <v>1047</v>
      </c>
      <c r="AY162" s="183" t="s">
        <v>1047</v>
      </c>
      <c r="AZ162" s="183" t="s">
        <v>1047</v>
      </c>
      <c r="BA162" s="183" t="s">
        <v>1047</v>
      </c>
      <c r="BC162" s="221" t="s">
        <v>1055</v>
      </c>
      <c r="BD162" s="183" t="s">
        <v>1047</v>
      </c>
      <c r="BE162" s="183" t="s">
        <v>1047</v>
      </c>
      <c r="BF162" s="183" t="s">
        <v>1047</v>
      </c>
      <c r="BG162" s="183" t="s">
        <v>1047</v>
      </c>
      <c r="BH162" s="183" t="s">
        <v>1047</v>
      </c>
      <c r="BI162" s="183" t="s">
        <v>1047</v>
      </c>
      <c r="BJ162" s="183" t="s">
        <v>1047</v>
      </c>
      <c r="BK162" s="183" t="s">
        <v>1047</v>
      </c>
      <c r="BL162" s="183" t="s">
        <v>1047</v>
      </c>
      <c r="BM162" s="410"/>
      <c r="BN162" s="183" t="s">
        <v>1047</v>
      </c>
      <c r="BO162" s="410"/>
      <c r="BP162" s="183" t="s">
        <v>1047</v>
      </c>
      <c r="BQ162" s="410"/>
      <c r="BR162" s="237">
        <v>333.33333333333331</v>
      </c>
      <c r="BS162" s="237">
        <v>1000</v>
      </c>
      <c r="BT162" s="235">
        <v>1000</v>
      </c>
      <c r="BU162" s="183" t="s">
        <v>1047</v>
      </c>
      <c r="BV162" s="183" t="s">
        <v>1047</v>
      </c>
      <c r="BW162" s="183" t="s">
        <v>1047</v>
      </c>
      <c r="BX162" s="410"/>
      <c r="BY162" s="183" t="s">
        <v>1047</v>
      </c>
      <c r="BZ162" s="183" t="s">
        <v>1047</v>
      </c>
      <c r="CA162" s="183" t="s">
        <v>1047</v>
      </c>
      <c r="CB162" s="183" t="s">
        <v>1047</v>
      </c>
      <c r="CD162" s="221" t="s">
        <v>1055</v>
      </c>
      <c r="CE162" s="183" t="s">
        <v>1047</v>
      </c>
      <c r="CF162" s="183" t="s">
        <v>1047</v>
      </c>
      <c r="CG162" s="183" t="s">
        <v>1047</v>
      </c>
      <c r="CH162" s="183" t="s">
        <v>1047</v>
      </c>
      <c r="CI162" s="183" t="s">
        <v>1047</v>
      </c>
      <c r="CJ162" s="183" t="s">
        <v>1047</v>
      </c>
      <c r="CK162" s="183" t="s">
        <v>1047</v>
      </c>
      <c r="CL162" s="183" t="s">
        <v>1047</v>
      </c>
      <c r="CM162" s="183" t="s">
        <v>1047</v>
      </c>
      <c r="CN162" s="410"/>
      <c r="CO162" s="183" t="s">
        <v>1047</v>
      </c>
      <c r="CP162" s="410"/>
      <c r="CQ162" s="183" t="s">
        <v>1047</v>
      </c>
      <c r="CR162" s="410"/>
      <c r="CS162" s="237">
        <v>375</v>
      </c>
      <c r="CT162" s="237">
        <v>333.33333333333331</v>
      </c>
      <c r="CU162" s="235">
        <v>333.33333333333331</v>
      </c>
      <c r="CV162" s="183" t="s">
        <v>1047</v>
      </c>
      <c r="CW162" s="183" t="s">
        <v>1047</v>
      </c>
      <c r="CX162" s="183" t="s">
        <v>1047</v>
      </c>
      <c r="CY162" s="410"/>
      <c r="CZ162" s="183" t="s">
        <v>1047</v>
      </c>
      <c r="DA162" s="183" t="s">
        <v>1047</v>
      </c>
      <c r="DB162" s="183" t="s">
        <v>1047</v>
      </c>
      <c r="DC162" s="183" t="s">
        <v>1047</v>
      </c>
      <c r="DE162" s="221" t="s">
        <v>1055</v>
      </c>
      <c r="DF162" s="183" t="s">
        <v>1047</v>
      </c>
      <c r="DG162" s="183" t="s">
        <v>1047</v>
      </c>
      <c r="DH162" s="183" t="s">
        <v>1047</v>
      </c>
      <c r="DI162" s="183" t="s">
        <v>1047</v>
      </c>
      <c r="DJ162" s="183" t="s">
        <v>1047</v>
      </c>
      <c r="DK162" s="183" t="s">
        <v>1047</v>
      </c>
      <c r="DL162" s="183" t="s">
        <v>1047</v>
      </c>
      <c r="DM162" s="183" t="s">
        <v>1047</v>
      </c>
      <c r="DN162" s="183" t="s">
        <v>1047</v>
      </c>
      <c r="DO162" s="410"/>
      <c r="DP162" s="183" t="s">
        <v>1047</v>
      </c>
      <c r="DQ162" s="410"/>
      <c r="DR162" s="183" t="s">
        <v>1047</v>
      </c>
      <c r="DS162" s="410"/>
      <c r="DT162" s="234">
        <v>1666.6666666666667</v>
      </c>
      <c r="DU162" s="237">
        <v>2750</v>
      </c>
      <c r="DV162" s="235">
        <v>2666.6666666666665</v>
      </c>
      <c r="DW162" s="183" t="s">
        <v>1047</v>
      </c>
      <c r="DX162" s="183" t="s">
        <v>1047</v>
      </c>
      <c r="DY162" s="183" t="s">
        <v>1047</v>
      </c>
      <c r="DZ162" s="410"/>
      <c r="EA162" s="183" t="s">
        <v>1047</v>
      </c>
      <c r="EB162" s="283" t="s">
        <v>1047</v>
      </c>
      <c r="EC162" s="183" t="s">
        <v>1047</v>
      </c>
      <c r="ED162" s="183" t="s">
        <v>1047</v>
      </c>
      <c r="EF162" s="221" t="s">
        <v>1055</v>
      </c>
      <c r="EG162" s="183" t="s">
        <v>1047</v>
      </c>
      <c r="EH162" s="183" t="s">
        <v>1047</v>
      </c>
      <c r="EI162" s="183" t="s">
        <v>1047</v>
      </c>
      <c r="EJ162" s="183" t="s">
        <v>1047</v>
      </c>
      <c r="EK162" s="183" t="s">
        <v>1047</v>
      </c>
      <c r="EL162" s="183" t="s">
        <v>1047</v>
      </c>
      <c r="EM162" s="183" t="s">
        <v>1047</v>
      </c>
      <c r="EN162" s="183" t="s">
        <v>1047</v>
      </c>
      <c r="EO162" s="183" t="s">
        <v>1047</v>
      </c>
      <c r="EP162" s="410"/>
      <c r="EQ162" s="183" t="s">
        <v>1047</v>
      </c>
      <c r="ER162" s="410"/>
      <c r="ES162" s="183" t="s">
        <v>1047</v>
      </c>
      <c r="ET162" s="410"/>
      <c r="EU162" s="234">
        <v>666.66666666666663</v>
      </c>
      <c r="EV162" s="234">
        <v>625</v>
      </c>
      <c r="EW162" s="235">
        <v>416.66666666666669</v>
      </c>
      <c r="EX162" s="183" t="s">
        <v>1047</v>
      </c>
      <c r="EY162" s="183" t="s">
        <v>1047</v>
      </c>
      <c r="EZ162" s="183" t="s">
        <v>1047</v>
      </c>
      <c r="FA162" s="410"/>
      <c r="FB162" s="183" t="s">
        <v>1047</v>
      </c>
      <c r="FC162" s="183" t="s">
        <v>1047</v>
      </c>
      <c r="FD162" s="183" t="s">
        <v>1047</v>
      </c>
      <c r="FE162" s="183" t="s">
        <v>1047</v>
      </c>
    </row>
    <row r="163" spans="1:161" x14ac:dyDescent="0.3">
      <c r="A163" s="221" t="s">
        <v>929</v>
      </c>
      <c r="B163" s="183" t="s">
        <v>1047</v>
      </c>
      <c r="C163" s="183" t="s">
        <v>1047</v>
      </c>
      <c r="D163" s="248">
        <v>250</v>
      </c>
      <c r="E163" s="248">
        <v>250</v>
      </c>
      <c r="F163" s="183" t="s">
        <v>1047</v>
      </c>
      <c r="G163" s="246">
        <v>250</v>
      </c>
      <c r="H163" s="236">
        <v>250</v>
      </c>
      <c r="I163" s="236">
        <v>250</v>
      </c>
      <c r="J163" s="236">
        <v>333.33333333333331</v>
      </c>
      <c r="K163" s="410"/>
      <c r="L163" s="236">
        <v>166.66666666666666</v>
      </c>
      <c r="M163" s="410"/>
      <c r="N163" s="236">
        <v>208.33333333333334</v>
      </c>
      <c r="O163" s="410"/>
      <c r="P163" s="236">
        <v>250</v>
      </c>
      <c r="Q163" s="180">
        <v>333.33333333333331</v>
      </c>
      <c r="R163" s="236">
        <v>333.33333333333331</v>
      </c>
      <c r="S163" s="235">
        <v>333.33333333333331</v>
      </c>
      <c r="T163" s="180">
        <v>333.33333333333331</v>
      </c>
      <c r="U163" s="180">
        <v>333.33333333333331</v>
      </c>
      <c r="V163" s="413"/>
      <c r="W163" s="180">
        <v>333.33333333333331</v>
      </c>
      <c r="X163" s="180">
        <v>333.33333333333331</v>
      </c>
      <c r="Y163" s="180">
        <v>333.33333333333331</v>
      </c>
      <c r="Z163" s="235">
        <f>'Coût médian du PMAS'!B16</f>
        <v>333.33333333333331</v>
      </c>
      <c r="AB163" s="221" t="s">
        <v>929</v>
      </c>
      <c r="AC163" s="183" t="s">
        <v>1047</v>
      </c>
      <c r="AD163" s="183" t="s">
        <v>1047</v>
      </c>
      <c r="AE163" s="248">
        <v>250</v>
      </c>
      <c r="AF163" s="248">
        <v>166.66666666666666</v>
      </c>
      <c r="AG163" s="183" t="s">
        <v>1047</v>
      </c>
      <c r="AH163" s="235">
        <v>250</v>
      </c>
      <c r="AI163" s="236">
        <v>250</v>
      </c>
      <c r="AJ163" s="236">
        <v>166.66666666666666</v>
      </c>
      <c r="AK163" s="236">
        <v>250</v>
      </c>
      <c r="AL163" s="410"/>
      <c r="AM163" s="236">
        <v>250</v>
      </c>
      <c r="AN163" s="410"/>
      <c r="AO163" s="236">
        <v>291.66666666666669</v>
      </c>
      <c r="AP163" s="410"/>
      <c r="AQ163" s="236">
        <v>166.66666666666666</v>
      </c>
      <c r="AR163" s="235">
        <v>250</v>
      </c>
      <c r="AS163" s="235">
        <v>250</v>
      </c>
      <c r="AT163" s="235">
        <v>250</v>
      </c>
      <c r="AU163" s="235">
        <v>250</v>
      </c>
      <c r="AV163" s="180">
        <v>250</v>
      </c>
      <c r="AW163" s="410"/>
      <c r="AX163" s="180">
        <v>250</v>
      </c>
      <c r="AY163" s="180">
        <v>250</v>
      </c>
      <c r="AZ163" s="180">
        <v>250</v>
      </c>
      <c r="BA163" s="235">
        <f>'Coût médian du PMAS'!C16</f>
        <v>250</v>
      </c>
      <c r="BC163" s="221" t="s">
        <v>929</v>
      </c>
      <c r="BD163" s="183" t="s">
        <v>1047</v>
      </c>
      <c r="BE163" s="183" t="s">
        <v>1047</v>
      </c>
      <c r="BF163" s="248">
        <v>583.33333333333337</v>
      </c>
      <c r="BG163" s="248">
        <v>500</v>
      </c>
      <c r="BH163" s="183" t="s">
        <v>1047</v>
      </c>
      <c r="BI163" s="246">
        <v>583.33333333333337</v>
      </c>
      <c r="BJ163" s="236">
        <v>500</v>
      </c>
      <c r="BK163" s="236">
        <v>500</v>
      </c>
      <c r="BL163" s="236">
        <v>583.33333333333337</v>
      </c>
      <c r="BM163" s="410"/>
      <c r="BN163" s="236">
        <v>458.33333333333331</v>
      </c>
      <c r="BO163" s="410"/>
      <c r="BP163" s="236">
        <v>500</v>
      </c>
      <c r="BQ163" s="410"/>
      <c r="BR163" s="236">
        <v>416.66666666666669</v>
      </c>
      <c r="BS163" s="236">
        <v>500</v>
      </c>
      <c r="BT163" s="235">
        <v>500</v>
      </c>
      <c r="BU163" s="235">
        <v>500</v>
      </c>
      <c r="BV163" s="235">
        <v>500</v>
      </c>
      <c r="BW163" s="235">
        <v>500</v>
      </c>
      <c r="BX163" s="410"/>
      <c r="BY163" s="180">
        <v>500</v>
      </c>
      <c r="BZ163" s="180">
        <v>500</v>
      </c>
      <c r="CA163" s="180">
        <v>500</v>
      </c>
      <c r="CB163" s="235">
        <f>'Coût médian du PMAS'!D16</f>
        <v>500</v>
      </c>
      <c r="CD163" s="221" t="s">
        <v>929</v>
      </c>
      <c r="CE163" s="183" t="s">
        <v>1047</v>
      </c>
      <c r="CF163" s="183" t="s">
        <v>1047</v>
      </c>
      <c r="CG163" s="235">
        <v>500</v>
      </c>
      <c r="CH163" s="235">
        <v>416.66666666666669</v>
      </c>
      <c r="CI163" s="183" t="s">
        <v>1047</v>
      </c>
      <c r="CJ163" s="246">
        <v>500</v>
      </c>
      <c r="CK163" s="236">
        <v>541.66666666666663</v>
      </c>
      <c r="CL163" s="236">
        <v>500</v>
      </c>
      <c r="CM163" s="236">
        <v>583.33333333333337</v>
      </c>
      <c r="CN163" s="410"/>
      <c r="CO163" s="236">
        <v>416.66666666666669</v>
      </c>
      <c r="CP163" s="410"/>
      <c r="CQ163" s="236">
        <v>416.66666666666669</v>
      </c>
      <c r="CR163" s="410"/>
      <c r="CS163" s="236">
        <v>333.33333333333331</v>
      </c>
      <c r="CT163" s="236">
        <v>583.33333333333337</v>
      </c>
      <c r="CU163" s="235">
        <v>583.33333333333337</v>
      </c>
      <c r="CV163" s="235">
        <v>583.33333333333303</v>
      </c>
      <c r="CW163" s="235">
        <v>583.33333333333337</v>
      </c>
      <c r="CX163" s="235">
        <v>583.33333333333337</v>
      </c>
      <c r="CY163" s="410"/>
      <c r="CZ163" s="180">
        <v>583.33333333333337</v>
      </c>
      <c r="DA163" s="235">
        <v>583.33333333333337</v>
      </c>
      <c r="DB163" s="235">
        <v>583.33333333333337</v>
      </c>
      <c r="DC163" s="235">
        <f>'Coût médian du PMAS'!E16</f>
        <v>583.33333333333337</v>
      </c>
      <c r="DE163" s="221" t="s">
        <v>929</v>
      </c>
      <c r="DF163" s="183" t="s">
        <v>1047</v>
      </c>
      <c r="DG163" s="183" t="s">
        <v>1047</v>
      </c>
      <c r="DH163" s="235">
        <v>1083.3333333333333</v>
      </c>
      <c r="DI163" s="235">
        <v>1166.6666666666667</v>
      </c>
      <c r="DJ163" s="183" t="s">
        <v>1047</v>
      </c>
      <c r="DK163" s="233">
        <v>854.16666666666663</v>
      </c>
      <c r="DL163" s="236">
        <v>625</v>
      </c>
      <c r="DM163" s="232">
        <v>1979.1666666666667</v>
      </c>
      <c r="DN163" s="232">
        <v>1666.6666666666667</v>
      </c>
      <c r="DO163" s="410"/>
      <c r="DP163" s="232">
        <v>2083.3333333333335</v>
      </c>
      <c r="DQ163" s="410"/>
      <c r="DR163" s="232">
        <v>2500</v>
      </c>
      <c r="DS163" s="410"/>
      <c r="DT163" s="232">
        <v>1666.6666666666667</v>
      </c>
      <c r="DU163" s="232">
        <v>1833.3333333333333</v>
      </c>
      <c r="DV163" s="234">
        <v>1833.3333333333333</v>
      </c>
      <c r="DW163" s="234">
        <v>2000</v>
      </c>
      <c r="DX163" s="235">
        <v>1666.6666666666667</v>
      </c>
      <c r="DY163" s="234">
        <v>1666.6666666666667</v>
      </c>
      <c r="DZ163" s="410"/>
      <c r="EA163" s="234">
        <v>2041.6666666666667</v>
      </c>
      <c r="EB163" s="234">
        <v>2500</v>
      </c>
      <c r="EC163" s="234">
        <v>2000</v>
      </c>
      <c r="ED163" s="234">
        <f>'Coût médian du PMAS'!F16</f>
        <v>2041.6666666666667</v>
      </c>
      <c r="EF163" s="221" t="s">
        <v>929</v>
      </c>
      <c r="EG163" s="183" t="s">
        <v>1047</v>
      </c>
      <c r="EH163" s="183" t="s">
        <v>1047</v>
      </c>
      <c r="EI163" s="248">
        <v>791.66666666666663</v>
      </c>
      <c r="EJ163" s="248">
        <v>583.33333333333337</v>
      </c>
      <c r="EK163" s="183" t="s">
        <v>1047</v>
      </c>
      <c r="EL163" s="233">
        <v>541.66666666666663</v>
      </c>
      <c r="EM163" s="236">
        <v>833.33333333333337</v>
      </c>
      <c r="EN163" s="236">
        <v>1000</v>
      </c>
      <c r="EO163" s="236">
        <v>1000</v>
      </c>
      <c r="EP163" s="410"/>
      <c r="EQ163" s="236">
        <v>875</v>
      </c>
      <c r="ER163" s="410"/>
      <c r="ES163" s="237">
        <v>916.66666666666663</v>
      </c>
      <c r="ET163" s="410"/>
      <c r="EU163" s="236">
        <v>916.66666666666663</v>
      </c>
      <c r="EV163" s="236">
        <v>916.66666666666663</v>
      </c>
      <c r="EW163" s="235">
        <v>916.66666666666663</v>
      </c>
      <c r="EX163" s="235">
        <v>917</v>
      </c>
      <c r="EY163" s="235">
        <v>916.66666666666663</v>
      </c>
      <c r="EZ163" s="235">
        <v>916.66666666666663</v>
      </c>
      <c r="FA163" s="410"/>
      <c r="FB163" s="235">
        <v>916.66666666666663</v>
      </c>
      <c r="FC163" s="235">
        <v>916.66666666666663</v>
      </c>
      <c r="FD163" s="235">
        <v>1083.3333333333333</v>
      </c>
      <c r="FE163" s="234">
        <f>'Coût médian du PMAS'!G16</f>
        <v>666.66666666666663</v>
      </c>
    </row>
    <row r="164" spans="1:161" x14ac:dyDescent="0.3">
      <c r="A164" s="130" t="s">
        <v>1750</v>
      </c>
      <c r="B164" s="183" t="s">
        <v>1047</v>
      </c>
      <c r="C164" s="183" t="s">
        <v>1047</v>
      </c>
      <c r="D164" s="183" t="s">
        <v>1047</v>
      </c>
      <c r="E164" s="183" t="s">
        <v>1047</v>
      </c>
      <c r="F164" s="183" t="s">
        <v>1047</v>
      </c>
      <c r="G164" s="183" t="s">
        <v>1047</v>
      </c>
      <c r="H164" s="183" t="s">
        <v>1047</v>
      </c>
      <c r="I164" s="183" t="s">
        <v>1047</v>
      </c>
      <c r="J164" s="183" t="s">
        <v>1047</v>
      </c>
      <c r="K164" s="410"/>
      <c r="L164" s="183" t="s">
        <v>1047</v>
      </c>
      <c r="M164" s="410"/>
      <c r="N164" s="183" t="s">
        <v>1047</v>
      </c>
      <c r="O164" s="410"/>
      <c r="P164" s="183" t="s">
        <v>1047</v>
      </c>
      <c r="Q164" s="183" t="s">
        <v>1047</v>
      </c>
      <c r="R164" s="183" t="s">
        <v>1047</v>
      </c>
      <c r="S164" s="183" t="s">
        <v>1047</v>
      </c>
      <c r="T164" s="183" t="s">
        <v>1047</v>
      </c>
      <c r="U164" s="183" t="s">
        <v>1047</v>
      </c>
      <c r="V164" s="413"/>
      <c r="W164" s="183" t="s">
        <v>1047</v>
      </c>
      <c r="X164" s="183" t="s">
        <v>1047</v>
      </c>
      <c r="Y164" s="180">
        <v>167</v>
      </c>
      <c r="Z164" s="235">
        <f>'Coût médian du PMAS'!B17</f>
        <v>125</v>
      </c>
      <c r="AB164" s="130" t="s">
        <v>1750</v>
      </c>
      <c r="AC164" s="183" t="s">
        <v>1047</v>
      </c>
      <c r="AD164" s="183" t="s">
        <v>1047</v>
      </c>
      <c r="AE164" s="183" t="s">
        <v>1047</v>
      </c>
      <c r="AF164" s="183" t="s">
        <v>1047</v>
      </c>
      <c r="AG164" s="183" t="s">
        <v>1047</v>
      </c>
      <c r="AH164" s="183" t="s">
        <v>1047</v>
      </c>
      <c r="AI164" s="183" t="s">
        <v>1047</v>
      </c>
      <c r="AJ164" s="183" t="s">
        <v>1047</v>
      </c>
      <c r="AK164" s="183" t="s">
        <v>1047</v>
      </c>
      <c r="AL164" s="410"/>
      <c r="AM164" s="183" t="s">
        <v>1047</v>
      </c>
      <c r="AN164" s="410"/>
      <c r="AO164" s="183" t="s">
        <v>1047</v>
      </c>
      <c r="AP164" s="410"/>
      <c r="AQ164" s="183" t="s">
        <v>1047</v>
      </c>
      <c r="AR164" s="183" t="s">
        <v>1047</v>
      </c>
      <c r="AS164" s="183" t="s">
        <v>1047</v>
      </c>
      <c r="AT164" s="183" t="s">
        <v>1047</v>
      </c>
      <c r="AU164" s="183" t="s">
        <v>1047</v>
      </c>
      <c r="AV164" s="183" t="s">
        <v>1047</v>
      </c>
      <c r="AW164" s="410"/>
      <c r="AX164" s="183" t="s">
        <v>1047</v>
      </c>
      <c r="AY164" s="183" t="s">
        <v>1047</v>
      </c>
      <c r="AZ164" s="180">
        <v>167</v>
      </c>
      <c r="BA164" s="235">
        <f>'Coût médian du PMAS'!C17</f>
        <v>166.66666666666666</v>
      </c>
      <c r="BC164" s="130" t="s">
        <v>1750</v>
      </c>
      <c r="BD164" s="183" t="s">
        <v>1047</v>
      </c>
      <c r="BE164" s="183" t="s">
        <v>1047</v>
      </c>
      <c r="BF164" s="183" t="s">
        <v>1047</v>
      </c>
      <c r="BG164" s="183" t="s">
        <v>1047</v>
      </c>
      <c r="BH164" s="183" t="s">
        <v>1047</v>
      </c>
      <c r="BI164" s="183" t="s">
        <v>1047</v>
      </c>
      <c r="BJ164" s="183" t="s">
        <v>1047</v>
      </c>
      <c r="BK164" s="183" t="s">
        <v>1047</v>
      </c>
      <c r="BL164" s="183" t="s">
        <v>1047</v>
      </c>
      <c r="BM164" s="410"/>
      <c r="BN164" s="183" t="s">
        <v>1047</v>
      </c>
      <c r="BO164" s="410"/>
      <c r="BP164" s="183" t="s">
        <v>1047</v>
      </c>
      <c r="BQ164" s="410"/>
      <c r="BR164" s="183" t="s">
        <v>1047</v>
      </c>
      <c r="BS164" s="183" t="s">
        <v>1047</v>
      </c>
      <c r="BT164" s="183" t="s">
        <v>1047</v>
      </c>
      <c r="BU164" s="183" t="s">
        <v>1047</v>
      </c>
      <c r="BV164" s="183" t="s">
        <v>1047</v>
      </c>
      <c r="BW164" s="183" t="s">
        <v>1047</v>
      </c>
      <c r="BX164" s="410"/>
      <c r="BY164" s="183" t="s">
        <v>1047</v>
      </c>
      <c r="BZ164" s="183" t="s">
        <v>1047</v>
      </c>
      <c r="CA164" s="180">
        <v>583</v>
      </c>
      <c r="CB164" s="235">
        <f>'Coût médian du PMAS'!D17</f>
        <v>416.66666666666669</v>
      </c>
      <c r="CD164" s="130" t="s">
        <v>1750</v>
      </c>
      <c r="CE164" s="183" t="s">
        <v>1047</v>
      </c>
      <c r="CF164" s="183" t="s">
        <v>1047</v>
      </c>
      <c r="CG164" s="183" t="s">
        <v>1047</v>
      </c>
      <c r="CH164" s="183" t="s">
        <v>1047</v>
      </c>
      <c r="CI164" s="183" t="s">
        <v>1047</v>
      </c>
      <c r="CJ164" s="183" t="s">
        <v>1047</v>
      </c>
      <c r="CK164" s="183" t="s">
        <v>1047</v>
      </c>
      <c r="CL164" s="183" t="s">
        <v>1047</v>
      </c>
      <c r="CM164" s="183" t="s">
        <v>1047</v>
      </c>
      <c r="CN164" s="410"/>
      <c r="CO164" s="183" t="s">
        <v>1047</v>
      </c>
      <c r="CP164" s="410"/>
      <c r="CQ164" s="183" t="s">
        <v>1047</v>
      </c>
      <c r="CR164" s="410"/>
      <c r="CS164" s="183" t="s">
        <v>1047</v>
      </c>
      <c r="CT164" s="183" t="s">
        <v>1047</v>
      </c>
      <c r="CU164" s="183" t="s">
        <v>1047</v>
      </c>
      <c r="CV164" s="183" t="s">
        <v>1047</v>
      </c>
      <c r="CW164" s="183" t="s">
        <v>1047</v>
      </c>
      <c r="CX164" s="183" t="s">
        <v>1047</v>
      </c>
      <c r="CY164" s="410"/>
      <c r="CZ164" s="183" t="s">
        <v>1047</v>
      </c>
      <c r="DA164" s="183" t="s">
        <v>1047</v>
      </c>
      <c r="DB164" s="180">
        <v>583</v>
      </c>
      <c r="DC164" s="235">
        <f>'Coût médian du PMAS'!E17</f>
        <v>500</v>
      </c>
      <c r="DE164" s="130" t="s">
        <v>1750</v>
      </c>
      <c r="DF164" s="183" t="s">
        <v>1047</v>
      </c>
      <c r="DG164" s="183" t="s">
        <v>1047</v>
      </c>
      <c r="DH164" s="183" t="s">
        <v>1047</v>
      </c>
      <c r="DI164" s="183" t="s">
        <v>1047</v>
      </c>
      <c r="DJ164" s="183" t="s">
        <v>1047</v>
      </c>
      <c r="DK164" s="183" t="s">
        <v>1047</v>
      </c>
      <c r="DL164" s="183" t="s">
        <v>1047</v>
      </c>
      <c r="DM164" s="183" t="s">
        <v>1047</v>
      </c>
      <c r="DN164" s="183" t="s">
        <v>1047</v>
      </c>
      <c r="DO164" s="410"/>
      <c r="DP164" s="183" t="s">
        <v>1047</v>
      </c>
      <c r="DQ164" s="410"/>
      <c r="DR164" s="183" t="s">
        <v>1047</v>
      </c>
      <c r="DS164" s="410"/>
      <c r="DT164" s="183" t="s">
        <v>1047</v>
      </c>
      <c r="DU164" s="183" t="s">
        <v>1047</v>
      </c>
      <c r="DV164" s="183" t="s">
        <v>1047</v>
      </c>
      <c r="DW164" s="183" t="s">
        <v>1047</v>
      </c>
      <c r="DX164" s="183" t="s">
        <v>1047</v>
      </c>
      <c r="DY164" s="183" t="s">
        <v>1047</v>
      </c>
      <c r="DZ164" s="410"/>
      <c r="EA164" s="183" t="s">
        <v>1047</v>
      </c>
      <c r="EB164" s="183" t="s">
        <v>1047</v>
      </c>
      <c r="EC164" s="180">
        <v>1833.3333333333333</v>
      </c>
      <c r="ED164" s="235">
        <f>'Coût médian du PMAS'!F17</f>
        <v>1916.6666666666667</v>
      </c>
      <c r="EF164" s="130" t="s">
        <v>1750</v>
      </c>
      <c r="EG164" s="183" t="s">
        <v>1047</v>
      </c>
      <c r="EH164" s="183" t="s">
        <v>1047</v>
      </c>
      <c r="EI164" s="183" t="s">
        <v>1047</v>
      </c>
      <c r="EJ164" s="183" t="s">
        <v>1047</v>
      </c>
      <c r="EK164" s="183" t="s">
        <v>1047</v>
      </c>
      <c r="EL164" s="183" t="s">
        <v>1047</v>
      </c>
      <c r="EM164" s="183" t="s">
        <v>1047</v>
      </c>
      <c r="EN164" s="183" t="s">
        <v>1047</v>
      </c>
      <c r="EO164" s="183" t="s">
        <v>1047</v>
      </c>
      <c r="EP164" s="410"/>
      <c r="EQ164" s="183" t="s">
        <v>1047</v>
      </c>
      <c r="ER164" s="410"/>
      <c r="ES164" s="183" t="s">
        <v>1047</v>
      </c>
      <c r="ET164" s="410"/>
      <c r="EU164" s="183" t="s">
        <v>1047</v>
      </c>
      <c r="EV164" s="183" t="s">
        <v>1047</v>
      </c>
      <c r="EW164" s="183" t="s">
        <v>1047</v>
      </c>
      <c r="EX164" s="183" t="s">
        <v>1047</v>
      </c>
      <c r="EY164" s="183" t="s">
        <v>1047</v>
      </c>
      <c r="EZ164" s="183" t="s">
        <v>1047</v>
      </c>
      <c r="FA164" s="410"/>
      <c r="FB164" s="183" t="s">
        <v>1047</v>
      </c>
      <c r="FC164" s="183" t="s">
        <v>1047</v>
      </c>
      <c r="FD164" s="180">
        <v>708</v>
      </c>
      <c r="FE164" s="235">
        <f>'Coût médian du PMAS'!G17</f>
        <v>541.66666666666663</v>
      </c>
    </row>
    <row r="165" spans="1:161" x14ac:dyDescent="0.3">
      <c r="A165" s="221" t="s">
        <v>874</v>
      </c>
      <c r="B165" s="183" t="s">
        <v>1047</v>
      </c>
      <c r="C165" s="183" t="s">
        <v>1047</v>
      </c>
      <c r="D165" s="183" t="s">
        <v>1047</v>
      </c>
      <c r="E165" s="183" t="s">
        <v>1047</v>
      </c>
      <c r="F165" s="183" t="s">
        <v>1047</v>
      </c>
      <c r="G165" s="183" t="s">
        <v>1047</v>
      </c>
      <c r="H165" s="183" t="s">
        <v>1047</v>
      </c>
      <c r="I165" s="183" t="s">
        <v>1047</v>
      </c>
      <c r="J165" s="183" t="s">
        <v>1047</v>
      </c>
      <c r="K165" s="410"/>
      <c r="L165" s="183" t="s">
        <v>1047</v>
      </c>
      <c r="M165" s="410"/>
      <c r="N165" s="183" t="s">
        <v>1047</v>
      </c>
      <c r="O165" s="410"/>
      <c r="P165" s="237">
        <v>166.66666666666666</v>
      </c>
      <c r="Q165" s="234">
        <v>166.66666666666666</v>
      </c>
      <c r="R165" s="234">
        <v>166.66666666666666</v>
      </c>
      <c r="S165" s="235">
        <v>83</v>
      </c>
      <c r="T165" s="235">
        <v>250</v>
      </c>
      <c r="U165" s="234">
        <v>166.66666666666666</v>
      </c>
      <c r="V165" s="413"/>
      <c r="W165" s="180">
        <v>250</v>
      </c>
      <c r="X165" s="180">
        <v>250</v>
      </c>
      <c r="Y165" s="180">
        <v>250</v>
      </c>
      <c r="Z165" s="235">
        <f>'Coût médian du PMAS'!B18</f>
        <v>250</v>
      </c>
      <c r="AB165" s="221" t="s">
        <v>874</v>
      </c>
      <c r="AC165" s="183" t="s">
        <v>1047</v>
      </c>
      <c r="AD165" s="183" t="s">
        <v>1047</v>
      </c>
      <c r="AE165" s="183" t="s">
        <v>1047</v>
      </c>
      <c r="AF165" s="183" t="s">
        <v>1047</v>
      </c>
      <c r="AG165" s="183" t="s">
        <v>1047</v>
      </c>
      <c r="AH165" s="183" t="s">
        <v>1047</v>
      </c>
      <c r="AI165" s="183" t="s">
        <v>1047</v>
      </c>
      <c r="AJ165" s="183" t="s">
        <v>1047</v>
      </c>
      <c r="AK165" s="183" t="s">
        <v>1047</v>
      </c>
      <c r="AL165" s="410"/>
      <c r="AM165" s="183" t="s">
        <v>1047</v>
      </c>
      <c r="AN165" s="410"/>
      <c r="AO165" s="183" t="s">
        <v>1047</v>
      </c>
      <c r="AP165" s="410"/>
      <c r="AQ165" s="235">
        <v>416.66666666666669</v>
      </c>
      <c r="AR165" s="235">
        <v>416.66666666666669</v>
      </c>
      <c r="AS165" s="235">
        <v>366.66666666666669</v>
      </c>
      <c r="AT165" s="235">
        <v>333.33333333333297</v>
      </c>
      <c r="AU165" s="235">
        <v>333.33333333333331</v>
      </c>
      <c r="AV165" s="180">
        <v>333.33333333333331</v>
      </c>
      <c r="AW165" s="410"/>
      <c r="AX165" s="180">
        <v>416.66666666666669</v>
      </c>
      <c r="AY165" s="180">
        <v>333.33333333333331</v>
      </c>
      <c r="AZ165" s="180">
        <v>333.33333333333331</v>
      </c>
      <c r="BA165" s="235">
        <f>'Coût médian du PMAS'!C18</f>
        <v>333.33333333333331</v>
      </c>
      <c r="BC165" s="221" t="s">
        <v>874</v>
      </c>
      <c r="BD165" s="183" t="s">
        <v>1047</v>
      </c>
      <c r="BE165" s="183" t="s">
        <v>1047</v>
      </c>
      <c r="BF165" s="183" t="s">
        <v>1047</v>
      </c>
      <c r="BG165" s="183" t="s">
        <v>1047</v>
      </c>
      <c r="BH165" s="183" t="s">
        <v>1047</v>
      </c>
      <c r="BI165" s="183" t="s">
        <v>1047</v>
      </c>
      <c r="BJ165" s="183" t="s">
        <v>1047</v>
      </c>
      <c r="BK165" s="183" t="s">
        <v>1047</v>
      </c>
      <c r="BL165" s="183" t="s">
        <v>1047</v>
      </c>
      <c r="BM165" s="410"/>
      <c r="BN165" s="183" t="s">
        <v>1047</v>
      </c>
      <c r="BO165" s="410"/>
      <c r="BP165" s="183" t="s">
        <v>1047</v>
      </c>
      <c r="BQ165" s="410"/>
      <c r="BR165" s="234">
        <v>583.33333333333337</v>
      </c>
      <c r="BS165" s="237">
        <v>625</v>
      </c>
      <c r="BT165" s="235">
        <v>500</v>
      </c>
      <c r="BU165" s="235">
        <v>500</v>
      </c>
      <c r="BV165" s="235">
        <v>583.33333333333337</v>
      </c>
      <c r="BW165" s="235">
        <v>500</v>
      </c>
      <c r="BX165" s="410"/>
      <c r="BY165" s="180">
        <v>500</v>
      </c>
      <c r="BZ165" s="180">
        <v>500</v>
      </c>
      <c r="CA165" s="180">
        <v>500</v>
      </c>
      <c r="CB165" s="235">
        <f>'Coût médian du PMAS'!D18</f>
        <v>500</v>
      </c>
      <c r="CD165" s="221" t="s">
        <v>874</v>
      </c>
      <c r="CE165" s="183" t="s">
        <v>1047</v>
      </c>
      <c r="CF165" s="183" t="s">
        <v>1047</v>
      </c>
      <c r="CG165" s="183" t="s">
        <v>1047</v>
      </c>
      <c r="CH165" s="183" t="s">
        <v>1047</v>
      </c>
      <c r="CI165" s="183" t="s">
        <v>1047</v>
      </c>
      <c r="CJ165" s="183" t="s">
        <v>1047</v>
      </c>
      <c r="CK165" s="183" t="s">
        <v>1047</v>
      </c>
      <c r="CL165" s="183" t="s">
        <v>1047</v>
      </c>
      <c r="CM165" s="183" t="s">
        <v>1047</v>
      </c>
      <c r="CN165" s="410"/>
      <c r="CO165" s="183" t="s">
        <v>1047</v>
      </c>
      <c r="CP165" s="410"/>
      <c r="CQ165" s="183" t="s">
        <v>1047</v>
      </c>
      <c r="CR165" s="410"/>
      <c r="CS165" s="234">
        <v>500</v>
      </c>
      <c r="CT165" s="237">
        <v>583.33333333333337</v>
      </c>
      <c r="CU165" s="235">
        <v>666.66666666666663</v>
      </c>
      <c r="CV165" s="235">
        <v>666.66666666666697</v>
      </c>
      <c r="CW165" s="235">
        <v>666.66666666666663</v>
      </c>
      <c r="CX165" s="235">
        <v>583.33333333333337</v>
      </c>
      <c r="CY165" s="410"/>
      <c r="CZ165" s="180">
        <v>708.33333333333337</v>
      </c>
      <c r="DA165" s="235">
        <v>666.66666666666663</v>
      </c>
      <c r="DB165" s="235">
        <v>666.66666666666663</v>
      </c>
      <c r="DC165" s="235">
        <f>'Coût médian du PMAS'!E18</f>
        <v>666.66666666666663</v>
      </c>
      <c r="DE165" s="221" t="s">
        <v>874</v>
      </c>
      <c r="DF165" s="183" t="s">
        <v>1047</v>
      </c>
      <c r="DG165" s="183" t="s">
        <v>1047</v>
      </c>
      <c r="DH165" s="183" t="s">
        <v>1047</v>
      </c>
      <c r="DI165" s="183" t="s">
        <v>1047</v>
      </c>
      <c r="DJ165" s="183" t="s">
        <v>1047</v>
      </c>
      <c r="DK165" s="183" t="s">
        <v>1047</v>
      </c>
      <c r="DL165" s="183" t="s">
        <v>1047</v>
      </c>
      <c r="DM165" s="183" t="s">
        <v>1047</v>
      </c>
      <c r="DN165" s="183" t="s">
        <v>1047</v>
      </c>
      <c r="DO165" s="410"/>
      <c r="DP165" s="183" t="s">
        <v>1047</v>
      </c>
      <c r="DQ165" s="410"/>
      <c r="DR165" s="183" t="s">
        <v>1047</v>
      </c>
      <c r="DS165" s="410"/>
      <c r="DT165" s="234">
        <v>1666.6666666666667</v>
      </c>
      <c r="DU165" s="237">
        <v>1666.6666666666667</v>
      </c>
      <c r="DV165" s="235">
        <v>1000</v>
      </c>
      <c r="DW165" s="235">
        <v>2000</v>
      </c>
      <c r="DX165" s="235">
        <v>1666.6666666666667</v>
      </c>
      <c r="DY165" s="235">
        <v>1666.6666666666667</v>
      </c>
      <c r="DZ165" s="410"/>
      <c r="EA165" s="235">
        <v>2000</v>
      </c>
      <c r="EB165" s="282">
        <v>2000</v>
      </c>
      <c r="EC165" s="235">
        <v>2000</v>
      </c>
      <c r="ED165" s="235">
        <f>'Coût médian du PMAS'!F18</f>
        <v>2000</v>
      </c>
      <c r="EF165" s="221" t="s">
        <v>874</v>
      </c>
      <c r="EG165" s="183" t="s">
        <v>1047</v>
      </c>
      <c r="EH165" s="183" t="s">
        <v>1047</v>
      </c>
      <c r="EI165" s="183" t="s">
        <v>1047</v>
      </c>
      <c r="EJ165" s="183" t="s">
        <v>1047</v>
      </c>
      <c r="EK165" s="183" t="s">
        <v>1047</v>
      </c>
      <c r="EL165" s="183" t="s">
        <v>1047</v>
      </c>
      <c r="EM165" s="183" t="s">
        <v>1047</v>
      </c>
      <c r="EN165" s="183" t="s">
        <v>1047</v>
      </c>
      <c r="EO165" s="183" t="s">
        <v>1047</v>
      </c>
      <c r="EP165" s="410"/>
      <c r="EQ165" s="183" t="s">
        <v>1047</v>
      </c>
      <c r="ER165" s="410"/>
      <c r="ES165" s="183" t="s">
        <v>1047</v>
      </c>
      <c r="ET165" s="410"/>
      <c r="EU165" s="234">
        <v>666.66666666666663</v>
      </c>
      <c r="EV165" s="234">
        <v>625</v>
      </c>
      <c r="EW165" s="234">
        <v>666.66666666666663</v>
      </c>
      <c r="EX165" s="235">
        <v>583</v>
      </c>
      <c r="EY165" s="235">
        <v>583.33333333333337</v>
      </c>
      <c r="EZ165" s="234">
        <v>666.66666666666663</v>
      </c>
      <c r="FA165" s="410"/>
      <c r="FB165" s="235">
        <v>1000</v>
      </c>
      <c r="FC165" s="235">
        <v>1000</v>
      </c>
      <c r="FD165" s="235">
        <v>1000</v>
      </c>
      <c r="FE165" s="235">
        <f>'Coût médian du PMAS'!G18</f>
        <v>1000</v>
      </c>
    </row>
    <row r="166" spans="1:161" x14ac:dyDescent="0.3">
      <c r="A166" s="221" t="s">
        <v>1057</v>
      </c>
      <c r="B166" s="183" t="s">
        <v>1047</v>
      </c>
      <c r="C166" s="183" t="s">
        <v>1047</v>
      </c>
      <c r="D166" s="183" t="s">
        <v>1047</v>
      </c>
      <c r="E166" s="183" t="s">
        <v>1047</v>
      </c>
      <c r="F166" s="183" t="s">
        <v>1047</v>
      </c>
      <c r="G166" s="183" t="s">
        <v>1047</v>
      </c>
      <c r="H166" s="183" t="s">
        <v>1047</v>
      </c>
      <c r="I166" s="183" t="s">
        <v>1047</v>
      </c>
      <c r="J166" s="183" t="s">
        <v>1047</v>
      </c>
      <c r="K166" s="410"/>
      <c r="L166" s="236">
        <v>166.66666666666666</v>
      </c>
      <c r="M166" s="410"/>
      <c r="N166" s="232">
        <v>166.66666666666666</v>
      </c>
      <c r="O166" s="410"/>
      <c r="P166" s="183" t="s">
        <v>1047</v>
      </c>
      <c r="Q166" s="234">
        <v>166.66666666666666</v>
      </c>
      <c r="R166" s="234">
        <v>208.33333333333334</v>
      </c>
      <c r="S166" s="183" t="s">
        <v>1047</v>
      </c>
      <c r="T166" s="234">
        <v>166.66666666666666</v>
      </c>
      <c r="U166" s="183" t="s">
        <v>1047</v>
      </c>
      <c r="V166" s="413"/>
      <c r="W166" s="183" t="s">
        <v>1047</v>
      </c>
      <c r="X166" s="183" t="s">
        <v>1047</v>
      </c>
      <c r="Y166" s="183" t="s">
        <v>1047</v>
      </c>
      <c r="Z166" s="183" t="s">
        <v>1047</v>
      </c>
      <c r="AB166" s="221" t="s">
        <v>1057</v>
      </c>
      <c r="AC166" s="183" t="s">
        <v>1047</v>
      </c>
      <c r="AD166" s="183" t="s">
        <v>1047</v>
      </c>
      <c r="AE166" s="183" t="s">
        <v>1047</v>
      </c>
      <c r="AF166" s="183" t="s">
        <v>1047</v>
      </c>
      <c r="AG166" s="183" t="s">
        <v>1047</v>
      </c>
      <c r="AH166" s="183" t="s">
        <v>1047</v>
      </c>
      <c r="AI166" s="183" t="s">
        <v>1047</v>
      </c>
      <c r="AJ166" s="183" t="s">
        <v>1047</v>
      </c>
      <c r="AK166" s="183" t="s">
        <v>1047</v>
      </c>
      <c r="AL166" s="410"/>
      <c r="AM166" s="236">
        <v>250</v>
      </c>
      <c r="AN166" s="410"/>
      <c r="AO166" s="236">
        <v>166.66666666666666</v>
      </c>
      <c r="AP166" s="410"/>
      <c r="AQ166" s="183" t="s">
        <v>1047</v>
      </c>
      <c r="AR166" s="235">
        <v>300</v>
      </c>
      <c r="AS166" s="235">
        <v>300</v>
      </c>
      <c r="AT166" s="183" t="s">
        <v>1047</v>
      </c>
      <c r="AU166" s="235">
        <v>291.66666666666669</v>
      </c>
      <c r="AV166" s="183" t="s">
        <v>1047</v>
      </c>
      <c r="AW166" s="410"/>
      <c r="AX166" s="183" t="s">
        <v>1047</v>
      </c>
      <c r="AY166" s="183" t="s">
        <v>1047</v>
      </c>
      <c r="AZ166" s="183" t="s">
        <v>1047</v>
      </c>
      <c r="BA166" s="183" t="s">
        <v>1047</v>
      </c>
      <c r="BC166" s="221" t="s">
        <v>1057</v>
      </c>
      <c r="BD166" s="183" t="s">
        <v>1047</v>
      </c>
      <c r="BE166" s="183" t="s">
        <v>1047</v>
      </c>
      <c r="BF166" s="183" t="s">
        <v>1047</v>
      </c>
      <c r="BG166" s="183" t="s">
        <v>1047</v>
      </c>
      <c r="BH166" s="183" t="s">
        <v>1047</v>
      </c>
      <c r="BI166" s="183" t="s">
        <v>1047</v>
      </c>
      <c r="BJ166" s="183" t="s">
        <v>1047</v>
      </c>
      <c r="BK166" s="183" t="s">
        <v>1047</v>
      </c>
      <c r="BL166" s="183" t="s">
        <v>1047</v>
      </c>
      <c r="BM166" s="410"/>
      <c r="BN166" s="236">
        <v>416.66666666666669</v>
      </c>
      <c r="BO166" s="410"/>
      <c r="BP166" s="236">
        <v>500</v>
      </c>
      <c r="BQ166" s="410"/>
      <c r="BR166" s="183" t="s">
        <v>1047</v>
      </c>
      <c r="BS166" s="235">
        <v>666.66666666666663</v>
      </c>
      <c r="BT166" s="235">
        <v>833.33333333333337</v>
      </c>
      <c r="BU166" s="183" t="s">
        <v>1047</v>
      </c>
      <c r="BV166" s="235">
        <v>666.66666666666663</v>
      </c>
      <c r="BW166" s="183" t="s">
        <v>1047</v>
      </c>
      <c r="BX166" s="410"/>
      <c r="BY166" s="183" t="s">
        <v>1047</v>
      </c>
      <c r="BZ166" s="183" t="s">
        <v>1047</v>
      </c>
      <c r="CA166" s="183" t="s">
        <v>1047</v>
      </c>
      <c r="CB166" s="183" t="s">
        <v>1047</v>
      </c>
      <c r="CD166" s="221" t="s">
        <v>1057</v>
      </c>
      <c r="CE166" s="183" t="s">
        <v>1047</v>
      </c>
      <c r="CF166" s="183" t="s">
        <v>1047</v>
      </c>
      <c r="CG166" s="183" t="s">
        <v>1047</v>
      </c>
      <c r="CH166" s="183" t="s">
        <v>1047</v>
      </c>
      <c r="CI166" s="183" t="s">
        <v>1047</v>
      </c>
      <c r="CJ166" s="183" t="s">
        <v>1047</v>
      </c>
      <c r="CK166" s="183" t="s">
        <v>1047</v>
      </c>
      <c r="CL166" s="183" t="s">
        <v>1047</v>
      </c>
      <c r="CM166" s="183" t="s">
        <v>1047</v>
      </c>
      <c r="CN166" s="410"/>
      <c r="CO166" s="236">
        <v>583.33333333333337</v>
      </c>
      <c r="CP166" s="410"/>
      <c r="CQ166" s="236">
        <v>583.33333333333337</v>
      </c>
      <c r="CR166" s="410"/>
      <c r="CS166" s="183" t="s">
        <v>1047</v>
      </c>
      <c r="CT166" s="235">
        <v>625</v>
      </c>
      <c r="CU166" s="235">
        <v>583.33333333333337</v>
      </c>
      <c r="CV166" s="183" t="s">
        <v>1047</v>
      </c>
      <c r="CW166" s="235">
        <v>666.66666666666663</v>
      </c>
      <c r="CX166" s="183" t="s">
        <v>1047</v>
      </c>
      <c r="CY166" s="410"/>
      <c r="CZ166" s="183" t="s">
        <v>1047</v>
      </c>
      <c r="DA166" s="183" t="s">
        <v>1047</v>
      </c>
      <c r="DB166" s="183" t="s">
        <v>1047</v>
      </c>
      <c r="DC166" s="183" t="s">
        <v>1047</v>
      </c>
      <c r="DE166" s="221" t="s">
        <v>1057</v>
      </c>
      <c r="DF166" s="183" t="s">
        <v>1047</v>
      </c>
      <c r="DG166" s="183" t="s">
        <v>1047</v>
      </c>
      <c r="DH166" s="183" t="s">
        <v>1047</v>
      </c>
      <c r="DI166" s="183" t="s">
        <v>1047</v>
      </c>
      <c r="DJ166" s="183" t="s">
        <v>1047</v>
      </c>
      <c r="DK166" s="183" t="s">
        <v>1047</v>
      </c>
      <c r="DL166" s="183" t="s">
        <v>1047</v>
      </c>
      <c r="DM166" s="183" t="s">
        <v>1047</v>
      </c>
      <c r="DN166" s="183" t="s">
        <v>1047</v>
      </c>
      <c r="DO166" s="410"/>
      <c r="DP166" s="232">
        <v>2083.3333333333335</v>
      </c>
      <c r="DQ166" s="410"/>
      <c r="DR166" s="232">
        <v>2500</v>
      </c>
      <c r="DS166" s="410"/>
      <c r="DT166" s="183" t="s">
        <v>1047</v>
      </c>
      <c r="DU166" s="234">
        <v>1833.3333333333333</v>
      </c>
      <c r="DV166" s="234">
        <v>1833.3333333333333</v>
      </c>
      <c r="DW166" s="183" t="s">
        <v>1047</v>
      </c>
      <c r="DX166" s="235">
        <v>1666.6666666666667</v>
      </c>
      <c r="DY166" s="183" t="s">
        <v>1047</v>
      </c>
      <c r="DZ166" s="410"/>
      <c r="EA166" s="183" t="s">
        <v>1047</v>
      </c>
      <c r="EB166" s="283" t="s">
        <v>1047</v>
      </c>
      <c r="EC166" s="183" t="s">
        <v>1047</v>
      </c>
      <c r="ED166" s="183" t="s">
        <v>1047</v>
      </c>
      <c r="EF166" s="221" t="s">
        <v>1057</v>
      </c>
      <c r="EG166" s="183" t="s">
        <v>1047</v>
      </c>
      <c r="EH166" s="183" t="s">
        <v>1047</v>
      </c>
      <c r="EI166" s="183" t="s">
        <v>1047</v>
      </c>
      <c r="EJ166" s="183" t="s">
        <v>1047</v>
      </c>
      <c r="EK166" s="183" t="s">
        <v>1047</v>
      </c>
      <c r="EL166" s="183" t="s">
        <v>1047</v>
      </c>
      <c r="EM166" s="183" t="s">
        <v>1047</v>
      </c>
      <c r="EN166" s="183" t="s">
        <v>1047</v>
      </c>
      <c r="EO166" s="183" t="s">
        <v>1047</v>
      </c>
      <c r="EP166" s="410"/>
      <c r="EQ166" s="236">
        <v>833.33333333333337</v>
      </c>
      <c r="ER166" s="410"/>
      <c r="ES166" s="236">
        <v>666.66666666666663</v>
      </c>
      <c r="ET166" s="410"/>
      <c r="EU166" s="183" t="s">
        <v>1047</v>
      </c>
      <c r="EV166" s="234">
        <v>625</v>
      </c>
      <c r="EW166" s="234">
        <v>666.66666666666663</v>
      </c>
      <c r="EX166" s="183" t="s">
        <v>1047</v>
      </c>
      <c r="EY166" s="235">
        <v>583.33333333333337</v>
      </c>
      <c r="EZ166" s="183" t="s">
        <v>1047</v>
      </c>
      <c r="FA166" s="410"/>
      <c r="FB166" s="183" t="s">
        <v>1047</v>
      </c>
      <c r="FC166" s="183" t="s">
        <v>1047</v>
      </c>
      <c r="FD166" s="183" t="s">
        <v>1047</v>
      </c>
      <c r="FE166" s="183" t="s">
        <v>1047</v>
      </c>
    </row>
    <row r="167" spans="1:161" x14ac:dyDescent="0.3">
      <c r="A167" s="221" t="s">
        <v>930</v>
      </c>
      <c r="B167" s="180">
        <v>208.33333333333334</v>
      </c>
      <c r="C167" s="183" t="s">
        <v>1047</v>
      </c>
      <c r="D167" s="248">
        <v>208.33333333333334</v>
      </c>
      <c r="E167" s="183" t="s">
        <v>1047</v>
      </c>
      <c r="F167" s="245">
        <v>166.666666666667</v>
      </c>
      <c r="G167" s="246">
        <v>333.33333333333297</v>
      </c>
      <c r="H167" s="183" t="s">
        <v>1047</v>
      </c>
      <c r="I167" s="183" t="s">
        <v>1047</v>
      </c>
      <c r="J167" s="235">
        <v>250</v>
      </c>
      <c r="K167" s="410"/>
      <c r="L167" s="234">
        <v>166.66666666666666</v>
      </c>
      <c r="M167" s="410"/>
      <c r="N167" s="234">
        <v>166.66666666666666</v>
      </c>
      <c r="O167" s="410"/>
      <c r="P167" s="234">
        <v>166.66666666666666</v>
      </c>
      <c r="Q167" s="183" t="s">
        <v>1047</v>
      </c>
      <c r="R167" s="237">
        <v>208.33333333333334</v>
      </c>
      <c r="S167" s="235">
        <v>117</v>
      </c>
      <c r="T167" s="235">
        <v>166.66666666666666</v>
      </c>
      <c r="U167" s="180">
        <v>166.66666666666666</v>
      </c>
      <c r="V167" s="413"/>
      <c r="W167" s="180">
        <v>250</v>
      </c>
      <c r="X167" s="180">
        <v>250</v>
      </c>
      <c r="Y167" s="180">
        <v>145.83333333333334</v>
      </c>
      <c r="Z167" s="232">
        <f>'Coût médian du PMAS'!B19</f>
        <v>250</v>
      </c>
      <c r="AB167" s="221" t="s">
        <v>930</v>
      </c>
      <c r="AC167" s="180">
        <v>333.33333333333331</v>
      </c>
      <c r="AD167" s="183" t="s">
        <v>1047</v>
      </c>
      <c r="AE167" s="248">
        <v>270.83333333333331</v>
      </c>
      <c r="AF167" s="183" t="s">
        <v>1047</v>
      </c>
      <c r="AG167" s="248">
        <v>312.5</v>
      </c>
      <c r="AH167" s="235">
        <v>333.33333333333331</v>
      </c>
      <c r="AI167" s="183" t="s">
        <v>1047</v>
      </c>
      <c r="AJ167" s="183" t="s">
        <v>1047</v>
      </c>
      <c r="AK167" s="235">
        <v>333.33333333333331</v>
      </c>
      <c r="AL167" s="410"/>
      <c r="AM167" s="234">
        <v>250</v>
      </c>
      <c r="AN167" s="410"/>
      <c r="AO167" s="237">
        <v>333.33333333333331</v>
      </c>
      <c r="AP167" s="410"/>
      <c r="AQ167" s="237">
        <v>333.33333333333331</v>
      </c>
      <c r="AR167" s="183" t="s">
        <v>1047</v>
      </c>
      <c r="AS167" s="235">
        <v>333.33333333333331</v>
      </c>
      <c r="AT167" s="235">
        <v>250</v>
      </c>
      <c r="AU167" s="235">
        <v>250</v>
      </c>
      <c r="AV167" s="180">
        <v>250</v>
      </c>
      <c r="AW167" s="410"/>
      <c r="AX167" s="180">
        <v>250</v>
      </c>
      <c r="AY167" s="180">
        <v>333.33333333333331</v>
      </c>
      <c r="AZ167" s="180">
        <v>250</v>
      </c>
      <c r="BA167" s="233">
        <f>'Coût médian du PMAS'!C19</f>
        <v>250</v>
      </c>
      <c r="BC167" s="221" t="s">
        <v>930</v>
      </c>
      <c r="BD167" s="180">
        <v>541.66666666666663</v>
      </c>
      <c r="BE167" s="183" t="s">
        <v>1047</v>
      </c>
      <c r="BF167" s="248">
        <v>916.66666666666663</v>
      </c>
      <c r="BG167" s="183" t="s">
        <v>1047</v>
      </c>
      <c r="BH167" s="248">
        <v>666.66666666666663</v>
      </c>
      <c r="BI167" s="246">
        <v>583.33333333333337</v>
      </c>
      <c r="BJ167" s="183" t="s">
        <v>1047</v>
      </c>
      <c r="BK167" s="183" t="s">
        <v>1047</v>
      </c>
      <c r="BL167" s="235">
        <v>833.33333333333337</v>
      </c>
      <c r="BM167" s="410"/>
      <c r="BN167" s="234">
        <v>500</v>
      </c>
      <c r="BO167" s="410"/>
      <c r="BP167" s="234">
        <v>500</v>
      </c>
      <c r="BQ167" s="410"/>
      <c r="BR167" s="237">
        <v>833.33333333333337</v>
      </c>
      <c r="BS167" s="183" t="s">
        <v>1047</v>
      </c>
      <c r="BT167" s="235">
        <v>1250</v>
      </c>
      <c r="BU167" s="235">
        <v>1333.3333333333301</v>
      </c>
      <c r="BV167" s="235">
        <v>2000</v>
      </c>
      <c r="BW167" s="235">
        <v>1166.6666666666667</v>
      </c>
      <c r="BX167" s="410"/>
      <c r="BY167" s="232">
        <v>500</v>
      </c>
      <c r="BZ167" s="180">
        <v>833.33333333333337</v>
      </c>
      <c r="CA167" s="180">
        <v>833.33333333333337</v>
      </c>
      <c r="CB167" s="235">
        <f>'Coût médian du PMAS'!D19</f>
        <v>1083.3333333333333</v>
      </c>
      <c r="CD167" s="221" t="s">
        <v>930</v>
      </c>
      <c r="CE167" s="180">
        <v>583.33333333333337</v>
      </c>
      <c r="CF167" s="183" t="s">
        <v>1047</v>
      </c>
      <c r="CG167" s="235">
        <v>625</v>
      </c>
      <c r="CH167" s="183" t="s">
        <v>1047</v>
      </c>
      <c r="CI167" s="235">
        <v>500</v>
      </c>
      <c r="CJ167" s="246">
        <v>583.33333333333337</v>
      </c>
      <c r="CK167" s="183" t="s">
        <v>1047</v>
      </c>
      <c r="CL167" s="183" t="s">
        <v>1047</v>
      </c>
      <c r="CM167" s="235">
        <v>500</v>
      </c>
      <c r="CN167" s="410"/>
      <c r="CO167" s="237">
        <v>562.5</v>
      </c>
      <c r="CP167" s="410"/>
      <c r="CQ167" s="234">
        <v>500</v>
      </c>
      <c r="CR167" s="410"/>
      <c r="CS167" s="237">
        <v>583.33333333333337</v>
      </c>
      <c r="CT167" s="183" t="s">
        <v>1047</v>
      </c>
      <c r="CU167" s="235">
        <v>500</v>
      </c>
      <c r="CV167" s="235">
        <v>333.33333333333297</v>
      </c>
      <c r="CW167" s="235">
        <v>333.33333333333331</v>
      </c>
      <c r="CX167" s="235">
        <v>500</v>
      </c>
      <c r="CY167" s="410"/>
      <c r="CZ167" s="180">
        <v>500</v>
      </c>
      <c r="DA167" s="235">
        <v>500</v>
      </c>
      <c r="DB167" s="235">
        <v>333.33333333333331</v>
      </c>
      <c r="DC167" s="235">
        <f>'Coût médian du PMAS'!E19</f>
        <v>583.33333333333337</v>
      </c>
      <c r="DE167" s="221" t="s">
        <v>930</v>
      </c>
      <c r="DF167" s="180">
        <v>833.33333333333337</v>
      </c>
      <c r="DG167" s="183" t="s">
        <v>1047</v>
      </c>
      <c r="DH167" s="235">
        <v>1125</v>
      </c>
      <c r="DI167" s="183" t="s">
        <v>1047</v>
      </c>
      <c r="DJ167" s="235">
        <v>1250</v>
      </c>
      <c r="DK167" s="246">
        <v>833.33333333333337</v>
      </c>
      <c r="DL167" s="183" t="s">
        <v>1047</v>
      </c>
      <c r="DM167" s="183" t="s">
        <v>1047</v>
      </c>
      <c r="DN167" s="235">
        <v>2000</v>
      </c>
      <c r="DO167" s="410"/>
      <c r="DP167" s="234">
        <v>2083.3333333333335</v>
      </c>
      <c r="DQ167" s="410"/>
      <c r="DR167" s="234">
        <v>2500</v>
      </c>
      <c r="DS167" s="410"/>
      <c r="DT167" s="234">
        <v>1666.6666666666667</v>
      </c>
      <c r="DU167" s="183" t="s">
        <v>1047</v>
      </c>
      <c r="DV167" s="235">
        <v>2500</v>
      </c>
      <c r="DW167" s="235">
        <v>2166.6666666666702</v>
      </c>
      <c r="DX167" s="235">
        <v>1666.6666666666667</v>
      </c>
      <c r="DY167" s="235">
        <v>1833.3333333333333</v>
      </c>
      <c r="DZ167" s="410"/>
      <c r="EA167" s="234">
        <v>2041.6666666666667</v>
      </c>
      <c r="EB167" s="234">
        <v>2500</v>
      </c>
      <c r="EC167" s="234">
        <v>2000</v>
      </c>
      <c r="ED167" s="234">
        <f>'Coût médian du PMAS'!F19</f>
        <v>2041.6666666666667</v>
      </c>
      <c r="EF167" s="221" t="s">
        <v>930</v>
      </c>
      <c r="EG167" s="180">
        <v>1083.3333333333333</v>
      </c>
      <c r="EH167" s="183" t="s">
        <v>1047</v>
      </c>
      <c r="EI167" s="248">
        <v>791.66666666666663</v>
      </c>
      <c r="EJ167" s="183" t="s">
        <v>1047</v>
      </c>
      <c r="EK167" s="248">
        <v>833.33333333333337</v>
      </c>
      <c r="EL167" s="246">
        <v>500</v>
      </c>
      <c r="EM167" s="183" t="s">
        <v>1047</v>
      </c>
      <c r="EN167" s="183" t="s">
        <v>1047</v>
      </c>
      <c r="EO167" s="235">
        <v>666.66666666666663</v>
      </c>
      <c r="EP167" s="410"/>
      <c r="EQ167" s="234">
        <v>583.33333333333337</v>
      </c>
      <c r="ER167" s="410"/>
      <c r="ES167" s="234">
        <v>625</v>
      </c>
      <c r="ET167" s="410"/>
      <c r="EU167" s="237">
        <v>666.66666666666663</v>
      </c>
      <c r="EV167" s="183" t="s">
        <v>1047</v>
      </c>
      <c r="EW167" s="235">
        <v>750</v>
      </c>
      <c r="EX167" s="235">
        <v>833</v>
      </c>
      <c r="EY167" s="235">
        <v>791.66666666666663</v>
      </c>
      <c r="EZ167" s="235">
        <v>666.66666666666663</v>
      </c>
      <c r="FA167" s="410"/>
      <c r="FB167" s="235">
        <v>666.66666666666663</v>
      </c>
      <c r="FC167" s="234">
        <v>833.33333333333337</v>
      </c>
      <c r="FD167" s="235">
        <v>750</v>
      </c>
      <c r="FE167" s="234">
        <f>'Coût médian du PMAS'!G19</f>
        <v>666.66666666666663</v>
      </c>
    </row>
    <row r="168" spans="1:161" x14ac:dyDescent="0.3">
      <c r="A168" s="221" t="s">
        <v>931</v>
      </c>
      <c r="B168" s="180">
        <v>166.66666666666666</v>
      </c>
      <c r="C168" s="248">
        <v>166.66666666666666</v>
      </c>
      <c r="D168" s="183" t="s">
        <v>1047</v>
      </c>
      <c r="E168" s="248">
        <v>166.66666666666666</v>
      </c>
      <c r="F168" s="248">
        <v>166.66666666666666</v>
      </c>
      <c r="G168" s="246">
        <v>208.33333333333334</v>
      </c>
      <c r="H168" s="183" t="s">
        <v>1047</v>
      </c>
      <c r="I168" s="235">
        <v>250</v>
      </c>
      <c r="J168" s="183" t="s">
        <v>1047</v>
      </c>
      <c r="K168" s="410"/>
      <c r="L168" s="237">
        <v>250</v>
      </c>
      <c r="M168" s="410"/>
      <c r="N168" s="237">
        <v>250</v>
      </c>
      <c r="O168" s="410"/>
      <c r="P168" s="235">
        <v>250</v>
      </c>
      <c r="Q168" s="183" t="s">
        <v>1047</v>
      </c>
      <c r="R168" s="235">
        <v>250</v>
      </c>
      <c r="S168" s="235">
        <v>250</v>
      </c>
      <c r="T168" s="183" t="s">
        <v>1047</v>
      </c>
      <c r="U168" s="180">
        <v>208.33333333333334</v>
      </c>
      <c r="V168" s="413"/>
      <c r="W168" s="180">
        <v>208.33333333333334</v>
      </c>
      <c r="X168" s="180">
        <v>250</v>
      </c>
      <c r="Y168" s="180">
        <v>125</v>
      </c>
      <c r="Z168" s="235">
        <f>'Coût médian du PMAS'!B20</f>
        <v>208.33333333333334</v>
      </c>
      <c r="AB168" s="221" t="s">
        <v>931</v>
      </c>
      <c r="AC168" s="180">
        <v>333.33333333333331</v>
      </c>
      <c r="AD168" s="248">
        <v>166.66666666666666</v>
      </c>
      <c r="AE168" s="183" t="s">
        <v>1047</v>
      </c>
      <c r="AF168" s="248">
        <v>166.66666666666666</v>
      </c>
      <c r="AG168" s="248">
        <v>166.66666666666666</v>
      </c>
      <c r="AH168" s="235">
        <v>166.66666666666666</v>
      </c>
      <c r="AI168" s="183" t="s">
        <v>1047</v>
      </c>
      <c r="AJ168" s="237">
        <v>333.33333333333331</v>
      </c>
      <c r="AK168" s="183" t="s">
        <v>1047</v>
      </c>
      <c r="AL168" s="410"/>
      <c r="AM168" s="237">
        <v>208.33333333333334</v>
      </c>
      <c r="AN168" s="410"/>
      <c r="AO168" s="237">
        <v>208.33333333333334</v>
      </c>
      <c r="AP168" s="410"/>
      <c r="AQ168" s="237">
        <v>208.33333333333334</v>
      </c>
      <c r="AR168" s="183" t="s">
        <v>1047</v>
      </c>
      <c r="AS168" s="235">
        <v>208.33333333333334</v>
      </c>
      <c r="AT168" s="235">
        <v>208.333333333333</v>
      </c>
      <c r="AU168" s="183" t="s">
        <v>1047</v>
      </c>
      <c r="AV168" s="180">
        <v>166.66666666666666</v>
      </c>
      <c r="AW168" s="410"/>
      <c r="AX168" s="180">
        <v>166.66666666666666</v>
      </c>
      <c r="AY168" s="180">
        <v>208.33333333333334</v>
      </c>
      <c r="AZ168" s="180">
        <v>208.33333333333334</v>
      </c>
      <c r="BA168" s="235">
        <f>'Coût médian du PMAS'!C20</f>
        <v>208.33333333333334</v>
      </c>
      <c r="BC168" s="221" t="s">
        <v>931</v>
      </c>
      <c r="BD168" s="180">
        <v>500</v>
      </c>
      <c r="BE168" s="248">
        <v>500</v>
      </c>
      <c r="BF168" s="183" t="s">
        <v>1047</v>
      </c>
      <c r="BG168" s="248">
        <v>500</v>
      </c>
      <c r="BH168" s="248">
        <v>500</v>
      </c>
      <c r="BI168" s="246">
        <v>500</v>
      </c>
      <c r="BJ168" s="183" t="s">
        <v>1047</v>
      </c>
      <c r="BK168" s="237">
        <v>583.33333333333337</v>
      </c>
      <c r="BL168" s="183" t="s">
        <v>1047</v>
      </c>
      <c r="BM168" s="410"/>
      <c r="BN168" s="237">
        <v>583.33333333333337</v>
      </c>
      <c r="BO168" s="410"/>
      <c r="BP168" s="237">
        <v>583.33333333333337</v>
      </c>
      <c r="BQ168" s="410"/>
      <c r="BR168" s="237">
        <v>583.33333333333337</v>
      </c>
      <c r="BS168" s="183" t="s">
        <v>1047</v>
      </c>
      <c r="BT168" s="235">
        <v>583.33333333333337</v>
      </c>
      <c r="BU168" s="235">
        <v>583.33333333333303</v>
      </c>
      <c r="BV168" s="183" t="s">
        <v>1047</v>
      </c>
      <c r="BW168" s="235">
        <v>500</v>
      </c>
      <c r="BX168" s="410"/>
      <c r="BY168" s="180">
        <v>583.33333333333337</v>
      </c>
      <c r="BZ168" s="180">
        <v>583.33333333333337</v>
      </c>
      <c r="CA168" s="180">
        <v>583.33333333333337</v>
      </c>
      <c r="CB168" s="235">
        <f>'Coût médian du PMAS'!D20</f>
        <v>500</v>
      </c>
      <c r="CD168" s="221" t="s">
        <v>931</v>
      </c>
      <c r="CE168" s="180">
        <v>500</v>
      </c>
      <c r="CF168" s="235">
        <v>500</v>
      </c>
      <c r="CG168" s="183" t="s">
        <v>1047</v>
      </c>
      <c r="CH168" s="235">
        <v>500</v>
      </c>
      <c r="CI168" s="235">
        <v>500</v>
      </c>
      <c r="CJ168" s="246">
        <v>500</v>
      </c>
      <c r="CK168" s="183" t="s">
        <v>1047</v>
      </c>
      <c r="CL168" s="237">
        <v>500</v>
      </c>
      <c r="CM168" s="183" t="s">
        <v>1047</v>
      </c>
      <c r="CN168" s="410"/>
      <c r="CO168" s="237">
        <v>500</v>
      </c>
      <c r="CP168" s="410"/>
      <c r="CQ168" s="237">
        <v>500</v>
      </c>
      <c r="CR168" s="410"/>
      <c r="CS168" s="237">
        <v>500</v>
      </c>
      <c r="CT168" s="183" t="s">
        <v>1047</v>
      </c>
      <c r="CU168" s="235">
        <v>500</v>
      </c>
      <c r="CV168" s="235">
        <v>500</v>
      </c>
      <c r="CW168" s="183" t="s">
        <v>1047</v>
      </c>
      <c r="CX168" s="235">
        <v>500</v>
      </c>
      <c r="CY168" s="410"/>
      <c r="CZ168" s="180">
        <v>500</v>
      </c>
      <c r="DA168" s="235">
        <v>583.33333333333337</v>
      </c>
      <c r="DB168" s="235">
        <v>633.33333333333337</v>
      </c>
      <c r="DC168" s="235">
        <f>'Coût médian du PMAS'!E20</f>
        <v>500</v>
      </c>
      <c r="DE168" s="221" t="s">
        <v>931</v>
      </c>
      <c r="DF168" s="180">
        <v>1041.6666666666667</v>
      </c>
      <c r="DG168" s="235">
        <v>1041.6666666666667</v>
      </c>
      <c r="DH168" s="183" t="s">
        <v>1047</v>
      </c>
      <c r="DI168" s="235">
        <v>1250</v>
      </c>
      <c r="DJ168" s="235">
        <v>1250</v>
      </c>
      <c r="DK168" s="246">
        <v>1041.6666666666667</v>
      </c>
      <c r="DL168" s="183" t="s">
        <v>1047</v>
      </c>
      <c r="DM168" s="237">
        <v>2500</v>
      </c>
      <c r="DN168" s="183" t="s">
        <v>1047</v>
      </c>
      <c r="DO168" s="410"/>
      <c r="DP168" s="237">
        <v>2500</v>
      </c>
      <c r="DQ168" s="410"/>
      <c r="DR168" s="237">
        <v>2500</v>
      </c>
      <c r="DS168" s="410"/>
      <c r="DT168" s="237">
        <v>2500</v>
      </c>
      <c r="DU168" s="183" t="s">
        <v>1047</v>
      </c>
      <c r="DV168" s="235">
        <v>2500</v>
      </c>
      <c r="DW168" s="235">
        <v>2500</v>
      </c>
      <c r="DX168" s="183" t="s">
        <v>1047</v>
      </c>
      <c r="DY168" s="235">
        <v>2500</v>
      </c>
      <c r="DZ168" s="410"/>
      <c r="EA168" s="235">
        <v>2500</v>
      </c>
      <c r="EB168" s="282">
        <v>2750</v>
      </c>
      <c r="EC168" s="235">
        <v>1916.6666666666667</v>
      </c>
      <c r="ED168" s="235">
        <f>'Coût médian du PMAS'!F20</f>
        <v>2500</v>
      </c>
      <c r="EF168" s="221" t="s">
        <v>931</v>
      </c>
      <c r="EG168" s="180">
        <v>916.66666666666663</v>
      </c>
      <c r="EH168" s="248">
        <v>833.33333333333337</v>
      </c>
      <c r="EI168" s="183" t="s">
        <v>1047</v>
      </c>
      <c r="EJ168" s="248">
        <v>833.33333333333337</v>
      </c>
      <c r="EK168" s="248">
        <v>833.33333333333337</v>
      </c>
      <c r="EL168" s="246">
        <v>833.33333333333337</v>
      </c>
      <c r="EM168" s="183" t="s">
        <v>1047</v>
      </c>
      <c r="EN168" s="237">
        <v>833.33333333333337</v>
      </c>
      <c r="EO168" s="183" t="s">
        <v>1047</v>
      </c>
      <c r="EP168" s="410"/>
      <c r="EQ168" s="237">
        <v>916.66666666666663</v>
      </c>
      <c r="ER168" s="410"/>
      <c r="ES168" s="237">
        <v>916.66666666666663</v>
      </c>
      <c r="ET168" s="410"/>
      <c r="EU168" s="237">
        <v>916.66666666666663</v>
      </c>
      <c r="EV168" s="183" t="s">
        <v>1047</v>
      </c>
      <c r="EW168" s="235">
        <v>916.66666666666663</v>
      </c>
      <c r="EX168" s="235">
        <v>917</v>
      </c>
      <c r="EY168" s="183" t="s">
        <v>1047</v>
      </c>
      <c r="EZ168" s="235">
        <v>916.66666666666663</v>
      </c>
      <c r="FA168" s="410"/>
      <c r="FB168" s="235">
        <v>833.33333333333337</v>
      </c>
      <c r="FC168" s="235">
        <v>1000</v>
      </c>
      <c r="FD168" s="235">
        <v>500</v>
      </c>
      <c r="FE168" s="235">
        <f>'Coût médian du PMAS'!G20</f>
        <v>666.66666666666663</v>
      </c>
    </row>
    <row r="169" spans="1:161" x14ac:dyDescent="0.3">
      <c r="A169" s="221" t="s">
        <v>1058</v>
      </c>
      <c r="B169" s="183" t="s">
        <v>1047</v>
      </c>
      <c r="C169" s="183" t="s">
        <v>1047</v>
      </c>
      <c r="D169" s="183" t="s">
        <v>1047</v>
      </c>
      <c r="E169" s="183" t="s">
        <v>1047</v>
      </c>
      <c r="F169" s="183" t="s">
        <v>1047</v>
      </c>
      <c r="G169" s="183" t="s">
        <v>1047</v>
      </c>
      <c r="H169" s="183" t="s">
        <v>1047</v>
      </c>
      <c r="I169" s="183" t="s">
        <v>1047</v>
      </c>
      <c r="J169" s="183" t="s">
        <v>1047</v>
      </c>
      <c r="K169" s="410"/>
      <c r="L169" s="183" t="s">
        <v>1047</v>
      </c>
      <c r="M169" s="410"/>
      <c r="N169" s="183" t="s">
        <v>1047</v>
      </c>
      <c r="O169" s="410"/>
      <c r="P169" s="183" t="s">
        <v>1047</v>
      </c>
      <c r="Q169" s="183" t="s">
        <v>1047</v>
      </c>
      <c r="R169" s="183" t="s">
        <v>1047</v>
      </c>
      <c r="S169" s="183" t="s">
        <v>1047</v>
      </c>
      <c r="T169" s="235">
        <v>125</v>
      </c>
      <c r="U169" s="180">
        <v>166.66666666666666</v>
      </c>
      <c r="V169" s="413"/>
      <c r="W169" s="183" t="s">
        <v>1047</v>
      </c>
      <c r="X169" s="183" t="s">
        <v>1047</v>
      </c>
      <c r="Y169" s="183" t="s">
        <v>1047</v>
      </c>
      <c r="Z169" s="183" t="s">
        <v>1047</v>
      </c>
      <c r="AB169" s="221" t="s">
        <v>1058</v>
      </c>
      <c r="AC169" s="183" t="s">
        <v>1047</v>
      </c>
      <c r="AD169" s="183" t="s">
        <v>1047</v>
      </c>
      <c r="AE169" s="183" t="s">
        <v>1047</v>
      </c>
      <c r="AF169" s="183" t="s">
        <v>1047</v>
      </c>
      <c r="AG169" s="183" t="s">
        <v>1047</v>
      </c>
      <c r="AH169" s="183" t="s">
        <v>1047</v>
      </c>
      <c r="AI169" s="183" t="s">
        <v>1047</v>
      </c>
      <c r="AJ169" s="183" t="s">
        <v>1047</v>
      </c>
      <c r="AK169" s="183" t="s">
        <v>1047</v>
      </c>
      <c r="AL169" s="410"/>
      <c r="AM169" s="183" t="s">
        <v>1047</v>
      </c>
      <c r="AN169" s="410"/>
      <c r="AO169" s="183" t="s">
        <v>1047</v>
      </c>
      <c r="AP169" s="410"/>
      <c r="AQ169" s="183" t="s">
        <v>1047</v>
      </c>
      <c r="AR169" s="183" t="s">
        <v>1047</v>
      </c>
      <c r="AS169" s="183" t="s">
        <v>1047</v>
      </c>
      <c r="AT169" s="183" t="s">
        <v>1047</v>
      </c>
      <c r="AU169" s="235">
        <v>333.33333333333331</v>
      </c>
      <c r="AV169" s="180">
        <v>416.66666666666669</v>
      </c>
      <c r="AW169" s="410"/>
      <c r="AX169" s="183" t="s">
        <v>1047</v>
      </c>
      <c r="AY169" s="183" t="s">
        <v>1047</v>
      </c>
      <c r="AZ169" s="183" t="s">
        <v>1047</v>
      </c>
      <c r="BA169" s="183" t="s">
        <v>1047</v>
      </c>
      <c r="BC169" s="221" t="s">
        <v>1058</v>
      </c>
      <c r="BD169" s="183" t="s">
        <v>1047</v>
      </c>
      <c r="BE169" s="183" t="s">
        <v>1047</v>
      </c>
      <c r="BF169" s="183" t="s">
        <v>1047</v>
      </c>
      <c r="BG169" s="183" t="s">
        <v>1047</v>
      </c>
      <c r="BH169" s="183" t="s">
        <v>1047</v>
      </c>
      <c r="BI169" s="183" t="s">
        <v>1047</v>
      </c>
      <c r="BJ169" s="183" t="s">
        <v>1047</v>
      </c>
      <c r="BK169" s="183" t="s">
        <v>1047</v>
      </c>
      <c r="BL169" s="235"/>
      <c r="BM169" s="410"/>
      <c r="BN169" s="183" t="s">
        <v>1047</v>
      </c>
      <c r="BO169" s="410"/>
      <c r="BP169" s="183" t="s">
        <v>1047</v>
      </c>
      <c r="BQ169" s="410"/>
      <c r="BR169" s="183" t="s">
        <v>1047</v>
      </c>
      <c r="BS169" s="183" t="s">
        <v>1047</v>
      </c>
      <c r="BT169" s="235"/>
      <c r="BU169" s="183" t="s">
        <v>1047</v>
      </c>
      <c r="BV169" s="235">
        <v>1250</v>
      </c>
      <c r="BW169" s="235">
        <v>500</v>
      </c>
      <c r="BX169" s="410"/>
      <c r="BY169" s="183" t="s">
        <v>1047</v>
      </c>
      <c r="BZ169" s="183" t="s">
        <v>1047</v>
      </c>
      <c r="CA169" s="183" t="s">
        <v>1047</v>
      </c>
      <c r="CB169" s="183" t="s">
        <v>1047</v>
      </c>
      <c r="CD169" s="221" t="s">
        <v>1058</v>
      </c>
      <c r="CE169" s="183" t="s">
        <v>1047</v>
      </c>
      <c r="CF169" s="183" t="s">
        <v>1047</v>
      </c>
      <c r="CG169" s="183" t="s">
        <v>1047</v>
      </c>
      <c r="CH169" s="183" t="s">
        <v>1047</v>
      </c>
      <c r="CI169" s="183" t="s">
        <v>1047</v>
      </c>
      <c r="CJ169" s="183" t="s">
        <v>1047</v>
      </c>
      <c r="CK169" s="183" t="s">
        <v>1047</v>
      </c>
      <c r="CL169" s="183" t="s">
        <v>1047</v>
      </c>
      <c r="CM169" s="183" t="s">
        <v>1047</v>
      </c>
      <c r="CN169" s="410"/>
      <c r="CO169" s="183" t="s">
        <v>1047</v>
      </c>
      <c r="CP169" s="410"/>
      <c r="CQ169" s="183" t="s">
        <v>1047</v>
      </c>
      <c r="CR169" s="410"/>
      <c r="CS169" s="183" t="s">
        <v>1047</v>
      </c>
      <c r="CT169" s="183" t="s">
        <v>1047</v>
      </c>
      <c r="CU169" s="183" t="s">
        <v>1047</v>
      </c>
      <c r="CV169" s="183" t="s">
        <v>1047</v>
      </c>
      <c r="CW169" s="235">
        <v>333.33333333333331</v>
      </c>
      <c r="CX169" s="235">
        <v>500</v>
      </c>
      <c r="CY169" s="410"/>
      <c r="CZ169" s="183" t="s">
        <v>1047</v>
      </c>
      <c r="DA169" s="183" t="s">
        <v>1047</v>
      </c>
      <c r="DB169" s="183" t="s">
        <v>1047</v>
      </c>
      <c r="DC169" s="183" t="s">
        <v>1047</v>
      </c>
      <c r="DE169" s="221" t="s">
        <v>1058</v>
      </c>
      <c r="DF169" s="183" t="s">
        <v>1047</v>
      </c>
      <c r="DG169" s="183" t="s">
        <v>1047</v>
      </c>
      <c r="DH169" s="183" t="s">
        <v>1047</v>
      </c>
      <c r="DI169" s="183" t="s">
        <v>1047</v>
      </c>
      <c r="DJ169" s="183" t="s">
        <v>1047</v>
      </c>
      <c r="DK169" s="183" t="s">
        <v>1047</v>
      </c>
      <c r="DL169" s="183" t="s">
        <v>1047</v>
      </c>
      <c r="DM169" s="183" t="s">
        <v>1047</v>
      </c>
      <c r="DN169" s="183" t="s">
        <v>1047</v>
      </c>
      <c r="DO169" s="410"/>
      <c r="DP169" s="183" t="s">
        <v>1047</v>
      </c>
      <c r="DQ169" s="410"/>
      <c r="DR169" s="183" t="s">
        <v>1047</v>
      </c>
      <c r="DS169" s="410"/>
      <c r="DT169" s="183" t="s">
        <v>1047</v>
      </c>
      <c r="DU169" s="183" t="s">
        <v>1047</v>
      </c>
      <c r="DV169" s="183" t="s">
        <v>1047</v>
      </c>
      <c r="DW169" s="183" t="s">
        <v>1047</v>
      </c>
      <c r="DX169" s="235">
        <v>1666.6666666666667</v>
      </c>
      <c r="DY169" s="235">
        <v>2000</v>
      </c>
      <c r="DZ169" s="410"/>
      <c r="EA169" s="183" t="s">
        <v>1047</v>
      </c>
      <c r="EB169" s="283" t="s">
        <v>1047</v>
      </c>
      <c r="EC169" s="183" t="s">
        <v>1047</v>
      </c>
      <c r="ED169" s="183" t="s">
        <v>1047</v>
      </c>
      <c r="EF169" s="221" t="s">
        <v>1058</v>
      </c>
      <c r="EG169" s="183" t="s">
        <v>1047</v>
      </c>
      <c r="EH169" s="183" t="s">
        <v>1047</v>
      </c>
      <c r="EI169" s="183" t="s">
        <v>1130</v>
      </c>
      <c r="EJ169" s="183" t="s">
        <v>1047</v>
      </c>
      <c r="EK169" s="183" t="s">
        <v>1047</v>
      </c>
      <c r="EL169" s="183" t="s">
        <v>1047</v>
      </c>
      <c r="EM169" s="183" t="s">
        <v>1047</v>
      </c>
      <c r="EN169" s="183" t="s">
        <v>1047</v>
      </c>
      <c r="EO169" s="183" t="s">
        <v>1047</v>
      </c>
      <c r="EP169" s="410"/>
      <c r="EQ169" s="183" t="s">
        <v>1047</v>
      </c>
      <c r="ER169" s="410"/>
      <c r="ES169" s="183" t="s">
        <v>1047</v>
      </c>
      <c r="ET169" s="410"/>
      <c r="EU169" s="183" t="s">
        <v>1047</v>
      </c>
      <c r="EV169" s="183" t="s">
        <v>1047</v>
      </c>
      <c r="EW169" s="183" t="s">
        <v>1047</v>
      </c>
      <c r="EX169" s="183" t="s">
        <v>1047</v>
      </c>
      <c r="EY169" s="235">
        <v>1250</v>
      </c>
      <c r="EZ169" s="235">
        <v>666.66666666666663</v>
      </c>
      <c r="FA169" s="410"/>
      <c r="FB169" s="183" t="s">
        <v>1047</v>
      </c>
      <c r="FC169" s="183" t="s">
        <v>1047</v>
      </c>
      <c r="FD169" s="183" t="s">
        <v>1047</v>
      </c>
      <c r="FE169" s="183" t="s">
        <v>1047</v>
      </c>
    </row>
    <row r="170" spans="1:161" x14ac:dyDescent="0.3">
      <c r="A170" s="221" t="s">
        <v>1059</v>
      </c>
      <c r="B170" s="183" t="s">
        <v>1047</v>
      </c>
      <c r="C170" s="183" t="s">
        <v>1047</v>
      </c>
      <c r="D170" s="183" t="s">
        <v>1047</v>
      </c>
      <c r="E170" s="183" t="s">
        <v>1047</v>
      </c>
      <c r="F170" s="183" t="s">
        <v>1047</v>
      </c>
      <c r="G170" s="183" t="s">
        <v>1047</v>
      </c>
      <c r="H170" s="183" t="s">
        <v>1047</v>
      </c>
      <c r="I170" s="183" t="s">
        <v>1047</v>
      </c>
      <c r="J170" s="235">
        <v>166.66666666666666</v>
      </c>
      <c r="K170" s="410"/>
      <c r="L170" s="183" t="s">
        <v>1047</v>
      </c>
      <c r="M170" s="410"/>
      <c r="N170" s="183" t="s">
        <v>1047</v>
      </c>
      <c r="O170" s="410"/>
      <c r="P170" s="183" t="s">
        <v>1047</v>
      </c>
      <c r="Q170" s="183" t="s">
        <v>1047</v>
      </c>
      <c r="R170" s="234">
        <v>208.33333333333334</v>
      </c>
      <c r="S170" s="183" t="s">
        <v>1047</v>
      </c>
      <c r="T170" s="234">
        <v>166.66666666666666</v>
      </c>
      <c r="U170" s="183" t="s">
        <v>1047</v>
      </c>
      <c r="V170" s="413"/>
      <c r="W170" s="183" t="s">
        <v>1047</v>
      </c>
      <c r="X170" s="183" t="s">
        <v>1047</v>
      </c>
      <c r="Y170" s="183" t="s">
        <v>1047</v>
      </c>
      <c r="Z170" s="183" t="s">
        <v>1047</v>
      </c>
      <c r="AB170" s="221" t="s">
        <v>1059</v>
      </c>
      <c r="AC170" s="183" t="s">
        <v>1047</v>
      </c>
      <c r="AD170" s="183" t="s">
        <v>1047</v>
      </c>
      <c r="AE170" s="183" t="s">
        <v>1047</v>
      </c>
      <c r="AF170" s="183" t="s">
        <v>1047</v>
      </c>
      <c r="AG170" s="183" t="s">
        <v>1047</v>
      </c>
      <c r="AH170" s="183" t="s">
        <v>1047</v>
      </c>
      <c r="AI170" s="183" t="s">
        <v>1047</v>
      </c>
      <c r="AJ170" s="183" t="s">
        <v>1047</v>
      </c>
      <c r="AK170" s="235">
        <v>208.33333333333334</v>
      </c>
      <c r="AL170" s="410"/>
      <c r="AM170" s="183" t="s">
        <v>1047</v>
      </c>
      <c r="AN170" s="410"/>
      <c r="AO170" s="183" t="s">
        <v>1047</v>
      </c>
      <c r="AP170" s="410"/>
      <c r="AQ170" s="183" t="s">
        <v>1047</v>
      </c>
      <c r="AR170" s="183" t="s">
        <v>1047</v>
      </c>
      <c r="AS170" s="234">
        <v>258.33333333333331</v>
      </c>
      <c r="AT170" s="183" t="s">
        <v>1047</v>
      </c>
      <c r="AU170" s="234">
        <v>291.66666666666669</v>
      </c>
      <c r="AV170" s="183" t="s">
        <v>1047</v>
      </c>
      <c r="AW170" s="410"/>
      <c r="AX170" s="183" t="s">
        <v>1047</v>
      </c>
      <c r="AY170" s="183" t="s">
        <v>1047</v>
      </c>
      <c r="AZ170" s="183" t="s">
        <v>1047</v>
      </c>
      <c r="BA170" s="183" t="s">
        <v>1047</v>
      </c>
      <c r="BC170" s="221" t="s">
        <v>1059</v>
      </c>
      <c r="BD170" s="183" t="s">
        <v>1047</v>
      </c>
      <c r="BE170" s="183" t="s">
        <v>1047</v>
      </c>
      <c r="BF170" s="183" t="s">
        <v>1047</v>
      </c>
      <c r="BG170" s="183" t="s">
        <v>1047</v>
      </c>
      <c r="BH170" s="183" t="s">
        <v>1047</v>
      </c>
      <c r="BI170" s="183" t="s">
        <v>1047</v>
      </c>
      <c r="BJ170" s="183" t="s">
        <v>1047</v>
      </c>
      <c r="BK170" s="183" t="s">
        <v>1047</v>
      </c>
      <c r="BL170" s="235">
        <v>2291.6666666666665</v>
      </c>
      <c r="BM170" s="410"/>
      <c r="BN170" s="183" t="s">
        <v>1047</v>
      </c>
      <c r="BO170" s="410"/>
      <c r="BP170" s="183" t="s">
        <v>1047</v>
      </c>
      <c r="BQ170" s="410"/>
      <c r="BR170" s="183" t="s">
        <v>1047</v>
      </c>
      <c r="BS170" s="183" t="s">
        <v>1047</v>
      </c>
      <c r="BT170" s="235">
        <v>833.33333333333337</v>
      </c>
      <c r="BU170" s="183" t="s">
        <v>1047</v>
      </c>
      <c r="BV170" s="234">
        <v>625</v>
      </c>
      <c r="BW170" s="183" t="s">
        <v>1047</v>
      </c>
      <c r="BX170" s="410"/>
      <c r="BY170" s="183" t="s">
        <v>1047</v>
      </c>
      <c r="BZ170" s="183" t="s">
        <v>1047</v>
      </c>
      <c r="CA170" s="183" t="s">
        <v>1047</v>
      </c>
      <c r="CB170" s="183" t="s">
        <v>1047</v>
      </c>
      <c r="CD170" s="221" t="s">
        <v>1059</v>
      </c>
      <c r="CE170" s="183" t="s">
        <v>1047</v>
      </c>
      <c r="CF170" s="183" t="s">
        <v>1047</v>
      </c>
      <c r="CG170" s="183" t="s">
        <v>1047</v>
      </c>
      <c r="CH170" s="183" t="s">
        <v>1047</v>
      </c>
      <c r="CI170" s="183" t="s">
        <v>1047</v>
      </c>
      <c r="CJ170" s="183" t="s">
        <v>1047</v>
      </c>
      <c r="CK170" s="183" t="s">
        <v>1047</v>
      </c>
      <c r="CL170" s="183" t="s">
        <v>1047</v>
      </c>
      <c r="CM170" s="235">
        <v>583.33333333333337</v>
      </c>
      <c r="CN170" s="410"/>
      <c r="CO170" s="183" t="s">
        <v>1047</v>
      </c>
      <c r="CP170" s="410"/>
      <c r="CQ170" s="183" t="s">
        <v>1047</v>
      </c>
      <c r="CR170" s="410"/>
      <c r="CS170" s="183" t="s">
        <v>1047</v>
      </c>
      <c r="CT170" s="183" t="s">
        <v>1047</v>
      </c>
      <c r="CU170" s="235">
        <v>500</v>
      </c>
      <c r="CV170" s="183" t="s">
        <v>1047</v>
      </c>
      <c r="CW170" s="235">
        <v>541.66666666666663</v>
      </c>
      <c r="CX170" s="183" t="s">
        <v>1047</v>
      </c>
      <c r="CY170" s="410"/>
      <c r="CZ170" s="183" t="s">
        <v>1047</v>
      </c>
      <c r="DA170" s="183" t="s">
        <v>1047</v>
      </c>
      <c r="DB170" s="183" t="s">
        <v>1047</v>
      </c>
      <c r="DC170" s="183" t="s">
        <v>1047</v>
      </c>
      <c r="DE170" s="221" t="s">
        <v>1059</v>
      </c>
      <c r="DF170" s="183" t="s">
        <v>1047</v>
      </c>
      <c r="DG170" s="183" t="s">
        <v>1047</v>
      </c>
      <c r="DH170" s="183" t="s">
        <v>1047</v>
      </c>
      <c r="DI170" s="183" t="s">
        <v>1047</v>
      </c>
      <c r="DJ170" s="183" t="s">
        <v>1047</v>
      </c>
      <c r="DK170" s="183" t="s">
        <v>1047</v>
      </c>
      <c r="DL170" s="183" t="s">
        <v>1047</v>
      </c>
      <c r="DM170" s="183" t="s">
        <v>1047</v>
      </c>
      <c r="DN170" s="234">
        <v>1666.6666666666667</v>
      </c>
      <c r="DO170" s="410"/>
      <c r="DP170" s="183" t="s">
        <v>1047</v>
      </c>
      <c r="DQ170" s="410"/>
      <c r="DR170" s="183" t="s">
        <v>1047</v>
      </c>
      <c r="DS170" s="410"/>
      <c r="DT170" s="183" t="s">
        <v>1047</v>
      </c>
      <c r="DU170" s="183" t="s">
        <v>1047</v>
      </c>
      <c r="DV170" s="234">
        <v>1833.3333333333333</v>
      </c>
      <c r="DW170" s="183" t="s">
        <v>1047</v>
      </c>
      <c r="DX170" s="235">
        <v>1666.6666666666667</v>
      </c>
      <c r="DY170" s="183" t="s">
        <v>1047</v>
      </c>
      <c r="DZ170" s="410"/>
      <c r="EA170" s="183" t="s">
        <v>1047</v>
      </c>
      <c r="EB170" s="283" t="s">
        <v>1047</v>
      </c>
      <c r="EC170" s="183" t="s">
        <v>1047</v>
      </c>
      <c r="ED170" s="183" t="s">
        <v>1047</v>
      </c>
      <c r="EF170" s="221" t="s">
        <v>1059</v>
      </c>
      <c r="EG170" s="183" t="s">
        <v>1047</v>
      </c>
      <c r="EH170" s="183" t="s">
        <v>1047</v>
      </c>
      <c r="EI170" s="183" t="s">
        <v>1047</v>
      </c>
      <c r="EJ170" s="183" t="s">
        <v>1047</v>
      </c>
      <c r="EK170" s="183" t="s">
        <v>1047</v>
      </c>
      <c r="EL170" s="183" t="s">
        <v>1047</v>
      </c>
      <c r="EM170" s="183" t="s">
        <v>1047</v>
      </c>
      <c r="EN170" s="183" t="s">
        <v>1047</v>
      </c>
      <c r="EO170" s="234">
        <v>625</v>
      </c>
      <c r="EP170" s="410"/>
      <c r="EQ170" s="183" t="s">
        <v>1047</v>
      </c>
      <c r="ER170" s="410"/>
      <c r="ES170" s="183" t="s">
        <v>1047</v>
      </c>
      <c r="ET170" s="410"/>
      <c r="EU170" s="183" t="s">
        <v>1047</v>
      </c>
      <c r="EV170" s="183" t="s">
        <v>1047</v>
      </c>
      <c r="EW170" s="234">
        <v>666.66666666666663</v>
      </c>
      <c r="EX170" s="183" t="s">
        <v>1047</v>
      </c>
      <c r="EY170" s="235">
        <v>583.33333333333337</v>
      </c>
      <c r="EZ170" s="183" t="s">
        <v>1047</v>
      </c>
      <c r="FA170" s="410"/>
      <c r="FB170" s="183" t="s">
        <v>1047</v>
      </c>
      <c r="FC170" s="183" t="s">
        <v>1047</v>
      </c>
      <c r="FD170" s="183" t="s">
        <v>1047</v>
      </c>
      <c r="FE170" s="183" t="s">
        <v>1047</v>
      </c>
    </row>
    <row r="171" spans="1:161" x14ac:dyDescent="0.3">
      <c r="A171" s="221" t="s">
        <v>1060</v>
      </c>
      <c r="B171" s="183" t="s">
        <v>1047</v>
      </c>
      <c r="C171" s="183" t="s">
        <v>1047</v>
      </c>
      <c r="D171" s="183" t="s">
        <v>1047</v>
      </c>
      <c r="E171" s="183" t="s">
        <v>1047</v>
      </c>
      <c r="F171" s="183" t="s">
        <v>1047</v>
      </c>
      <c r="G171" s="183" t="s">
        <v>1047</v>
      </c>
      <c r="H171" s="183" t="s">
        <v>1047</v>
      </c>
      <c r="I171" s="183" t="s">
        <v>1047</v>
      </c>
      <c r="J171" s="183" t="s">
        <v>1047</v>
      </c>
      <c r="K171" s="410"/>
      <c r="L171" s="183" t="s">
        <v>1047</v>
      </c>
      <c r="M171" s="410"/>
      <c r="N171" s="237">
        <v>333.33333333333331</v>
      </c>
      <c r="O171" s="410"/>
      <c r="P171" s="183" t="s">
        <v>1047</v>
      </c>
      <c r="Q171" s="235">
        <v>250</v>
      </c>
      <c r="R171" s="235">
        <v>208.33333333333334</v>
      </c>
      <c r="S171" s="235">
        <v>250</v>
      </c>
      <c r="T171" s="234">
        <v>166.66666666666666</v>
      </c>
      <c r="U171" s="234">
        <v>166.66666666666666</v>
      </c>
      <c r="V171" s="413"/>
      <c r="W171" s="180">
        <v>270.83333333333331</v>
      </c>
      <c r="X171" s="183" t="s">
        <v>1047</v>
      </c>
      <c r="Y171" s="183" t="s">
        <v>1047</v>
      </c>
      <c r="Z171" s="183" t="s">
        <v>1047</v>
      </c>
      <c r="AB171" s="221" t="s">
        <v>1060</v>
      </c>
      <c r="AC171" s="183" t="s">
        <v>1047</v>
      </c>
      <c r="AD171" s="183" t="s">
        <v>1047</v>
      </c>
      <c r="AE171" s="183" t="s">
        <v>1047</v>
      </c>
      <c r="AF171" s="183" t="s">
        <v>1047</v>
      </c>
      <c r="AG171" s="183" t="s">
        <v>1047</v>
      </c>
      <c r="AH171" s="183" t="s">
        <v>1047</v>
      </c>
      <c r="AI171" s="183" t="s">
        <v>1047</v>
      </c>
      <c r="AJ171" s="183" t="s">
        <v>1047</v>
      </c>
      <c r="AK171" s="183" t="s">
        <v>1047</v>
      </c>
      <c r="AL171" s="410"/>
      <c r="AM171" s="183" t="s">
        <v>1047</v>
      </c>
      <c r="AN171" s="410"/>
      <c r="AO171" s="237">
        <v>333.33333333333331</v>
      </c>
      <c r="AP171" s="410"/>
      <c r="AQ171" s="183" t="s">
        <v>1047</v>
      </c>
      <c r="AR171" s="235">
        <v>333.33333333333331</v>
      </c>
      <c r="AS171" s="235">
        <v>333.33333333333331</v>
      </c>
      <c r="AT171" s="235">
        <v>333.33333333333297</v>
      </c>
      <c r="AU171" s="235">
        <v>333.33333333333331</v>
      </c>
      <c r="AV171" s="233">
        <v>266.66666666666669</v>
      </c>
      <c r="AW171" s="410"/>
      <c r="AX171" s="180">
        <v>250</v>
      </c>
      <c r="AY171" s="183" t="s">
        <v>1047</v>
      </c>
      <c r="AZ171" s="183" t="s">
        <v>1047</v>
      </c>
      <c r="BA171" s="183" t="s">
        <v>1047</v>
      </c>
      <c r="BC171" s="221" t="s">
        <v>1060</v>
      </c>
      <c r="BD171" s="183" t="s">
        <v>1047</v>
      </c>
      <c r="BE171" s="183" t="s">
        <v>1047</v>
      </c>
      <c r="BF171" s="183" t="s">
        <v>1047</v>
      </c>
      <c r="BG171" s="183" t="s">
        <v>1047</v>
      </c>
      <c r="BH171" s="183" t="s">
        <v>1047</v>
      </c>
      <c r="BI171" s="183" t="s">
        <v>1047</v>
      </c>
      <c r="BJ171" s="183" t="s">
        <v>1047</v>
      </c>
      <c r="BK171" s="183" t="s">
        <v>1047</v>
      </c>
      <c r="BL171" s="183" t="s">
        <v>1047</v>
      </c>
      <c r="BM171" s="410"/>
      <c r="BN171" s="183" t="s">
        <v>1047</v>
      </c>
      <c r="BO171" s="410"/>
      <c r="BP171" s="237">
        <v>666.66666666666663</v>
      </c>
      <c r="BQ171" s="410"/>
      <c r="BR171" s="183" t="s">
        <v>1047</v>
      </c>
      <c r="BS171" s="235">
        <v>833.33333333333337</v>
      </c>
      <c r="BT171" s="235">
        <v>833.33333333333337</v>
      </c>
      <c r="BU171" s="235">
        <v>750</v>
      </c>
      <c r="BV171" s="235">
        <v>625</v>
      </c>
      <c r="BW171" s="235">
        <v>833.33333333333337</v>
      </c>
      <c r="BX171" s="410"/>
      <c r="BY171" s="180">
        <v>750</v>
      </c>
      <c r="BZ171" s="183" t="s">
        <v>1047</v>
      </c>
      <c r="CA171" s="183" t="s">
        <v>1047</v>
      </c>
      <c r="CB171" s="183" t="s">
        <v>1047</v>
      </c>
      <c r="CD171" s="221" t="s">
        <v>1060</v>
      </c>
      <c r="CE171" s="183" t="s">
        <v>1047</v>
      </c>
      <c r="CF171" s="183" t="s">
        <v>1047</v>
      </c>
      <c r="CG171" s="183" t="s">
        <v>1047</v>
      </c>
      <c r="CH171" s="183" t="s">
        <v>1047</v>
      </c>
      <c r="CI171" s="183" t="s">
        <v>1047</v>
      </c>
      <c r="CJ171" s="183" t="s">
        <v>1047</v>
      </c>
      <c r="CK171" s="183" t="s">
        <v>1047</v>
      </c>
      <c r="CL171" s="183" t="s">
        <v>1047</v>
      </c>
      <c r="CM171" s="183" t="s">
        <v>1047</v>
      </c>
      <c r="CN171" s="410"/>
      <c r="CO171" s="183" t="s">
        <v>1047</v>
      </c>
      <c r="CP171" s="410"/>
      <c r="CQ171" s="237">
        <v>666.66666666666663</v>
      </c>
      <c r="CR171" s="410"/>
      <c r="CS171" s="183" t="s">
        <v>1047</v>
      </c>
      <c r="CT171" s="235">
        <v>583.33333333333337</v>
      </c>
      <c r="CU171" s="235">
        <v>583.33333333333337</v>
      </c>
      <c r="CV171" s="235">
        <v>666.66666666666697</v>
      </c>
      <c r="CW171" s="235">
        <v>333.33333333333331</v>
      </c>
      <c r="CX171" s="235">
        <v>333.33333333333331</v>
      </c>
      <c r="CY171" s="410"/>
      <c r="CZ171" s="180">
        <v>583.33333333333337</v>
      </c>
      <c r="DA171" s="183" t="s">
        <v>1047</v>
      </c>
      <c r="DB171" s="183" t="s">
        <v>1047</v>
      </c>
      <c r="DC171" s="183" t="s">
        <v>1047</v>
      </c>
      <c r="DE171" s="221" t="s">
        <v>1060</v>
      </c>
      <c r="DF171" s="183" t="s">
        <v>1047</v>
      </c>
      <c r="DG171" s="183" t="s">
        <v>1047</v>
      </c>
      <c r="DH171" s="183" t="s">
        <v>1047</v>
      </c>
      <c r="DI171" s="183" t="s">
        <v>1047</v>
      </c>
      <c r="DJ171" s="183" t="s">
        <v>1047</v>
      </c>
      <c r="DK171" s="183" t="s">
        <v>1047</v>
      </c>
      <c r="DL171" s="183" t="s">
        <v>1047</v>
      </c>
      <c r="DM171" s="183" t="s">
        <v>1047</v>
      </c>
      <c r="DN171" s="183" t="s">
        <v>1047</v>
      </c>
      <c r="DO171" s="410"/>
      <c r="DP171" s="183" t="s">
        <v>1047</v>
      </c>
      <c r="DQ171" s="410"/>
      <c r="DR171" s="237">
        <v>2500</v>
      </c>
      <c r="DS171" s="410"/>
      <c r="DT171" s="183" t="s">
        <v>1047</v>
      </c>
      <c r="DU171" s="235">
        <v>2000</v>
      </c>
      <c r="DV171" s="234">
        <v>1833.3333333333333</v>
      </c>
      <c r="DW171" s="235">
        <v>2000</v>
      </c>
      <c r="DX171" s="235">
        <v>1666.6666666666667</v>
      </c>
      <c r="DY171" s="234">
        <v>1666.6666666666667</v>
      </c>
      <c r="DZ171" s="410"/>
      <c r="EA171" s="235">
        <v>2041.6666666666667</v>
      </c>
      <c r="EB171" s="283" t="s">
        <v>1047</v>
      </c>
      <c r="EC171" s="183" t="s">
        <v>1047</v>
      </c>
      <c r="ED171" s="183" t="s">
        <v>1047</v>
      </c>
      <c r="EF171" s="221" t="s">
        <v>1060</v>
      </c>
      <c r="EG171" s="183" t="s">
        <v>1047</v>
      </c>
      <c r="EH171" s="183" t="s">
        <v>1047</v>
      </c>
      <c r="EI171" s="183" t="s">
        <v>1047</v>
      </c>
      <c r="EJ171" s="183" t="s">
        <v>1047</v>
      </c>
      <c r="EK171" s="183" t="s">
        <v>1047</v>
      </c>
      <c r="EL171" s="183" t="s">
        <v>1047</v>
      </c>
      <c r="EM171" s="183" t="s">
        <v>1047</v>
      </c>
      <c r="EN171" s="183" t="s">
        <v>1047</v>
      </c>
      <c r="EO171" s="183" t="s">
        <v>1047</v>
      </c>
      <c r="EP171" s="410"/>
      <c r="EQ171" s="183" t="s">
        <v>1047</v>
      </c>
      <c r="ER171" s="410"/>
      <c r="ES171" s="237">
        <v>625</v>
      </c>
      <c r="ET171" s="410"/>
      <c r="EU171" s="183" t="s">
        <v>1047</v>
      </c>
      <c r="EV171" s="235">
        <v>625</v>
      </c>
      <c r="EW171" s="234">
        <v>666.66666666666663</v>
      </c>
      <c r="EX171" s="235">
        <v>667</v>
      </c>
      <c r="EY171" s="235">
        <v>583.33333333333337</v>
      </c>
      <c r="EZ171" s="235">
        <v>583.33333333333337</v>
      </c>
      <c r="FA171" s="410"/>
      <c r="FB171" s="235">
        <v>583.33333333333337</v>
      </c>
      <c r="FC171" s="183" t="s">
        <v>1047</v>
      </c>
      <c r="FD171" s="183" t="s">
        <v>1047</v>
      </c>
      <c r="FE171" s="183" t="s">
        <v>1047</v>
      </c>
    </row>
    <row r="172" spans="1:161" x14ac:dyDescent="0.3">
      <c r="A172" s="130" t="s">
        <v>1729</v>
      </c>
      <c r="B172" s="183" t="s">
        <v>1047</v>
      </c>
      <c r="C172" s="183" t="s">
        <v>1047</v>
      </c>
      <c r="D172" s="183" t="s">
        <v>1047</v>
      </c>
      <c r="E172" s="183" t="s">
        <v>1047</v>
      </c>
      <c r="F172" s="183" t="s">
        <v>1047</v>
      </c>
      <c r="G172" s="183" t="s">
        <v>1047</v>
      </c>
      <c r="H172" s="183" t="s">
        <v>1047</v>
      </c>
      <c r="I172" s="183" t="s">
        <v>1047</v>
      </c>
      <c r="J172" s="183" t="s">
        <v>1047</v>
      </c>
      <c r="K172" s="410"/>
      <c r="L172" s="183" t="s">
        <v>1047</v>
      </c>
      <c r="M172" s="410"/>
      <c r="N172" s="183" t="s">
        <v>1047</v>
      </c>
      <c r="O172" s="410"/>
      <c r="P172" s="183" t="s">
        <v>1047</v>
      </c>
      <c r="Q172" s="183" t="s">
        <v>1047</v>
      </c>
      <c r="R172" s="183" t="s">
        <v>1047</v>
      </c>
      <c r="S172" s="183" t="s">
        <v>1047</v>
      </c>
      <c r="T172" s="183" t="s">
        <v>1047</v>
      </c>
      <c r="U172" s="183" t="s">
        <v>1047</v>
      </c>
      <c r="V172" s="413"/>
      <c r="W172" s="183" t="s">
        <v>1047</v>
      </c>
      <c r="X172" s="183" t="s">
        <v>1047</v>
      </c>
      <c r="Y172" s="235">
        <v>167</v>
      </c>
      <c r="Z172" s="235">
        <f>'Coût médian du PMAS'!B21</f>
        <v>500</v>
      </c>
      <c r="AB172" s="130" t="s">
        <v>1729</v>
      </c>
      <c r="AC172" s="183" t="s">
        <v>1047</v>
      </c>
      <c r="AD172" s="183" t="s">
        <v>1047</v>
      </c>
      <c r="AE172" s="183" t="s">
        <v>1047</v>
      </c>
      <c r="AF172" s="183" t="s">
        <v>1047</v>
      </c>
      <c r="AG172" s="183" t="s">
        <v>1047</v>
      </c>
      <c r="AH172" s="183" t="s">
        <v>1047</v>
      </c>
      <c r="AI172" s="183" t="s">
        <v>1047</v>
      </c>
      <c r="AJ172" s="183" t="s">
        <v>1047</v>
      </c>
      <c r="AK172" s="183" t="s">
        <v>1047</v>
      </c>
      <c r="AL172" s="410"/>
      <c r="AM172" s="183" t="s">
        <v>1047</v>
      </c>
      <c r="AN172" s="410"/>
      <c r="AO172" s="183" t="s">
        <v>1047</v>
      </c>
      <c r="AP172" s="410"/>
      <c r="AQ172" s="183" t="s">
        <v>1047</v>
      </c>
      <c r="AR172" s="183" t="s">
        <v>1047</v>
      </c>
      <c r="AS172" s="183" t="s">
        <v>1047</v>
      </c>
      <c r="AT172" s="183" t="s">
        <v>1047</v>
      </c>
      <c r="AU172" s="183" t="s">
        <v>1047</v>
      </c>
      <c r="AV172" s="183" t="s">
        <v>1047</v>
      </c>
      <c r="AW172" s="410"/>
      <c r="AX172" s="183" t="s">
        <v>1047</v>
      </c>
      <c r="AY172" s="183" t="s">
        <v>1047</v>
      </c>
      <c r="AZ172" s="235">
        <v>333</v>
      </c>
      <c r="BA172" s="235">
        <f>'Coût médian du PMAS'!C21</f>
        <v>416.66666666666669</v>
      </c>
      <c r="BC172" s="130" t="s">
        <v>1729</v>
      </c>
      <c r="BD172" s="183" t="s">
        <v>1047</v>
      </c>
      <c r="BE172" s="183" t="s">
        <v>1047</v>
      </c>
      <c r="BF172" s="183" t="s">
        <v>1047</v>
      </c>
      <c r="BG172" s="183" t="s">
        <v>1047</v>
      </c>
      <c r="BH172" s="183" t="s">
        <v>1047</v>
      </c>
      <c r="BI172" s="183" t="s">
        <v>1047</v>
      </c>
      <c r="BJ172" s="183" t="s">
        <v>1047</v>
      </c>
      <c r="BK172" s="183" t="s">
        <v>1047</v>
      </c>
      <c r="BL172" s="183" t="s">
        <v>1047</v>
      </c>
      <c r="BM172" s="410"/>
      <c r="BN172" s="183" t="s">
        <v>1047</v>
      </c>
      <c r="BO172" s="410"/>
      <c r="BP172" s="183" t="s">
        <v>1047</v>
      </c>
      <c r="BQ172" s="410"/>
      <c r="BR172" s="183" t="s">
        <v>1047</v>
      </c>
      <c r="BS172" s="183" t="s">
        <v>1047</v>
      </c>
      <c r="BT172" s="183" t="s">
        <v>1047</v>
      </c>
      <c r="BU172" s="183" t="s">
        <v>1047</v>
      </c>
      <c r="BV172" s="183" t="s">
        <v>1047</v>
      </c>
      <c r="BW172" s="183" t="s">
        <v>1047</v>
      </c>
      <c r="BX172" s="410"/>
      <c r="BY172" s="183" t="s">
        <v>1047</v>
      </c>
      <c r="BZ172" s="183" t="s">
        <v>1047</v>
      </c>
      <c r="CA172" s="235">
        <v>583</v>
      </c>
      <c r="CB172" s="235">
        <f>'Coût médian du PMAS'!D21</f>
        <v>583.33333333333337</v>
      </c>
      <c r="CD172" s="130" t="s">
        <v>1729</v>
      </c>
      <c r="CE172" s="183" t="s">
        <v>1047</v>
      </c>
      <c r="CF172" s="183" t="s">
        <v>1047</v>
      </c>
      <c r="CG172" s="183" t="s">
        <v>1047</v>
      </c>
      <c r="CH172" s="183" t="s">
        <v>1047</v>
      </c>
      <c r="CI172" s="183" t="s">
        <v>1047</v>
      </c>
      <c r="CJ172" s="183" t="s">
        <v>1047</v>
      </c>
      <c r="CK172" s="183" t="s">
        <v>1047</v>
      </c>
      <c r="CL172" s="183" t="s">
        <v>1047</v>
      </c>
      <c r="CM172" s="183" t="s">
        <v>1047</v>
      </c>
      <c r="CN172" s="410"/>
      <c r="CO172" s="183" t="s">
        <v>1047</v>
      </c>
      <c r="CP172" s="410"/>
      <c r="CQ172" s="183" t="s">
        <v>1047</v>
      </c>
      <c r="CR172" s="410"/>
      <c r="CS172" s="183" t="s">
        <v>1047</v>
      </c>
      <c r="CT172" s="183" t="s">
        <v>1047</v>
      </c>
      <c r="CU172" s="183" t="s">
        <v>1047</v>
      </c>
      <c r="CV172" s="183" t="s">
        <v>1047</v>
      </c>
      <c r="CW172" s="183" t="s">
        <v>1047</v>
      </c>
      <c r="CX172" s="183" t="s">
        <v>1047</v>
      </c>
      <c r="CY172" s="410"/>
      <c r="CZ172" s="183" t="s">
        <v>1047</v>
      </c>
      <c r="DA172" s="183" t="s">
        <v>1047</v>
      </c>
      <c r="DB172" s="235">
        <v>250</v>
      </c>
      <c r="DC172" s="235">
        <f>'Coût médian du PMAS'!E21</f>
        <v>333.33333333333331</v>
      </c>
      <c r="DE172" s="130" t="s">
        <v>1729</v>
      </c>
      <c r="DF172" s="183" t="s">
        <v>1047</v>
      </c>
      <c r="DG172" s="183" t="s">
        <v>1047</v>
      </c>
      <c r="DH172" s="183" t="s">
        <v>1047</v>
      </c>
      <c r="DI172" s="183" t="s">
        <v>1047</v>
      </c>
      <c r="DJ172" s="183" t="s">
        <v>1047</v>
      </c>
      <c r="DK172" s="183" t="s">
        <v>1047</v>
      </c>
      <c r="DL172" s="183" t="s">
        <v>1047</v>
      </c>
      <c r="DM172" s="183" t="s">
        <v>1047</v>
      </c>
      <c r="DN172" s="183" t="s">
        <v>1047</v>
      </c>
      <c r="DO172" s="410"/>
      <c r="DP172" s="183" t="s">
        <v>1047</v>
      </c>
      <c r="DQ172" s="410"/>
      <c r="DR172" s="183" t="s">
        <v>1047</v>
      </c>
      <c r="DS172" s="410"/>
      <c r="DT172" s="183" t="s">
        <v>1047</v>
      </c>
      <c r="DU172" s="183" t="s">
        <v>1047</v>
      </c>
      <c r="DV172" s="183" t="s">
        <v>1047</v>
      </c>
      <c r="DW172" s="183" t="s">
        <v>1047</v>
      </c>
      <c r="DX172" s="183" t="s">
        <v>1047</v>
      </c>
      <c r="DY172" s="183" t="s">
        <v>1047</v>
      </c>
      <c r="DZ172" s="410"/>
      <c r="EA172" s="183" t="s">
        <v>1047</v>
      </c>
      <c r="EB172" s="183" t="s">
        <v>1047</v>
      </c>
      <c r="EC172" s="235">
        <v>2083.3333333333335</v>
      </c>
      <c r="ED172" s="235">
        <f>'Coût médian du PMAS'!F21</f>
        <v>1666.6666666666667</v>
      </c>
      <c r="EF172" s="130" t="s">
        <v>1729</v>
      </c>
      <c r="EG172" s="183" t="s">
        <v>1047</v>
      </c>
      <c r="EH172" s="183" t="s">
        <v>1047</v>
      </c>
      <c r="EI172" s="183" t="s">
        <v>1047</v>
      </c>
      <c r="EJ172" s="183" t="s">
        <v>1047</v>
      </c>
      <c r="EK172" s="183" t="s">
        <v>1047</v>
      </c>
      <c r="EL172" s="183" t="s">
        <v>1047</v>
      </c>
      <c r="EM172" s="183" t="s">
        <v>1047</v>
      </c>
      <c r="EN172" s="183" t="s">
        <v>1047</v>
      </c>
      <c r="EO172" s="183" t="s">
        <v>1047</v>
      </c>
      <c r="EP172" s="410"/>
      <c r="EQ172" s="183" t="s">
        <v>1047</v>
      </c>
      <c r="ER172" s="410"/>
      <c r="ES172" s="183" t="s">
        <v>1047</v>
      </c>
      <c r="ET172" s="410"/>
      <c r="EU172" s="183" t="s">
        <v>1047</v>
      </c>
      <c r="EV172" s="183" t="s">
        <v>1047</v>
      </c>
      <c r="EW172" s="183" t="s">
        <v>1047</v>
      </c>
      <c r="EX172" s="183" t="s">
        <v>1047</v>
      </c>
      <c r="EY172" s="183" t="s">
        <v>1047</v>
      </c>
      <c r="EZ172" s="183" t="s">
        <v>1047</v>
      </c>
      <c r="FA172" s="410"/>
      <c r="FB172" s="183" t="s">
        <v>1047</v>
      </c>
      <c r="FC172" s="183" t="s">
        <v>1047</v>
      </c>
      <c r="FD172" s="235">
        <v>708</v>
      </c>
      <c r="FE172" s="235">
        <f>'Coût médian du PMAS'!G21</f>
        <v>666.66666666666663</v>
      </c>
    </row>
    <row r="173" spans="1:161" x14ac:dyDescent="0.3">
      <c r="A173" s="221" t="s">
        <v>1061</v>
      </c>
      <c r="B173" s="183" t="s">
        <v>1047</v>
      </c>
      <c r="C173" s="183" t="s">
        <v>1047</v>
      </c>
      <c r="D173" s="183" t="s">
        <v>1047</v>
      </c>
      <c r="E173" s="183" t="s">
        <v>1047</v>
      </c>
      <c r="F173" s="183" t="s">
        <v>1047</v>
      </c>
      <c r="G173" s="183" t="s">
        <v>1047</v>
      </c>
      <c r="H173" s="183" t="s">
        <v>1047</v>
      </c>
      <c r="I173" s="234">
        <v>166.66666666666666</v>
      </c>
      <c r="J173" s="183" t="s">
        <v>1047</v>
      </c>
      <c r="K173" s="410"/>
      <c r="L173" s="183" t="s">
        <v>1047</v>
      </c>
      <c r="M173" s="410"/>
      <c r="N173" s="183" t="s">
        <v>1047</v>
      </c>
      <c r="O173" s="410"/>
      <c r="P173" s="183" t="s">
        <v>1047</v>
      </c>
      <c r="Q173" s="183" t="s">
        <v>1047</v>
      </c>
      <c r="R173" s="183" t="s">
        <v>1047</v>
      </c>
      <c r="S173" s="183" t="s">
        <v>1047</v>
      </c>
      <c r="T173" s="183" t="s">
        <v>1047</v>
      </c>
      <c r="U173" s="183" t="s">
        <v>1047</v>
      </c>
      <c r="V173" s="413"/>
      <c r="W173" s="183" t="s">
        <v>1047</v>
      </c>
      <c r="X173" s="183" t="s">
        <v>1047</v>
      </c>
      <c r="Y173" s="183" t="s">
        <v>1047</v>
      </c>
      <c r="Z173" s="183" t="s">
        <v>1047</v>
      </c>
      <c r="AB173" s="221" t="s">
        <v>1061</v>
      </c>
      <c r="AC173" s="183" t="s">
        <v>1047</v>
      </c>
      <c r="AD173" s="183" t="s">
        <v>1047</v>
      </c>
      <c r="AE173" s="183" t="s">
        <v>1047</v>
      </c>
      <c r="AF173" s="183" t="s">
        <v>1047</v>
      </c>
      <c r="AG173" s="183" t="s">
        <v>1047</v>
      </c>
      <c r="AH173" s="183" t="s">
        <v>1047</v>
      </c>
      <c r="AI173" s="183" t="s">
        <v>1047</v>
      </c>
      <c r="AJ173" s="237">
        <v>333.33333333333331</v>
      </c>
      <c r="AK173" s="183" t="s">
        <v>1047</v>
      </c>
      <c r="AL173" s="410"/>
      <c r="AM173" s="183" t="s">
        <v>1047</v>
      </c>
      <c r="AN173" s="410"/>
      <c r="AO173" s="183" t="s">
        <v>1047</v>
      </c>
      <c r="AP173" s="410"/>
      <c r="AQ173" s="183" t="s">
        <v>1047</v>
      </c>
      <c r="AR173" s="183" t="s">
        <v>1047</v>
      </c>
      <c r="AS173" s="183" t="s">
        <v>1047</v>
      </c>
      <c r="AT173" s="183" t="s">
        <v>1047</v>
      </c>
      <c r="AU173" s="183" t="s">
        <v>1047</v>
      </c>
      <c r="AV173" s="183" t="s">
        <v>1047</v>
      </c>
      <c r="AW173" s="410"/>
      <c r="AX173" s="183" t="s">
        <v>1047</v>
      </c>
      <c r="AY173" s="183" t="s">
        <v>1047</v>
      </c>
      <c r="AZ173" s="183" t="s">
        <v>1047</v>
      </c>
      <c r="BA173" s="183" t="s">
        <v>1047</v>
      </c>
      <c r="BC173" s="221" t="s">
        <v>1061</v>
      </c>
      <c r="BD173" s="183" t="s">
        <v>1047</v>
      </c>
      <c r="BE173" s="183" t="s">
        <v>1047</v>
      </c>
      <c r="BF173" s="183" t="s">
        <v>1047</v>
      </c>
      <c r="BG173" s="183" t="s">
        <v>1047</v>
      </c>
      <c r="BH173" s="183" t="s">
        <v>1047</v>
      </c>
      <c r="BI173" s="183" t="s">
        <v>1047</v>
      </c>
      <c r="BJ173" s="183" t="s">
        <v>1047</v>
      </c>
      <c r="BK173" s="237">
        <v>416.66666666666669</v>
      </c>
      <c r="BL173" s="183" t="s">
        <v>1047</v>
      </c>
      <c r="BM173" s="410"/>
      <c r="BN173" s="183" t="s">
        <v>1047</v>
      </c>
      <c r="BO173" s="410"/>
      <c r="BP173" s="183" t="s">
        <v>1047</v>
      </c>
      <c r="BQ173" s="410"/>
      <c r="BR173" s="183" t="s">
        <v>1047</v>
      </c>
      <c r="BS173" s="183" t="s">
        <v>1047</v>
      </c>
      <c r="BT173" s="183" t="s">
        <v>1047</v>
      </c>
      <c r="BU173" s="183" t="s">
        <v>1047</v>
      </c>
      <c r="BV173" s="183" t="s">
        <v>1047</v>
      </c>
      <c r="BW173" s="183" t="s">
        <v>1047</v>
      </c>
      <c r="BX173" s="410"/>
      <c r="BY173" s="183" t="s">
        <v>1047</v>
      </c>
      <c r="BZ173" s="183" t="s">
        <v>1047</v>
      </c>
      <c r="CA173" s="183" t="s">
        <v>1047</v>
      </c>
      <c r="CB173" s="183" t="s">
        <v>1047</v>
      </c>
      <c r="CD173" s="221" t="s">
        <v>1061</v>
      </c>
      <c r="CE173" s="183" t="s">
        <v>1047</v>
      </c>
      <c r="CF173" s="183" t="s">
        <v>1047</v>
      </c>
      <c r="CG173" s="183" t="s">
        <v>1047</v>
      </c>
      <c r="CH173" s="183" t="s">
        <v>1047</v>
      </c>
      <c r="CI173" s="183" t="s">
        <v>1047</v>
      </c>
      <c r="CJ173" s="183" t="s">
        <v>1047</v>
      </c>
      <c r="CK173" s="183" t="s">
        <v>1047</v>
      </c>
      <c r="CL173" s="237">
        <v>583.33333333333337</v>
      </c>
      <c r="CM173" s="183" t="s">
        <v>1047</v>
      </c>
      <c r="CN173" s="410"/>
      <c r="CO173" s="183" t="s">
        <v>1047</v>
      </c>
      <c r="CP173" s="410"/>
      <c r="CQ173" s="183" t="s">
        <v>1047</v>
      </c>
      <c r="CR173" s="410"/>
      <c r="CS173" s="183" t="s">
        <v>1047</v>
      </c>
      <c r="CT173" s="183" t="s">
        <v>1047</v>
      </c>
      <c r="CU173" s="183" t="s">
        <v>1047</v>
      </c>
      <c r="CV173" s="183" t="s">
        <v>1047</v>
      </c>
      <c r="CW173" s="183" t="s">
        <v>1047</v>
      </c>
      <c r="CX173" s="183" t="s">
        <v>1047</v>
      </c>
      <c r="CY173" s="410"/>
      <c r="CZ173" s="183" t="s">
        <v>1047</v>
      </c>
      <c r="DA173" s="183" t="s">
        <v>1047</v>
      </c>
      <c r="DB173" s="183" t="s">
        <v>1047</v>
      </c>
      <c r="DC173" s="183" t="s">
        <v>1047</v>
      </c>
      <c r="DE173" s="221" t="s">
        <v>1061</v>
      </c>
      <c r="DF173" s="183" t="s">
        <v>1047</v>
      </c>
      <c r="DG173" s="183" t="s">
        <v>1047</v>
      </c>
      <c r="DH173" s="183" t="s">
        <v>1047</v>
      </c>
      <c r="DI173" s="183" t="s">
        <v>1047</v>
      </c>
      <c r="DJ173" s="183" t="s">
        <v>1047</v>
      </c>
      <c r="DK173" s="183" t="s">
        <v>1047</v>
      </c>
      <c r="DL173" s="183" t="s">
        <v>1047</v>
      </c>
      <c r="DM173" s="234">
        <v>1979.1666666666667</v>
      </c>
      <c r="DN173" s="183" t="s">
        <v>1047</v>
      </c>
      <c r="DO173" s="410"/>
      <c r="DP173" s="183" t="s">
        <v>1047</v>
      </c>
      <c r="DQ173" s="410"/>
      <c r="DR173" s="183" t="s">
        <v>1047</v>
      </c>
      <c r="DS173" s="410"/>
      <c r="DT173" s="183" t="s">
        <v>1047</v>
      </c>
      <c r="DU173" s="183" t="s">
        <v>1047</v>
      </c>
      <c r="DV173" s="183" t="s">
        <v>1047</v>
      </c>
      <c r="DW173" s="183" t="s">
        <v>1047</v>
      </c>
      <c r="DX173" s="183" t="s">
        <v>1047</v>
      </c>
      <c r="DY173" s="183" t="s">
        <v>1047</v>
      </c>
      <c r="DZ173" s="410"/>
      <c r="EA173" s="183" t="s">
        <v>1047</v>
      </c>
      <c r="EB173" s="283" t="s">
        <v>1047</v>
      </c>
      <c r="EC173" s="183" t="s">
        <v>1047</v>
      </c>
      <c r="ED173" s="183" t="s">
        <v>1047</v>
      </c>
      <c r="EF173" s="221" t="s">
        <v>1061</v>
      </c>
      <c r="EG173" s="183" t="s">
        <v>1047</v>
      </c>
      <c r="EH173" s="183" t="s">
        <v>1047</v>
      </c>
      <c r="EI173" s="183" t="s">
        <v>1047</v>
      </c>
      <c r="EJ173" s="183" t="s">
        <v>1047</v>
      </c>
      <c r="EK173" s="183" t="s">
        <v>1047</v>
      </c>
      <c r="EL173" s="183" t="s">
        <v>1047</v>
      </c>
      <c r="EM173" s="183" t="s">
        <v>1047</v>
      </c>
      <c r="EN173" s="234">
        <v>583.33333333333337</v>
      </c>
      <c r="EO173" s="183" t="s">
        <v>1047</v>
      </c>
      <c r="EP173" s="410"/>
      <c r="EQ173" s="183" t="s">
        <v>1047</v>
      </c>
      <c r="ER173" s="410"/>
      <c r="ES173" s="183" t="s">
        <v>1047</v>
      </c>
      <c r="ET173" s="410"/>
      <c r="EU173" s="183" t="s">
        <v>1047</v>
      </c>
      <c r="EV173" s="183" t="s">
        <v>1047</v>
      </c>
      <c r="EW173" s="183" t="s">
        <v>1047</v>
      </c>
      <c r="EX173" s="183" t="s">
        <v>1047</v>
      </c>
      <c r="EY173" s="183" t="s">
        <v>1047</v>
      </c>
      <c r="EZ173" s="183" t="s">
        <v>1047</v>
      </c>
      <c r="FA173" s="410"/>
      <c r="FB173" s="183" t="s">
        <v>1047</v>
      </c>
      <c r="FC173" s="183" t="s">
        <v>1047</v>
      </c>
      <c r="FD173" s="183" t="s">
        <v>1047</v>
      </c>
      <c r="FE173" s="183" t="s">
        <v>1047</v>
      </c>
    </row>
    <row r="174" spans="1:161" x14ac:dyDescent="0.3">
      <c r="A174" s="130" t="s">
        <v>1063</v>
      </c>
      <c r="B174" s="180">
        <v>83.333333333333329</v>
      </c>
      <c r="C174" s="248">
        <v>250</v>
      </c>
      <c r="D174" s="248">
        <v>41.666666666666664</v>
      </c>
      <c r="E174" s="183" t="s">
        <v>1047</v>
      </c>
      <c r="F174" s="183" t="s">
        <v>1047</v>
      </c>
      <c r="G174" s="183" t="s">
        <v>1047</v>
      </c>
      <c r="H174" s="180">
        <v>83.333333333333329</v>
      </c>
      <c r="I174" s="183" t="s">
        <v>1047</v>
      </c>
      <c r="J174" s="235">
        <v>50</v>
      </c>
      <c r="K174" s="410"/>
      <c r="L174" s="183" t="s">
        <v>1047</v>
      </c>
      <c r="M174" s="410"/>
      <c r="N174" s="183" t="s">
        <v>1047</v>
      </c>
      <c r="O174" s="410"/>
      <c r="P174" s="183" t="s">
        <v>1047</v>
      </c>
      <c r="Q174" s="183" t="s">
        <v>1047</v>
      </c>
      <c r="R174" s="234">
        <v>208.33333333333334</v>
      </c>
      <c r="S174" s="235">
        <v>166.66666666666666</v>
      </c>
      <c r="T174" s="183" t="s">
        <v>1047</v>
      </c>
      <c r="U174" s="183" t="s">
        <v>1047</v>
      </c>
      <c r="V174" s="413"/>
      <c r="W174" s="232">
        <v>250</v>
      </c>
      <c r="X174" s="232">
        <v>250</v>
      </c>
      <c r="Y174" s="232">
        <v>229.16666666666666</v>
      </c>
      <c r="Z174" s="232">
        <f>'Coût médian du PMAS'!B22</f>
        <v>250</v>
      </c>
      <c r="AB174" s="130" t="s">
        <v>1063</v>
      </c>
      <c r="AC174" s="180">
        <v>500</v>
      </c>
      <c r="AD174" s="248">
        <v>416.66666666666669</v>
      </c>
      <c r="AE174" s="248">
        <v>500</v>
      </c>
      <c r="AF174" s="183" t="s">
        <v>1047</v>
      </c>
      <c r="AG174" s="183" t="s">
        <v>1047</v>
      </c>
      <c r="AH174" s="183" t="s">
        <v>1047</v>
      </c>
      <c r="AI174" s="236">
        <v>500</v>
      </c>
      <c r="AJ174" s="183" t="s">
        <v>1047</v>
      </c>
      <c r="AK174" s="235">
        <v>583.33333333333337</v>
      </c>
      <c r="AL174" s="410"/>
      <c r="AM174" s="183" t="s">
        <v>1047</v>
      </c>
      <c r="AN174" s="410"/>
      <c r="AO174" s="183" t="s">
        <v>1047</v>
      </c>
      <c r="AP174" s="410"/>
      <c r="AQ174" s="183" t="s">
        <v>1047</v>
      </c>
      <c r="AR174" s="183" t="s">
        <v>1047</v>
      </c>
      <c r="AS174" s="234">
        <v>258.33333333333331</v>
      </c>
      <c r="AT174" s="235">
        <v>458.33333333333297</v>
      </c>
      <c r="AU174" s="183" t="s">
        <v>1047</v>
      </c>
      <c r="AV174" s="183" t="s">
        <v>1047</v>
      </c>
      <c r="AW174" s="410"/>
      <c r="AX174" s="180">
        <v>500</v>
      </c>
      <c r="AY174" s="233">
        <v>291.66666666666669</v>
      </c>
      <c r="AZ174" s="233">
        <v>250</v>
      </c>
      <c r="BA174" s="233">
        <f>'Coût médian du PMAS'!C22</f>
        <v>250</v>
      </c>
      <c r="BC174" s="130" t="s">
        <v>1063</v>
      </c>
      <c r="BD174" s="245">
        <v>520.83333333333337</v>
      </c>
      <c r="BE174" s="248">
        <v>750</v>
      </c>
      <c r="BF174" s="248">
        <v>583.33333333333337</v>
      </c>
      <c r="BG174" s="183" t="s">
        <v>1047</v>
      </c>
      <c r="BH174" s="183" t="s">
        <v>1047</v>
      </c>
      <c r="BI174" s="183" t="s">
        <v>1047</v>
      </c>
      <c r="BJ174" s="236">
        <v>583.33333333333337</v>
      </c>
      <c r="BK174" s="183" t="s">
        <v>1047</v>
      </c>
      <c r="BL174" s="235">
        <v>1208.3333333333333</v>
      </c>
      <c r="BM174" s="410"/>
      <c r="BN174" s="183" t="s">
        <v>1047</v>
      </c>
      <c r="BO174" s="410"/>
      <c r="BP174" s="183" t="s">
        <v>1047</v>
      </c>
      <c r="BQ174" s="410"/>
      <c r="BR174" s="183" t="s">
        <v>1047</v>
      </c>
      <c r="BS174" s="183" t="s">
        <v>1047</v>
      </c>
      <c r="BT174" s="235">
        <v>1250</v>
      </c>
      <c r="BU174" s="234">
        <v>500</v>
      </c>
      <c r="BV174" s="183" t="s">
        <v>1047</v>
      </c>
      <c r="BW174" s="183" t="s">
        <v>1047</v>
      </c>
      <c r="BX174" s="410"/>
      <c r="BY174" s="232">
        <v>500</v>
      </c>
      <c r="BZ174" s="180">
        <v>1000</v>
      </c>
      <c r="CA174" s="180">
        <v>1000</v>
      </c>
      <c r="CB174" s="235">
        <f>'Coût médian du PMAS'!D22</f>
        <v>1000</v>
      </c>
      <c r="CD174" s="130" t="s">
        <v>1063</v>
      </c>
      <c r="CE174" s="233">
        <v>500</v>
      </c>
      <c r="CF174" s="235">
        <v>416.66666666666669</v>
      </c>
      <c r="CG174" s="235">
        <v>500</v>
      </c>
      <c r="CH174" s="183" t="s">
        <v>1047</v>
      </c>
      <c r="CI174" s="183" t="s">
        <v>1047</v>
      </c>
      <c r="CJ174" s="183" t="s">
        <v>1047</v>
      </c>
      <c r="CK174" s="180">
        <v>750</v>
      </c>
      <c r="CL174" s="183" t="s">
        <v>1047</v>
      </c>
      <c r="CM174" s="235">
        <v>500</v>
      </c>
      <c r="CN174" s="410"/>
      <c r="CO174" s="183" t="s">
        <v>1047</v>
      </c>
      <c r="CP174" s="410"/>
      <c r="CQ174" s="183" t="s">
        <v>1047</v>
      </c>
      <c r="CR174" s="410"/>
      <c r="CS174" s="183" t="s">
        <v>1047</v>
      </c>
      <c r="CT174" s="183" t="s">
        <v>1047</v>
      </c>
      <c r="CU174" s="234">
        <v>541.66666666666663</v>
      </c>
      <c r="CV174" s="235">
        <v>666.66666666666697</v>
      </c>
      <c r="CW174" s="183" t="s">
        <v>1047</v>
      </c>
      <c r="CX174" s="183" t="s">
        <v>1047</v>
      </c>
      <c r="CY174" s="410"/>
      <c r="CZ174" s="232">
        <v>583.33333333333337</v>
      </c>
      <c r="DA174" s="233">
        <v>541.66666666666663</v>
      </c>
      <c r="DB174" s="234">
        <v>541.66666666666663</v>
      </c>
      <c r="DC174" s="234">
        <f>'Coût médian du PMAS'!E22</f>
        <v>500</v>
      </c>
      <c r="DE174" s="130" t="s">
        <v>1063</v>
      </c>
      <c r="DF174" s="233">
        <v>1041.6666666666667</v>
      </c>
      <c r="DG174" s="235">
        <v>833.33333333333337</v>
      </c>
      <c r="DH174" s="235">
        <v>833.33333333333337</v>
      </c>
      <c r="DI174" s="183" t="s">
        <v>1047</v>
      </c>
      <c r="DJ174" s="183" t="s">
        <v>1047</v>
      </c>
      <c r="DK174" s="183" t="s">
        <v>1047</v>
      </c>
      <c r="DL174" s="236">
        <v>958.33333333333337</v>
      </c>
      <c r="DM174" s="183" t="s">
        <v>1047</v>
      </c>
      <c r="DN174" s="234">
        <v>1666.6666666666667</v>
      </c>
      <c r="DO174" s="410"/>
      <c r="DP174" s="183" t="s">
        <v>1047</v>
      </c>
      <c r="DQ174" s="410"/>
      <c r="DR174" s="183" t="s">
        <v>1047</v>
      </c>
      <c r="DS174" s="410"/>
      <c r="DT174" s="183" t="s">
        <v>1047</v>
      </c>
      <c r="DU174" s="183" t="s">
        <v>1047</v>
      </c>
      <c r="DV174" s="234">
        <v>1833.3333333333333</v>
      </c>
      <c r="DW174" s="234">
        <v>2000</v>
      </c>
      <c r="DX174" s="183" t="s">
        <v>1047</v>
      </c>
      <c r="DY174" s="183" t="s">
        <v>1047</v>
      </c>
      <c r="DZ174" s="410"/>
      <c r="EA174" s="234">
        <v>2041.6666666666667</v>
      </c>
      <c r="EB174" s="234">
        <v>2500</v>
      </c>
      <c r="EC174" s="234">
        <v>2000</v>
      </c>
      <c r="ED174" s="234">
        <f>'Coût médian du PMAS'!F22</f>
        <v>2041.6666666666667</v>
      </c>
      <c r="EF174" s="130" t="s">
        <v>1063</v>
      </c>
      <c r="EG174" s="233">
        <v>958.33333333333337</v>
      </c>
      <c r="EH174" s="245">
        <v>750</v>
      </c>
      <c r="EI174" s="248">
        <v>833.33333333333337</v>
      </c>
      <c r="EJ174" s="183" t="s">
        <v>1047</v>
      </c>
      <c r="EK174" s="183" t="s">
        <v>1047</v>
      </c>
      <c r="EL174" s="183" t="s">
        <v>1047</v>
      </c>
      <c r="EM174" s="236">
        <v>1250</v>
      </c>
      <c r="EN174" s="183" t="s">
        <v>1047</v>
      </c>
      <c r="EO174" s="234">
        <v>625</v>
      </c>
      <c r="EP174" s="410"/>
      <c r="EQ174" s="183" t="s">
        <v>1047</v>
      </c>
      <c r="ER174" s="410"/>
      <c r="ES174" s="183" t="s">
        <v>1047</v>
      </c>
      <c r="ET174" s="410"/>
      <c r="EU174" s="183" t="s">
        <v>1047</v>
      </c>
      <c r="EV174" s="183" t="s">
        <v>1047</v>
      </c>
      <c r="EW174" s="234">
        <v>666.66666666666663</v>
      </c>
      <c r="EX174" s="235">
        <v>792</v>
      </c>
      <c r="EY174" s="183" t="s">
        <v>1047</v>
      </c>
      <c r="EZ174" s="183" t="s">
        <v>1047</v>
      </c>
      <c r="FA174" s="410"/>
      <c r="FB174" s="234">
        <v>625</v>
      </c>
      <c r="FC174" s="234">
        <v>833.33333333333337</v>
      </c>
      <c r="FD174" s="234">
        <v>645.83333333333337</v>
      </c>
      <c r="FE174" s="234">
        <f>'Coût médian du PMAS'!G22</f>
        <v>666.66666666666663</v>
      </c>
    </row>
    <row r="175" spans="1:161" x14ac:dyDescent="0.3">
      <c r="A175" s="221" t="s">
        <v>933</v>
      </c>
      <c r="B175" s="180">
        <v>166.66666666666666</v>
      </c>
      <c r="C175" s="248">
        <v>166.66666666666666</v>
      </c>
      <c r="D175" s="248">
        <v>166.66666666666666</v>
      </c>
      <c r="E175" s="248">
        <v>166.66666666666666</v>
      </c>
      <c r="F175" s="183" t="s">
        <v>1047</v>
      </c>
      <c r="G175" s="183" t="s">
        <v>1047</v>
      </c>
      <c r="H175" s="183" t="s">
        <v>1047</v>
      </c>
      <c r="I175" s="183" t="s">
        <v>1047</v>
      </c>
      <c r="J175" s="183" t="s">
        <v>1047</v>
      </c>
      <c r="K175" s="410"/>
      <c r="L175" s="183" t="s">
        <v>1047</v>
      </c>
      <c r="M175" s="410"/>
      <c r="N175" s="183" t="s">
        <v>1047</v>
      </c>
      <c r="O175" s="410"/>
      <c r="P175" s="183" t="s">
        <v>1047</v>
      </c>
      <c r="Q175" s="183" t="s">
        <v>1047</v>
      </c>
      <c r="R175" s="235">
        <v>458.33333333333331</v>
      </c>
      <c r="S175" s="234">
        <v>166.66666666666666</v>
      </c>
      <c r="T175" s="183" t="s">
        <v>1047</v>
      </c>
      <c r="U175" s="180">
        <v>300</v>
      </c>
      <c r="V175" s="413"/>
      <c r="W175" s="180">
        <v>333.33333333333331</v>
      </c>
      <c r="X175" s="232">
        <v>250</v>
      </c>
      <c r="Y175" s="232">
        <v>229.16666666666666</v>
      </c>
      <c r="Z175" s="183" t="s">
        <v>1047</v>
      </c>
      <c r="AB175" s="221" t="s">
        <v>933</v>
      </c>
      <c r="AC175" s="180">
        <v>333.33333333333331</v>
      </c>
      <c r="AD175" s="248">
        <v>333.33333333333331</v>
      </c>
      <c r="AE175" s="248">
        <v>333.33333333333331</v>
      </c>
      <c r="AF175" s="248">
        <v>333.33333333333331</v>
      </c>
      <c r="AG175" s="183" t="s">
        <v>1047</v>
      </c>
      <c r="AH175" s="183" t="s">
        <v>1047</v>
      </c>
      <c r="AI175" s="183" t="s">
        <v>1047</v>
      </c>
      <c r="AJ175" s="183" t="s">
        <v>1047</v>
      </c>
      <c r="AK175" s="183" t="s">
        <v>1047</v>
      </c>
      <c r="AL175" s="410"/>
      <c r="AM175" s="183" t="s">
        <v>1047</v>
      </c>
      <c r="AN175" s="410"/>
      <c r="AO175" s="183" t="s">
        <v>1047</v>
      </c>
      <c r="AP175" s="410"/>
      <c r="AQ175" s="183" t="s">
        <v>1047</v>
      </c>
      <c r="AR175" s="183" t="s">
        <v>1047</v>
      </c>
      <c r="AS175" s="235">
        <v>333.33333333333331</v>
      </c>
      <c r="AT175" s="235">
        <v>333.33333333333297</v>
      </c>
      <c r="AU175" s="183" t="s">
        <v>1047</v>
      </c>
      <c r="AV175" s="180">
        <v>333.33333333333331</v>
      </c>
      <c r="AW175" s="410"/>
      <c r="AX175" s="180">
        <v>333.33333333333331</v>
      </c>
      <c r="AY175" s="180">
        <v>333.33333333333331</v>
      </c>
      <c r="AZ175" s="180">
        <v>333.33333333333331</v>
      </c>
      <c r="BA175" s="183" t="s">
        <v>1047</v>
      </c>
      <c r="BC175" s="221" t="s">
        <v>933</v>
      </c>
      <c r="BD175" s="180">
        <v>1166.6666666666667</v>
      </c>
      <c r="BE175" s="248">
        <v>333.33333333333331</v>
      </c>
      <c r="BF175" s="248">
        <v>416.66666666666669</v>
      </c>
      <c r="BG175" s="248">
        <v>500</v>
      </c>
      <c r="BH175" s="183" t="s">
        <v>1047</v>
      </c>
      <c r="BI175" s="183" t="s">
        <v>1047</v>
      </c>
      <c r="BJ175" s="183" t="s">
        <v>1047</v>
      </c>
      <c r="BK175" s="183" t="s">
        <v>1047</v>
      </c>
      <c r="BL175" s="183" t="s">
        <v>1047</v>
      </c>
      <c r="BM175" s="410"/>
      <c r="BN175" s="183" t="s">
        <v>1047</v>
      </c>
      <c r="BO175" s="410"/>
      <c r="BP175" s="183" t="s">
        <v>1047</v>
      </c>
      <c r="BQ175" s="410"/>
      <c r="BR175" s="183" t="s">
        <v>1047</v>
      </c>
      <c r="BS175" s="183" t="s">
        <v>1047</v>
      </c>
      <c r="BT175" s="235">
        <v>483.33333333333331</v>
      </c>
      <c r="BU175" s="235">
        <v>500</v>
      </c>
      <c r="BV175" s="183" t="s">
        <v>1047</v>
      </c>
      <c r="BW175" s="235">
        <v>500</v>
      </c>
      <c r="BX175" s="410"/>
      <c r="BY175" s="180">
        <v>333.33333333333331</v>
      </c>
      <c r="BZ175" s="180">
        <v>333.33333333333331</v>
      </c>
      <c r="CA175" s="180">
        <v>333.33333333333331</v>
      </c>
      <c r="CB175" s="183" t="s">
        <v>1047</v>
      </c>
      <c r="CD175" s="221" t="s">
        <v>933</v>
      </c>
      <c r="CE175" s="180">
        <v>333.33333333333331</v>
      </c>
      <c r="CF175" s="235">
        <v>500</v>
      </c>
      <c r="CG175" s="235">
        <v>500</v>
      </c>
      <c r="CH175" s="235">
        <v>500</v>
      </c>
      <c r="CI175" s="183" t="s">
        <v>1047</v>
      </c>
      <c r="CJ175" s="183" t="s">
        <v>1047</v>
      </c>
      <c r="CK175" s="183" t="s">
        <v>1047</v>
      </c>
      <c r="CL175" s="183" t="s">
        <v>1047</v>
      </c>
      <c r="CM175" s="183" t="s">
        <v>1047</v>
      </c>
      <c r="CN175" s="410"/>
      <c r="CO175" s="183" t="s">
        <v>1047</v>
      </c>
      <c r="CP175" s="410"/>
      <c r="CQ175" s="183" t="s">
        <v>1047</v>
      </c>
      <c r="CR175" s="410"/>
      <c r="CS175" s="183" t="s">
        <v>1047</v>
      </c>
      <c r="CT175" s="183" t="s">
        <v>1047</v>
      </c>
      <c r="CU175" s="235">
        <v>441.66666666666669</v>
      </c>
      <c r="CV175" s="235">
        <v>458.33333333333297</v>
      </c>
      <c r="CW175" s="183" t="s">
        <v>1047</v>
      </c>
      <c r="CX175" s="235">
        <v>500</v>
      </c>
      <c r="CY175" s="410"/>
      <c r="CZ175" s="180">
        <v>416.66666666666669</v>
      </c>
      <c r="DA175" s="235">
        <v>416.66666666666669</v>
      </c>
      <c r="DB175" s="235">
        <v>416.66666666666669</v>
      </c>
      <c r="DC175" s="183" t="s">
        <v>1047</v>
      </c>
      <c r="DE175" s="221" t="s">
        <v>933</v>
      </c>
      <c r="DF175" s="180">
        <v>833.33333333333337</v>
      </c>
      <c r="DG175" s="235">
        <v>833.33333333333337</v>
      </c>
      <c r="DH175" s="235">
        <v>833.33333333333337</v>
      </c>
      <c r="DI175" s="235">
        <v>833.33333333333337</v>
      </c>
      <c r="DJ175" s="183" t="s">
        <v>1047</v>
      </c>
      <c r="DK175" s="183" t="s">
        <v>1047</v>
      </c>
      <c r="DL175" s="183" t="s">
        <v>1047</v>
      </c>
      <c r="DM175" s="183" t="s">
        <v>1047</v>
      </c>
      <c r="DN175" s="183" t="s">
        <v>1047</v>
      </c>
      <c r="DO175" s="410"/>
      <c r="DP175" s="183" t="s">
        <v>1047</v>
      </c>
      <c r="DQ175" s="410"/>
      <c r="DR175" s="183" t="s">
        <v>1047</v>
      </c>
      <c r="DS175" s="410"/>
      <c r="DT175" s="183" t="s">
        <v>1047</v>
      </c>
      <c r="DU175" s="183" t="s">
        <v>1047</v>
      </c>
      <c r="DV175" s="235">
        <v>1375</v>
      </c>
      <c r="DW175" s="235">
        <v>1333.3333333333301</v>
      </c>
      <c r="DX175" s="183" t="s">
        <v>1047</v>
      </c>
      <c r="DY175" s="235">
        <v>1333.3333333333333</v>
      </c>
      <c r="DZ175" s="410"/>
      <c r="EA175" s="235">
        <v>1333.3333333333333</v>
      </c>
      <c r="EB175" s="282">
        <v>1333.3333333333333</v>
      </c>
      <c r="EC175" s="235">
        <v>1333.3333333333333</v>
      </c>
      <c r="ED175" s="183" t="s">
        <v>1047</v>
      </c>
      <c r="EF175" s="221" t="s">
        <v>933</v>
      </c>
      <c r="EG175" s="180">
        <v>2333.3333333333335</v>
      </c>
      <c r="EH175" s="248">
        <v>583.33333333333337</v>
      </c>
      <c r="EI175" s="248">
        <v>583.33333333333337</v>
      </c>
      <c r="EJ175" s="248">
        <v>583.33333333333337</v>
      </c>
      <c r="EK175" s="183" t="s">
        <v>1047</v>
      </c>
      <c r="EL175" s="183" t="s">
        <v>1047</v>
      </c>
      <c r="EM175" s="183" t="s">
        <v>1047</v>
      </c>
      <c r="EN175" s="183" t="s">
        <v>1047</v>
      </c>
      <c r="EO175" s="183" t="s">
        <v>1047</v>
      </c>
      <c r="EP175" s="410"/>
      <c r="EQ175" s="183" t="s">
        <v>1047</v>
      </c>
      <c r="ER175" s="410"/>
      <c r="ES175" s="183" t="s">
        <v>1047</v>
      </c>
      <c r="ET175" s="410"/>
      <c r="EU175" s="183" t="s">
        <v>1047</v>
      </c>
      <c r="EV175" s="183" t="s">
        <v>1047</v>
      </c>
      <c r="EW175" s="235">
        <v>666.66666666666663</v>
      </c>
      <c r="EX175" s="235">
        <v>667</v>
      </c>
      <c r="EY175" s="183" t="s">
        <v>1047</v>
      </c>
      <c r="EZ175" s="234">
        <v>666.66666666666663</v>
      </c>
      <c r="FA175" s="410"/>
      <c r="FB175" s="234">
        <v>625</v>
      </c>
      <c r="FC175" s="234">
        <v>833.33333333333337</v>
      </c>
      <c r="FD175" s="234">
        <v>645.83333333333337</v>
      </c>
      <c r="FE175" s="183" t="s">
        <v>1047</v>
      </c>
    </row>
    <row r="176" spans="1:161" x14ac:dyDescent="0.3">
      <c r="A176" s="130" t="s">
        <v>1062</v>
      </c>
      <c r="B176" s="183" t="s">
        <v>1047</v>
      </c>
      <c r="C176" s="183" t="s">
        <v>1047</v>
      </c>
      <c r="D176" s="183" t="s">
        <v>1047</v>
      </c>
      <c r="E176" s="183" t="s">
        <v>1047</v>
      </c>
      <c r="F176" s="183" t="s">
        <v>1047</v>
      </c>
      <c r="G176" s="183" t="s">
        <v>1047</v>
      </c>
      <c r="H176" s="183" t="s">
        <v>1047</v>
      </c>
      <c r="I176" s="183" t="s">
        <v>1047</v>
      </c>
      <c r="J176" s="183" t="s">
        <v>1047</v>
      </c>
      <c r="K176" s="410"/>
      <c r="L176" s="183" t="s">
        <v>1047</v>
      </c>
      <c r="M176" s="410"/>
      <c r="N176" s="183" t="s">
        <v>1047</v>
      </c>
      <c r="O176" s="410"/>
      <c r="P176" s="183" t="s">
        <v>1047</v>
      </c>
      <c r="Q176" s="183" t="s">
        <v>1047</v>
      </c>
      <c r="R176" s="183" t="s">
        <v>1047</v>
      </c>
      <c r="S176" s="183" t="s">
        <v>1047</v>
      </c>
      <c r="T176" s="234">
        <v>166.66666666666666</v>
      </c>
      <c r="U176" s="183" t="s">
        <v>1047</v>
      </c>
      <c r="V176" s="413"/>
      <c r="W176" s="183" t="s">
        <v>1047</v>
      </c>
      <c r="X176" s="183" t="s">
        <v>1047</v>
      </c>
      <c r="Y176" s="183" t="s">
        <v>1047</v>
      </c>
      <c r="Z176" s="183" t="s">
        <v>1047</v>
      </c>
      <c r="AB176" s="130" t="s">
        <v>1062</v>
      </c>
      <c r="AC176" s="183" t="s">
        <v>1047</v>
      </c>
      <c r="AD176" s="183" t="s">
        <v>1047</v>
      </c>
      <c r="AE176" s="183" t="s">
        <v>1047</v>
      </c>
      <c r="AF176" s="183" t="s">
        <v>1047</v>
      </c>
      <c r="AG176" s="183" t="s">
        <v>1047</v>
      </c>
      <c r="AH176" s="183" t="s">
        <v>1047</v>
      </c>
      <c r="AI176" s="183" t="s">
        <v>1047</v>
      </c>
      <c r="AJ176" s="183" t="s">
        <v>1047</v>
      </c>
      <c r="AK176" s="183" t="s">
        <v>1047</v>
      </c>
      <c r="AL176" s="410"/>
      <c r="AM176" s="183" t="s">
        <v>1047</v>
      </c>
      <c r="AN176" s="410"/>
      <c r="AO176" s="183" t="s">
        <v>1047</v>
      </c>
      <c r="AP176" s="410"/>
      <c r="AQ176" s="183" t="s">
        <v>1047</v>
      </c>
      <c r="AR176" s="183" t="s">
        <v>1047</v>
      </c>
      <c r="AS176" s="183" t="s">
        <v>1047</v>
      </c>
      <c r="AT176" s="183" t="s">
        <v>1047</v>
      </c>
      <c r="AU176" s="235">
        <v>291.66666666666669</v>
      </c>
      <c r="AV176" s="183" t="s">
        <v>1047</v>
      </c>
      <c r="AW176" s="410"/>
      <c r="AX176" s="183" t="s">
        <v>1047</v>
      </c>
      <c r="AY176" s="183" t="s">
        <v>1047</v>
      </c>
      <c r="AZ176" s="183" t="s">
        <v>1047</v>
      </c>
      <c r="BA176" s="183" t="s">
        <v>1047</v>
      </c>
      <c r="BC176" s="130" t="s">
        <v>1062</v>
      </c>
      <c r="BD176" s="183" t="s">
        <v>1047</v>
      </c>
      <c r="BE176" s="183" t="s">
        <v>1047</v>
      </c>
      <c r="BF176" s="183" t="s">
        <v>1047</v>
      </c>
      <c r="BG176" s="183" t="s">
        <v>1047</v>
      </c>
      <c r="BH176" s="183" t="s">
        <v>1047</v>
      </c>
      <c r="BI176" s="183" t="s">
        <v>1047</v>
      </c>
      <c r="BJ176" s="183" t="s">
        <v>1047</v>
      </c>
      <c r="BK176" s="183" t="s">
        <v>1047</v>
      </c>
      <c r="BL176" s="183" t="s">
        <v>1047</v>
      </c>
      <c r="BM176" s="410"/>
      <c r="BN176" s="183" t="s">
        <v>1047</v>
      </c>
      <c r="BO176" s="410"/>
      <c r="BP176" s="183" t="s">
        <v>1047</v>
      </c>
      <c r="BQ176" s="410"/>
      <c r="BR176" s="183" t="s">
        <v>1047</v>
      </c>
      <c r="BS176" s="183" t="s">
        <v>1047</v>
      </c>
      <c r="BT176" s="183" t="s">
        <v>1047</v>
      </c>
      <c r="BU176" s="183" t="s">
        <v>1047</v>
      </c>
      <c r="BV176" s="235">
        <v>625</v>
      </c>
      <c r="BW176" s="183" t="s">
        <v>1047</v>
      </c>
      <c r="BX176" s="410"/>
      <c r="BY176" s="183" t="s">
        <v>1047</v>
      </c>
      <c r="BZ176" s="183" t="s">
        <v>1047</v>
      </c>
      <c r="CA176" s="183" t="s">
        <v>1047</v>
      </c>
      <c r="CB176" s="183" t="s">
        <v>1047</v>
      </c>
      <c r="CD176" s="130" t="s">
        <v>1062</v>
      </c>
      <c r="CE176" s="183" t="s">
        <v>1047</v>
      </c>
      <c r="CF176" s="183" t="s">
        <v>1047</v>
      </c>
      <c r="CG176" s="183" t="s">
        <v>1047</v>
      </c>
      <c r="CH176" s="183" t="s">
        <v>1047</v>
      </c>
      <c r="CI176" s="183" t="s">
        <v>1047</v>
      </c>
      <c r="CJ176" s="183" t="s">
        <v>1047</v>
      </c>
      <c r="CK176" s="183" t="s">
        <v>1047</v>
      </c>
      <c r="CL176" s="183" t="s">
        <v>1047</v>
      </c>
      <c r="CM176" s="183" t="s">
        <v>1047</v>
      </c>
      <c r="CN176" s="410"/>
      <c r="CO176" s="183" t="s">
        <v>1047</v>
      </c>
      <c r="CP176" s="410"/>
      <c r="CQ176" s="183" t="s">
        <v>1047</v>
      </c>
      <c r="CR176" s="410"/>
      <c r="CS176" s="183" t="s">
        <v>1047</v>
      </c>
      <c r="CT176" s="183" t="s">
        <v>1047</v>
      </c>
      <c r="CU176" s="183" t="s">
        <v>1047</v>
      </c>
      <c r="CV176" s="183" t="s">
        <v>1047</v>
      </c>
      <c r="CW176" s="235">
        <v>562.5</v>
      </c>
      <c r="CX176" s="183" t="s">
        <v>1047</v>
      </c>
      <c r="CY176" s="410"/>
      <c r="CZ176" s="183" t="s">
        <v>1047</v>
      </c>
      <c r="DA176" s="183" t="s">
        <v>1047</v>
      </c>
      <c r="DB176" s="183" t="s">
        <v>1047</v>
      </c>
      <c r="DC176" s="183" t="s">
        <v>1047</v>
      </c>
      <c r="DE176" s="130" t="s">
        <v>1062</v>
      </c>
      <c r="DF176" s="183" t="s">
        <v>1047</v>
      </c>
      <c r="DG176" s="183" t="s">
        <v>1047</v>
      </c>
      <c r="DH176" s="183" t="s">
        <v>1047</v>
      </c>
      <c r="DI176" s="183" t="s">
        <v>1047</v>
      </c>
      <c r="DJ176" s="183" t="s">
        <v>1047</v>
      </c>
      <c r="DK176" s="183" t="s">
        <v>1047</v>
      </c>
      <c r="DL176" s="183" t="s">
        <v>1047</v>
      </c>
      <c r="DM176" s="183" t="s">
        <v>1047</v>
      </c>
      <c r="DN176" s="183" t="s">
        <v>1047</v>
      </c>
      <c r="DO176" s="410"/>
      <c r="DP176" s="183" t="s">
        <v>1047</v>
      </c>
      <c r="DQ176" s="410"/>
      <c r="DR176" s="183" t="s">
        <v>1047</v>
      </c>
      <c r="DS176" s="410"/>
      <c r="DT176" s="183" t="s">
        <v>1047</v>
      </c>
      <c r="DU176" s="183" t="s">
        <v>1047</v>
      </c>
      <c r="DV176" s="183" t="s">
        <v>1047</v>
      </c>
      <c r="DW176" s="183" t="s">
        <v>1047</v>
      </c>
      <c r="DX176" s="235">
        <v>1666.6666666666667</v>
      </c>
      <c r="DY176" s="183" t="s">
        <v>1047</v>
      </c>
      <c r="DZ176" s="410"/>
      <c r="EA176" s="183" t="s">
        <v>1047</v>
      </c>
      <c r="EB176" s="283" t="s">
        <v>1047</v>
      </c>
      <c r="EC176" s="183" t="s">
        <v>1047</v>
      </c>
      <c r="ED176" s="183" t="s">
        <v>1047</v>
      </c>
      <c r="EF176" s="130" t="s">
        <v>1062</v>
      </c>
      <c r="EG176" s="183" t="s">
        <v>1047</v>
      </c>
      <c r="EH176" s="183" t="s">
        <v>1047</v>
      </c>
      <c r="EI176" s="183" t="s">
        <v>1047</v>
      </c>
      <c r="EJ176" s="183" t="s">
        <v>1047</v>
      </c>
      <c r="EK176" s="183" t="s">
        <v>1047</v>
      </c>
      <c r="EL176" s="183" t="s">
        <v>1047</v>
      </c>
      <c r="EM176" s="183" t="s">
        <v>1047</v>
      </c>
      <c r="EN176" s="183" t="s">
        <v>1047</v>
      </c>
      <c r="EO176" s="183" t="s">
        <v>1047</v>
      </c>
      <c r="EP176" s="410"/>
      <c r="EQ176" s="183" t="s">
        <v>1047</v>
      </c>
      <c r="ER176" s="410"/>
      <c r="ES176" s="183" t="s">
        <v>1047</v>
      </c>
      <c r="ET176" s="410"/>
      <c r="EU176" s="183" t="s">
        <v>1047</v>
      </c>
      <c r="EV176" s="183" t="s">
        <v>1047</v>
      </c>
      <c r="EW176" s="183" t="s">
        <v>1047</v>
      </c>
      <c r="EX176" s="183" t="s">
        <v>1047</v>
      </c>
      <c r="EY176" s="235">
        <v>583.33333333333337</v>
      </c>
      <c r="EZ176" s="183" t="s">
        <v>1047</v>
      </c>
      <c r="FA176" s="410"/>
      <c r="FB176" s="183" t="s">
        <v>1047</v>
      </c>
      <c r="FC176" s="183" t="s">
        <v>1047</v>
      </c>
      <c r="FD176" s="183" t="s">
        <v>1047</v>
      </c>
      <c r="FE176" s="183" t="s">
        <v>1047</v>
      </c>
    </row>
    <row r="177" spans="1:161" x14ac:dyDescent="0.3">
      <c r="A177" s="221" t="s">
        <v>1064</v>
      </c>
      <c r="B177" s="180">
        <v>333.33333333333331</v>
      </c>
      <c r="C177" s="248">
        <v>166.66666666666666</v>
      </c>
      <c r="D177" s="183" t="s">
        <v>1047</v>
      </c>
      <c r="E177" s="248">
        <v>166.66666666666666</v>
      </c>
      <c r="F177" s="183" t="s">
        <v>1047</v>
      </c>
      <c r="G177" s="233">
        <v>208.33333333333334</v>
      </c>
      <c r="H177" s="180">
        <v>166.66666666666666</v>
      </c>
      <c r="I177" s="232">
        <v>166.66666666666666</v>
      </c>
      <c r="J177" s="183" t="s">
        <v>1047</v>
      </c>
      <c r="K177" s="410"/>
      <c r="L177" s="235">
        <v>166.66666666666666</v>
      </c>
      <c r="M177" s="410"/>
      <c r="N177" s="183" t="s">
        <v>1047</v>
      </c>
      <c r="O177" s="410"/>
      <c r="P177" s="183" t="s">
        <v>1047</v>
      </c>
      <c r="Q177" s="251">
        <v>333.33333333333331</v>
      </c>
      <c r="R177" s="234">
        <v>208.33333333333334</v>
      </c>
      <c r="S177" s="183" t="s">
        <v>1047</v>
      </c>
      <c r="T177" s="183" t="s">
        <v>1047</v>
      </c>
      <c r="U177" s="183" t="s">
        <v>1047</v>
      </c>
      <c r="V177" s="413"/>
      <c r="W177" s="183" t="s">
        <v>1047</v>
      </c>
      <c r="X177" s="183" t="s">
        <v>1047</v>
      </c>
      <c r="Y177" s="183" t="s">
        <v>1047</v>
      </c>
      <c r="Z177" s="183" t="s">
        <v>1047</v>
      </c>
      <c r="AB177" s="221" t="s">
        <v>1064</v>
      </c>
      <c r="AC177" s="180">
        <v>225</v>
      </c>
      <c r="AD177" s="248">
        <v>166.66666666666666</v>
      </c>
      <c r="AE177" s="183" t="s">
        <v>1047</v>
      </c>
      <c r="AF177" s="248">
        <v>166.66666666666666</v>
      </c>
      <c r="AG177" s="183" t="s">
        <v>1047</v>
      </c>
      <c r="AH177" s="233">
        <v>250</v>
      </c>
      <c r="AI177" s="246">
        <v>166.66666666666666</v>
      </c>
      <c r="AJ177" s="236">
        <v>166.66666666666666</v>
      </c>
      <c r="AK177" s="183" t="s">
        <v>1047</v>
      </c>
      <c r="AL177" s="410"/>
      <c r="AM177" s="235">
        <v>166.66666666666666</v>
      </c>
      <c r="AN177" s="410"/>
      <c r="AO177" s="183" t="s">
        <v>1047</v>
      </c>
      <c r="AP177" s="410"/>
      <c r="AQ177" s="183" t="s">
        <v>1047</v>
      </c>
      <c r="AR177" s="235">
        <v>333.33333333333331</v>
      </c>
      <c r="AS177" s="234">
        <v>258.33333333333331</v>
      </c>
      <c r="AT177" s="183" t="s">
        <v>1047</v>
      </c>
      <c r="AU177" s="183" t="s">
        <v>1047</v>
      </c>
      <c r="AV177" s="183" t="s">
        <v>1047</v>
      </c>
      <c r="AW177" s="410"/>
      <c r="AX177" s="183" t="s">
        <v>1047</v>
      </c>
      <c r="AY177" s="183" t="s">
        <v>1047</v>
      </c>
      <c r="AZ177" s="183" t="s">
        <v>1047</v>
      </c>
      <c r="BA177" s="183" t="s">
        <v>1047</v>
      </c>
      <c r="BC177" s="221" t="s">
        <v>1064</v>
      </c>
      <c r="BD177" s="180">
        <v>625</v>
      </c>
      <c r="BE177" s="248">
        <v>500</v>
      </c>
      <c r="BF177" s="183" t="s">
        <v>1047</v>
      </c>
      <c r="BG177" s="248">
        <v>750</v>
      </c>
      <c r="BH177" s="183" t="s">
        <v>1047</v>
      </c>
      <c r="BI177" s="246">
        <v>750</v>
      </c>
      <c r="BJ177" s="236">
        <v>416.66666666666669</v>
      </c>
      <c r="BK177" s="236">
        <v>500</v>
      </c>
      <c r="BL177" s="183" t="s">
        <v>1047</v>
      </c>
      <c r="BM177" s="410"/>
      <c r="BN177" s="235">
        <v>1083.3333333333333</v>
      </c>
      <c r="BO177" s="410"/>
      <c r="BP177" s="183" t="s">
        <v>1047</v>
      </c>
      <c r="BQ177" s="410"/>
      <c r="BR177" s="183" t="s">
        <v>1047</v>
      </c>
      <c r="BS177" s="235">
        <v>1125</v>
      </c>
      <c r="BT177" s="234">
        <v>625</v>
      </c>
      <c r="BU177" s="183" t="s">
        <v>1047</v>
      </c>
      <c r="BV177" s="183" t="s">
        <v>1047</v>
      </c>
      <c r="BW177" s="183" t="s">
        <v>1047</v>
      </c>
      <c r="BX177" s="410"/>
      <c r="BY177" s="183" t="s">
        <v>1047</v>
      </c>
      <c r="BZ177" s="183" t="s">
        <v>1047</v>
      </c>
      <c r="CA177" s="183" t="s">
        <v>1047</v>
      </c>
      <c r="CB177" s="183" t="s">
        <v>1047</v>
      </c>
      <c r="CD177" s="221" t="s">
        <v>1064</v>
      </c>
      <c r="CE177" s="180">
        <v>583.33333333333337</v>
      </c>
      <c r="CF177" s="235">
        <v>583.33333333333337</v>
      </c>
      <c r="CG177" s="183" t="s">
        <v>1047</v>
      </c>
      <c r="CH177" s="235">
        <v>500</v>
      </c>
      <c r="CI177" s="183" t="s">
        <v>1047</v>
      </c>
      <c r="CJ177" s="246">
        <v>500</v>
      </c>
      <c r="CK177" s="236">
        <v>416.66666666666669</v>
      </c>
      <c r="CL177" s="236">
        <v>416.66666666666669</v>
      </c>
      <c r="CM177" s="183" t="s">
        <v>1047</v>
      </c>
      <c r="CN177" s="410"/>
      <c r="CO177" s="235">
        <v>416.66666666666669</v>
      </c>
      <c r="CP177" s="410"/>
      <c r="CQ177" s="183" t="s">
        <v>1047</v>
      </c>
      <c r="CR177" s="410"/>
      <c r="CS177" s="183" t="s">
        <v>1047</v>
      </c>
      <c r="CT177" s="235">
        <v>750</v>
      </c>
      <c r="CU177" s="235">
        <v>666.66666666666663</v>
      </c>
      <c r="CV177" s="183" t="s">
        <v>1047</v>
      </c>
      <c r="CW177" s="183" t="s">
        <v>1047</v>
      </c>
      <c r="CX177" s="183" t="s">
        <v>1047</v>
      </c>
      <c r="CY177" s="410"/>
      <c r="CZ177" s="183" t="s">
        <v>1047</v>
      </c>
      <c r="DA177" s="183" t="s">
        <v>1047</v>
      </c>
      <c r="DB177" s="183" t="s">
        <v>1047</v>
      </c>
      <c r="DC177" s="183" t="s">
        <v>1047</v>
      </c>
      <c r="DE177" s="221" t="s">
        <v>1064</v>
      </c>
      <c r="DF177" s="180">
        <v>1500</v>
      </c>
      <c r="DG177" s="235">
        <v>1166.6666666666667</v>
      </c>
      <c r="DH177" s="183" t="s">
        <v>1047</v>
      </c>
      <c r="DI177" s="235">
        <v>1583.3333333333333</v>
      </c>
      <c r="DJ177" s="183" t="s">
        <v>1047</v>
      </c>
      <c r="DK177" s="233">
        <v>854.16666666666663</v>
      </c>
      <c r="DL177" s="236">
        <v>1250</v>
      </c>
      <c r="DM177" s="232">
        <v>1979.1666666666667</v>
      </c>
      <c r="DN177" s="183" t="s">
        <v>1047</v>
      </c>
      <c r="DO177" s="410"/>
      <c r="DP177" s="235">
        <v>2500</v>
      </c>
      <c r="DQ177" s="410"/>
      <c r="DR177" s="183" t="s">
        <v>1047</v>
      </c>
      <c r="DS177" s="410"/>
      <c r="DT177" s="183" t="s">
        <v>1047</v>
      </c>
      <c r="DU177" s="235">
        <v>1083.3333333333333</v>
      </c>
      <c r="DV177" s="234">
        <v>1833.3333333333333</v>
      </c>
      <c r="DW177" s="183" t="s">
        <v>1047</v>
      </c>
      <c r="DX177" s="183" t="s">
        <v>1047</v>
      </c>
      <c r="DY177" s="183" t="s">
        <v>1047</v>
      </c>
      <c r="DZ177" s="410"/>
      <c r="EA177" s="183" t="s">
        <v>1047</v>
      </c>
      <c r="EB177" s="283" t="s">
        <v>1047</v>
      </c>
      <c r="EC177" s="183" t="s">
        <v>1047</v>
      </c>
      <c r="ED177" s="183" t="s">
        <v>1047</v>
      </c>
      <c r="EF177" s="221" t="s">
        <v>1064</v>
      </c>
      <c r="EG177" s="180">
        <v>666.66666666666663</v>
      </c>
      <c r="EH177" s="248">
        <v>666.66666666666663</v>
      </c>
      <c r="EI177" s="183" t="s">
        <v>1047</v>
      </c>
      <c r="EJ177" s="248">
        <v>583.33333333333337</v>
      </c>
      <c r="EK177" s="183" t="s">
        <v>1047</v>
      </c>
      <c r="EL177" s="246">
        <v>500</v>
      </c>
      <c r="EM177" s="180">
        <v>500</v>
      </c>
      <c r="EN177" s="236">
        <v>541.66666666666663</v>
      </c>
      <c r="EO177" s="183" t="s">
        <v>1047</v>
      </c>
      <c r="EP177" s="410"/>
      <c r="EQ177" s="235">
        <v>500</v>
      </c>
      <c r="ER177" s="410"/>
      <c r="ES177" s="183" t="s">
        <v>1047</v>
      </c>
      <c r="ET177" s="410"/>
      <c r="EU177" s="183" t="s">
        <v>1047</v>
      </c>
      <c r="EV177" s="235">
        <v>791.66666666666663</v>
      </c>
      <c r="EW177" s="234">
        <v>666.66666666666663</v>
      </c>
      <c r="EX177" s="183" t="s">
        <v>1047</v>
      </c>
      <c r="EY177" s="183" t="s">
        <v>1047</v>
      </c>
      <c r="EZ177" s="183" t="s">
        <v>1047</v>
      </c>
      <c r="FA177" s="410"/>
      <c r="FB177" s="183" t="s">
        <v>1047</v>
      </c>
      <c r="FC177" s="183" t="s">
        <v>1047</v>
      </c>
      <c r="FD177" s="183" t="s">
        <v>1047</v>
      </c>
      <c r="FE177" s="183" t="s">
        <v>1047</v>
      </c>
    </row>
    <row r="178" spans="1:161" ht="17.25" thickBot="1" x14ac:dyDescent="0.35">
      <c r="A178" s="221" t="s">
        <v>1065</v>
      </c>
      <c r="B178" s="252" t="s">
        <v>1047</v>
      </c>
      <c r="C178" s="252" t="s">
        <v>1047</v>
      </c>
      <c r="D178" s="252" t="s">
        <v>1047</v>
      </c>
      <c r="E178" s="252" t="s">
        <v>1047</v>
      </c>
      <c r="F178" s="252" t="s">
        <v>1047</v>
      </c>
      <c r="G178" s="296">
        <v>166.66666666666666</v>
      </c>
      <c r="H178" s="179">
        <v>166.66666666666666</v>
      </c>
      <c r="I178" s="242">
        <v>166.66666666666666</v>
      </c>
      <c r="J178" s="242">
        <v>166.66666666666666</v>
      </c>
      <c r="K178" s="410"/>
      <c r="L178" s="242">
        <v>166.66666666666666</v>
      </c>
      <c r="M178" s="410"/>
      <c r="N178" s="242">
        <v>166.66666666666666</v>
      </c>
      <c r="O178" s="410"/>
      <c r="P178" s="251">
        <v>166.66666666666666</v>
      </c>
      <c r="Q178" s="251">
        <v>166.66666666666666</v>
      </c>
      <c r="R178" s="251">
        <v>166.66666666666666</v>
      </c>
      <c r="S178" s="298">
        <v>166.66666666666666</v>
      </c>
      <c r="T178" s="298">
        <v>166.66666666666666</v>
      </c>
      <c r="U178" s="179">
        <v>166.66666666666666</v>
      </c>
      <c r="V178" s="414"/>
      <c r="W178" s="179">
        <v>250</v>
      </c>
      <c r="X178" s="179">
        <v>166.66666666666666</v>
      </c>
      <c r="Y178" s="328">
        <v>166.66666666666666</v>
      </c>
      <c r="Z178" s="235">
        <f>'Coût médian du PMAS'!B23</f>
        <v>166.66666666666666</v>
      </c>
      <c r="AB178" s="221" t="s">
        <v>1065</v>
      </c>
      <c r="AC178" s="183" t="s">
        <v>1047</v>
      </c>
      <c r="AD178" s="183" t="s">
        <v>1047</v>
      </c>
      <c r="AE178" s="183" t="s">
        <v>1047</v>
      </c>
      <c r="AF178" s="183" t="s">
        <v>1047</v>
      </c>
      <c r="AG178" s="183" t="s">
        <v>1047</v>
      </c>
      <c r="AH178" s="233">
        <v>250</v>
      </c>
      <c r="AI178" s="246">
        <v>416.66666666666669</v>
      </c>
      <c r="AJ178" s="236">
        <v>500</v>
      </c>
      <c r="AK178" s="236">
        <v>416.66666666666669</v>
      </c>
      <c r="AL178" s="410"/>
      <c r="AM178" s="236">
        <v>416.66666666666669</v>
      </c>
      <c r="AN178" s="410"/>
      <c r="AO178" s="236">
        <v>416.66666666666669</v>
      </c>
      <c r="AP178" s="410"/>
      <c r="AQ178" s="237">
        <v>500</v>
      </c>
      <c r="AR178" s="235">
        <v>500</v>
      </c>
      <c r="AS178" s="235">
        <v>583.33333333333337</v>
      </c>
      <c r="AT178" s="235">
        <v>416.66666666666703</v>
      </c>
      <c r="AU178" s="235">
        <v>583.33333333333337</v>
      </c>
      <c r="AV178" s="180">
        <v>583.33333333333337</v>
      </c>
      <c r="AW178" s="410"/>
      <c r="AX178" s="233">
        <v>583.33333333333337</v>
      </c>
      <c r="AY178" s="180">
        <v>583.33333333333337</v>
      </c>
      <c r="AZ178" s="180">
        <v>583.33333333333337</v>
      </c>
      <c r="BA178" s="235">
        <f>'Coût médian du PMAS'!C23</f>
        <v>583.33333333333337</v>
      </c>
      <c r="BC178" s="221" t="s">
        <v>1065</v>
      </c>
      <c r="BD178" s="183" t="s">
        <v>1047</v>
      </c>
      <c r="BE178" s="183" t="s">
        <v>1047</v>
      </c>
      <c r="BF178" s="183" t="s">
        <v>1047</v>
      </c>
      <c r="BG178" s="183" t="s">
        <v>1047</v>
      </c>
      <c r="BH178" s="183" t="s">
        <v>1047</v>
      </c>
      <c r="BI178" s="246">
        <v>1000</v>
      </c>
      <c r="BJ178" s="236">
        <v>833.33333333333337</v>
      </c>
      <c r="BK178" s="236">
        <v>833.33333333333337</v>
      </c>
      <c r="BL178" s="236">
        <v>833.33333333333337</v>
      </c>
      <c r="BM178" s="410"/>
      <c r="BN178" s="236">
        <v>750</v>
      </c>
      <c r="BO178" s="410"/>
      <c r="BP178" s="236">
        <v>833.33333333333337</v>
      </c>
      <c r="BQ178" s="410"/>
      <c r="BR178" s="237">
        <v>833.33333333333337</v>
      </c>
      <c r="BS178" s="237">
        <v>833.33333333333337</v>
      </c>
      <c r="BT178" s="235">
        <v>833.33333333333337</v>
      </c>
      <c r="BU178" s="235">
        <v>833.33333333333303</v>
      </c>
      <c r="BV178" s="235">
        <v>833.33333333333337</v>
      </c>
      <c r="BW178" s="235">
        <v>833.33333333333337</v>
      </c>
      <c r="BX178" s="410"/>
      <c r="BY178" s="180">
        <v>833.33333333333337</v>
      </c>
      <c r="BZ178" s="180">
        <v>833.33333333333337</v>
      </c>
      <c r="CA178" s="180">
        <v>833.33333333333337</v>
      </c>
      <c r="CB178" s="235">
        <f>'Coût médian du PMAS'!D23</f>
        <v>833.33333333333337</v>
      </c>
      <c r="CD178" s="221" t="s">
        <v>1065</v>
      </c>
      <c r="CE178" s="183" t="s">
        <v>1047</v>
      </c>
      <c r="CF178" s="183" t="s">
        <v>1047</v>
      </c>
      <c r="CG178" s="183" t="s">
        <v>1047</v>
      </c>
      <c r="CH178" s="183" t="s">
        <v>1047</v>
      </c>
      <c r="CI178" s="183" t="s">
        <v>1047</v>
      </c>
      <c r="CJ178" s="246">
        <v>666.66666666666663</v>
      </c>
      <c r="CK178" s="236">
        <v>833.33333333333337</v>
      </c>
      <c r="CL178" s="236">
        <v>833.33333333333337</v>
      </c>
      <c r="CM178" s="236">
        <v>833.33333333333337</v>
      </c>
      <c r="CN178" s="410"/>
      <c r="CO178" s="236">
        <v>666.66666666666663</v>
      </c>
      <c r="CP178" s="410"/>
      <c r="CQ178" s="236">
        <v>833.33333333333337</v>
      </c>
      <c r="CR178" s="410"/>
      <c r="CS178" s="237">
        <v>833.33333333333337</v>
      </c>
      <c r="CT178" s="237">
        <v>833.33333333333337</v>
      </c>
      <c r="CU178" s="235">
        <v>833.33333333333337</v>
      </c>
      <c r="CV178" s="235">
        <v>833.33333333333303</v>
      </c>
      <c r="CW178" s="235">
        <v>833.33333333333337</v>
      </c>
      <c r="CX178" s="235">
        <v>833.33333333333337</v>
      </c>
      <c r="CY178" s="410"/>
      <c r="CZ178" s="180">
        <v>833.33333333333337</v>
      </c>
      <c r="DA178" s="235">
        <v>833.33333333333337</v>
      </c>
      <c r="DB178" s="235">
        <v>833.33333333333337</v>
      </c>
      <c r="DC178" s="235">
        <f>'Coût médian du PMAS'!E23</f>
        <v>833.33333333333337</v>
      </c>
      <c r="DE178" s="221" t="s">
        <v>1065</v>
      </c>
      <c r="DF178" s="183" t="s">
        <v>1047</v>
      </c>
      <c r="DG178" s="183" t="s">
        <v>1047</v>
      </c>
      <c r="DH178" s="183" t="s">
        <v>1047</v>
      </c>
      <c r="DI178" s="183" t="s">
        <v>1047</v>
      </c>
      <c r="DJ178" s="183" t="s">
        <v>1047</v>
      </c>
      <c r="DK178" s="246">
        <v>833.33333333333337</v>
      </c>
      <c r="DL178" s="236">
        <v>833.33333333333337</v>
      </c>
      <c r="DM178" s="236">
        <v>1666.6666666666667</v>
      </c>
      <c r="DN178" s="236">
        <v>1666.6666666666667</v>
      </c>
      <c r="DO178" s="410"/>
      <c r="DP178" s="236">
        <v>1666.6666666666667</v>
      </c>
      <c r="DQ178" s="410"/>
      <c r="DR178" s="236">
        <v>1666.6666666666667</v>
      </c>
      <c r="DS178" s="410"/>
      <c r="DT178" s="237">
        <v>1666.6666666666667</v>
      </c>
      <c r="DU178" s="237">
        <v>1666.6666666666667</v>
      </c>
      <c r="DV178" s="235">
        <v>1666.6666666666667</v>
      </c>
      <c r="DW178" s="235">
        <v>1666.6666666666699</v>
      </c>
      <c r="DX178" s="235">
        <v>2000</v>
      </c>
      <c r="DY178" s="235">
        <v>1666.6666666666667</v>
      </c>
      <c r="DZ178" s="410"/>
      <c r="EA178" s="235">
        <v>2041.6666666666667</v>
      </c>
      <c r="EB178" s="234">
        <v>2500</v>
      </c>
      <c r="EC178" s="235">
        <v>2000</v>
      </c>
      <c r="ED178" s="235">
        <f>'Coût médian du PMAS'!F23</f>
        <v>2000</v>
      </c>
      <c r="EF178" s="221" t="s">
        <v>1065</v>
      </c>
      <c r="EG178" s="183" t="s">
        <v>1047</v>
      </c>
      <c r="EH178" s="183" t="s">
        <v>1047</v>
      </c>
      <c r="EI178" s="183" t="s">
        <v>1047</v>
      </c>
      <c r="EJ178" s="183" t="s">
        <v>1047</v>
      </c>
      <c r="EK178" s="183" t="s">
        <v>1047</v>
      </c>
      <c r="EL178" s="246">
        <v>833.33333333333337</v>
      </c>
      <c r="EM178" s="180">
        <v>750</v>
      </c>
      <c r="EN178" s="236">
        <v>708.33333333333337</v>
      </c>
      <c r="EO178" s="236">
        <v>750</v>
      </c>
      <c r="EP178" s="410"/>
      <c r="EQ178" s="236">
        <v>666.66666666666663</v>
      </c>
      <c r="ER178" s="410"/>
      <c r="ES178" s="236">
        <v>833.33333333333337</v>
      </c>
      <c r="ET178" s="410"/>
      <c r="EU178" s="237">
        <v>750</v>
      </c>
      <c r="EV178" s="237">
        <v>750</v>
      </c>
      <c r="EW178" s="235">
        <v>750</v>
      </c>
      <c r="EX178" s="235">
        <v>750</v>
      </c>
      <c r="EY178" s="235">
        <v>833.33333333333337</v>
      </c>
      <c r="EZ178" s="235">
        <v>833.33333333333337</v>
      </c>
      <c r="FA178" s="410"/>
      <c r="FB178" s="235">
        <v>833.33333333333337</v>
      </c>
      <c r="FC178" s="235">
        <v>833.33333333333337</v>
      </c>
      <c r="FD178" s="235">
        <v>833.33333333333337</v>
      </c>
      <c r="FE178" s="235">
        <f>'Coût médian du PMAS'!G23</f>
        <v>833.33333333333337</v>
      </c>
    </row>
    <row r="179" spans="1:161" ht="17.25" thickBot="1" x14ac:dyDescent="0.35">
      <c r="A179" s="280" t="s">
        <v>1103</v>
      </c>
      <c r="B179" s="256">
        <v>166.83333333333331</v>
      </c>
      <c r="C179" s="256">
        <v>166.66666666666666</v>
      </c>
      <c r="D179" s="256">
        <v>166.66666666666666</v>
      </c>
      <c r="E179" s="256">
        <v>166.66666666666666</v>
      </c>
      <c r="F179" s="256">
        <v>166.66666666666666</v>
      </c>
      <c r="G179" s="256">
        <v>208.33333333333334</v>
      </c>
      <c r="H179" s="256">
        <v>166.66666666666666</v>
      </c>
      <c r="I179" s="256">
        <v>166.66666666666666</v>
      </c>
      <c r="J179" s="256">
        <v>166.66666666666666</v>
      </c>
      <c r="K179" s="416"/>
      <c r="L179" s="273">
        <v>166.66666666666666</v>
      </c>
      <c r="M179" s="416"/>
      <c r="N179" s="260">
        <v>166.66666666666666</v>
      </c>
      <c r="O179" s="416"/>
      <c r="P179" s="260">
        <v>167</v>
      </c>
      <c r="Q179" s="260">
        <v>167</v>
      </c>
      <c r="R179" s="260">
        <v>208</v>
      </c>
      <c r="S179" s="260">
        <v>166.66666666666666</v>
      </c>
      <c r="T179" s="260">
        <v>167</v>
      </c>
      <c r="U179" s="260">
        <v>166.66666666666666</v>
      </c>
      <c r="V179" s="297"/>
      <c r="W179" s="256">
        <v>250</v>
      </c>
      <c r="X179" s="256">
        <v>250</v>
      </c>
      <c r="Y179" s="256">
        <v>229.16666666666666</v>
      </c>
      <c r="Z179" s="256">
        <f>'Coût médian du PMAS'!B24</f>
        <v>250</v>
      </c>
      <c r="AB179" s="280" t="s">
        <v>1103</v>
      </c>
      <c r="AC179" s="256">
        <v>333.16666666666663</v>
      </c>
      <c r="AD179" s="256">
        <v>291.66666666666669</v>
      </c>
      <c r="AE179" s="256">
        <v>291.66666666666669</v>
      </c>
      <c r="AF179" s="256">
        <v>166.66666666666666</v>
      </c>
      <c r="AG179" s="256">
        <v>302.16666666666669</v>
      </c>
      <c r="AH179" s="256">
        <v>250</v>
      </c>
      <c r="AI179" s="256">
        <v>250</v>
      </c>
      <c r="AJ179" s="256">
        <v>291.66666666666669</v>
      </c>
      <c r="AK179" s="256">
        <v>250</v>
      </c>
      <c r="AL179" s="416"/>
      <c r="AM179" s="273">
        <v>250</v>
      </c>
      <c r="AN179" s="416"/>
      <c r="AO179" s="260">
        <v>238</v>
      </c>
      <c r="AP179" s="416"/>
      <c r="AQ179" s="260">
        <v>225</v>
      </c>
      <c r="AR179" s="260">
        <v>258.33333333333331</v>
      </c>
      <c r="AS179" s="260">
        <v>258.33333333333331</v>
      </c>
      <c r="AT179" s="260">
        <v>300</v>
      </c>
      <c r="AU179" s="260">
        <v>291.66666666666669</v>
      </c>
      <c r="AV179" s="260">
        <v>266.66666666666669</v>
      </c>
      <c r="AW179" s="416"/>
      <c r="AX179" s="256">
        <v>291.66666666666669</v>
      </c>
      <c r="AY179" s="256">
        <v>291.66666666666669</v>
      </c>
      <c r="AZ179" s="256">
        <v>250</v>
      </c>
      <c r="BA179" s="256">
        <f>'Coût médian du PMAS'!C24</f>
        <v>250</v>
      </c>
      <c r="BC179" s="280" t="s">
        <v>1103</v>
      </c>
      <c r="BD179" s="256">
        <v>541.66666666666663</v>
      </c>
      <c r="BE179" s="256">
        <v>416.66666666666669</v>
      </c>
      <c r="BF179" s="256">
        <v>583.33333333333337</v>
      </c>
      <c r="BG179" s="256">
        <v>500</v>
      </c>
      <c r="BH179" s="256">
        <v>583.33333333333337</v>
      </c>
      <c r="BI179" s="256">
        <v>666.66666666666663</v>
      </c>
      <c r="BJ179" s="256">
        <v>583.33333333333337</v>
      </c>
      <c r="BK179" s="256">
        <v>500</v>
      </c>
      <c r="BL179" s="256">
        <v>666.66666666666663</v>
      </c>
      <c r="BM179" s="416"/>
      <c r="BN179" s="273">
        <v>500</v>
      </c>
      <c r="BO179" s="416"/>
      <c r="BP179" s="260">
        <v>500</v>
      </c>
      <c r="BQ179" s="416"/>
      <c r="BR179" s="260">
        <v>583.33333333333337</v>
      </c>
      <c r="BS179" s="260">
        <v>645.83333333333337</v>
      </c>
      <c r="BT179" s="260">
        <v>625</v>
      </c>
      <c r="BU179" s="260">
        <v>500</v>
      </c>
      <c r="BV179" s="260">
        <v>625</v>
      </c>
      <c r="BW179" s="260">
        <v>500</v>
      </c>
      <c r="BX179" s="416"/>
      <c r="BY179" s="256">
        <v>500</v>
      </c>
      <c r="BZ179" s="256">
        <v>500</v>
      </c>
      <c r="CA179" s="256">
        <v>500</v>
      </c>
      <c r="CB179" s="256">
        <f>'Coût médian du PMAS'!D24</f>
        <v>562.5</v>
      </c>
      <c r="CD179" s="280" t="s">
        <v>1103</v>
      </c>
      <c r="CE179" s="256">
        <v>500</v>
      </c>
      <c r="CF179" s="256">
        <v>500</v>
      </c>
      <c r="CG179" s="256">
        <v>500</v>
      </c>
      <c r="CH179" s="256">
        <v>500</v>
      </c>
      <c r="CI179" s="256">
        <v>500</v>
      </c>
      <c r="CJ179" s="256">
        <v>500</v>
      </c>
      <c r="CK179" s="256">
        <v>500</v>
      </c>
      <c r="CL179" s="256">
        <v>500</v>
      </c>
      <c r="CM179" s="256">
        <v>500</v>
      </c>
      <c r="CN179" s="416"/>
      <c r="CO179" s="273">
        <v>500</v>
      </c>
      <c r="CP179" s="416"/>
      <c r="CQ179" s="260">
        <v>500</v>
      </c>
      <c r="CR179" s="416"/>
      <c r="CS179" s="260">
        <v>500</v>
      </c>
      <c r="CT179" s="260">
        <v>583.33333333333337</v>
      </c>
      <c r="CU179" s="260">
        <v>541.66666666666663</v>
      </c>
      <c r="CV179" s="260">
        <v>500</v>
      </c>
      <c r="CW179" s="260">
        <v>552.08333333333337</v>
      </c>
      <c r="CX179" s="260">
        <v>500</v>
      </c>
      <c r="CY179" s="416"/>
      <c r="CZ179" s="256">
        <v>583.33333333333337</v>
      </c>
      <c r="DA179" s="256">
        <v>541.66666666666663</v>
      </c>
      <c r="DB179" s="256">
        <v>541.66666666666663</v>
      </c>
      <c r="DC179" s="256">
        <f>'Coût médian du PMAS'!E24</f>
        <v>500</v>
      </c>
      <c r="DE179" s="280" t="s">
        <v>1103</v>
      </c>
      <c r="DF179" s="256">
        <v>1041.6666666666667</v>
      </c>
      <c r="DG179" s="256">
        <v>1041.6666666666667</v>
      </c>
      <c r="DH179" s="256">
        <v>1083.3333333333333</v>
      </c>
      <c r="DI179" s="256">
        <v>1166.6666666666667</v>
      </c>
      <c r="DJ179" s="256">
        <v>1250</v>
      </c>
      <c r="DK179" s="256">
        <v>854.16666666666663</v>
      </c>
      <c r="DL179" s="256">
        <v>1041.6666666666667</v>
      </c>
      <c r="DM179" s="256">
        <v>1979.1666666666667</v>
      </c>
      <c r="DN179" s="256">
        <v>1666.6666666666667</v>
      </c>
      <c r="DO179" s="416"/>
      <c r="DP179" s="273">
        <v>1958.3333333333333</v>
      </c>
      <c r="DQ179" s="416"/>
      <c r="DR179" s="260">
        <v>2500</v>
      </c>
      <c r="DS179" s="416"/>
      <c r="DT179" s="260">
        <v>1666.6666666666667</v>
      </c>
      <c r="DU179" s="260">
        <v>1833.3333333333333</v>
      </c>
      <c r="DV179" s="260">
        <v>1833.3333333333333</v>
      </c>
      <c r="DW179" s="260">
        <v>2000</v>
      </c>
      <c r="DX179" s="260">
        <v>1666.6666666666667</v>
      </c>
      <c r="DY179" s="260">
        <v>1666.6666666666667</v>
      </c>
      <c r="DZ179" s="416"/>
      <c r="EA179" s="256">
        <v>2041.6666666666667</v>
      </c>
      <c r="EB179" s="256">
        <v>2500</v>
      </c>
      <c r="EC179" s="256">
        <v>2000</v>
      </c>
      <c r="ED179" s="256">
        <f>'Coût médian du PMAS'!F24</f>
        <v>2041.6666666666667</v>
      </c>
      <c r="EF179" s="280" t="s">
        <v>1103</v>
      </c>
      <c r="EG179" s="256">
        <v>958.33333333333337</v>
      </c>
      <c r="EH179" s="256">
        <v>750</v>
      </c>
      <c r="EI179" s="256">
        <v>791.66666666666663</v>
      </c>
      <c r="EJ179" s="256">
        <v>583.33333333333337</v>
      </c>
      <c r="EK179" s="256">
        <v>750</v>
      </c>
      <c r="EL179" s="256">
        <v>541.66666666666663</v>
      </c>
      <c r="EM179" s="256">
        <v>833.33333333333337</v>
      </c>
      <c r="EN179" s="256">
        <v>583.33333333333337</v>
      </c>
      <c r="EO179" s="256">
        <v>625</v>
      </c>
      <c r="EP179" s="416"/>
      <c r="EQ179" s="273">
        <v>583.33333333333337</v>
      </c>
      <c r="ER179" s="416"/>
      <c r="ES179" s="260">
        <v>625</v>
      </c>
      <c r="ET179" s="416"/>
      <c r="EU179" s="260">
        <v>666.66666666666663</v>
      </c>
      <c r="EV179" s="260">
        <v>625</v>
      </c>
      <c r="EW179" s="260">
        <v>666.66666666666663</v>
      </c>
      <c r="EX179" s="260">
        <v>750</v>
      </c>
      <c r="EY179" s="260">
        <v>583.33333333333337</v>
      </c>
      <c r="EZ179" s="260">
        <v>666.66666666666663</v>
      </c>
      <c r="FA179" s="416"/>
      <c r="FB179" s="256">
        <v>625</v>
      </c>
      <c r="FC179" s="256">
        <v>833.33333333333337</v>
      </c>
      <c r="FD179" s="256">
        <v>645.83333333333337</v>
      </c>
      <c r="FE179" s="256">
        <f>'Coût médian du PMAS'!G24</f>
        <v>666.66666666666663</v>
      </c>
    </row>
    <row r="180" spans="1:161" x14ac:dyDescent="0.3">
      <c r="A180"/>
      <c r="B180"/>
      <c r="C180"/>
      <c r="D180"/>
      <c r="E180"/>
      <c r="F180"/>
      <c r="G180"/>
      <c r="H180"/>
      <c r="I180"/>
      <c r="J180"/>
      <c r="K180"/>
      <c r="L180"/>
      <c r="M180"/>
      <c r="N180"/>
      <c r="O180"/>
      <c r="P180"/>
      <c r="Q180"/>
      <c r="R180"/>
      <c r="S180"/>
      <c r="T180"/>
      <c r="U180"/>
      <c r="V180"/>
      <c r="W180"/>
      <c r="X180"/>
      <c r="Y180"/>
      <c r="Z180"/>
      <c r="AB180"/>
      <c r="AC180"/>
      <c r="AD180"/>
      <c r="AE180"/>
      <c r="AF180"/>
      <c r="AG180"/>
      <c r="AH180"/>
      <c r="AI180"/>
      <c r="AJ180"/>
      <c r="AK180"/>
      <c r="AL180"/>
      <c r="AM180"/>
      <c r="AN180"/>
      <c r="AO180"/>
      <c r="AP180"/>
      <c r="AQ180"/>
      <c r="AR180"/>
      <c r="AS180"/>
      <c r="AT180"/>
      <c r="AU180"/>
      <c r="AV180"/>
      <c r="AW180"/>
      <c r="AX180"/>
      <c r="AY180"/>
      <c r="AZ180"/>
      <c r="BA180"/>
      <c r="BC180"/>
      <c r="BD180"/>
      <c r="BE180"/>
      <c r="BF180"/>
      <c r="BG180"/>
      <c r="BH180"/>
      <c r="BI180"/>
      <c r="BJ180"/>
      <c r="BK180"/>
      <c r="BL180"/>
      <c r="BM180"/>
      <c r="BN180"/>
      <c r="BO180"/>
      <c r="BP180"/>
      <c r="BQ180"/>
      <c r="BR180"/>
      <c r="BS180"/>
      <c r="BT180"/>
      <c r="BU180"/>
      <c r="BV180"/>
      <c r="BW180"/>
      <c r="BX180"/>
      <c r="BY180"/>
      <c r="BZ180"/>
      <c r="CA180"/>
      <c r="CB180"/>
      <c r="CD180"/>
      <c r="CE180"/>
      <c r="CF180"/>
      <c r="CG180"/>
      <c r="CH180"/>
      <c r="CI180"/>
      <c r="CJ180"/>
      <c r="CK180"/>
      <c r="CL180"/>
      <c r="CM180"/>
      <c r="CN180"/>
      <c r="CO180"/>
      <c r="CP180"/>
      <c r="CQ180"/>
      <c r="CR180"/>
      <c r="CS180"/>
      <c r="CT180"/>
      <c r="CU180"/>
      <c r="CV180"/>
      <c r="CW180"/>
      <c r="CX180"/>
      <c r="CY180"/>
      <c r="CZ180"/>
      <c r="DA180"/>
      <c r="DB180"/>
      <c r="DC180"/>
      <c r="DE180"/>
      <c r="DF180"/>
      <c r="DG180"/>
      <c r="DH180"/>
      <c r="DI180"/>
      <c r="DJ180"/>
      <c r="DK180"/>
      <c r="DL180"/>
      <c r="DM180"/>
      <c r="DN180"/>
      <c r="DO180"/>
      <c r="DP180"/>
      <c r="DQ180"/>
      <c r="DR180"/>
      <c r="DS180"/>
      <c r="DT180"/>
      <c r="DU180"/>
      <c r="DV180"/>
      <c r="DW180"/>
      <c r="DX180"/>
      <c r="DY180"/>
      <c r="DZ180"/>
      <c r="EA180"/>
      <c r="EB180"/>
      <c r="EC180"/>
      <c r="ED180"/>
      <c r="EF180"/>
      <c r="EG180"/>
      <c r="EH180"/>
      <c r="EI180"/>
      <c r="EJ180"/>
      <c r="EK180"/>
      <c r="EL180"/>
      <c r="EM180"/>
      <c r="EN180"/>
      <c r="EO180"/>
      <c r="EP180"/>
      <c r="EQ180"/>
      <c r="ER180"/>
      <c r="ES180"/>
      <c r="ET180"/>
      <c r="EU180"/>
      <c r="EV180"/>
      <c r="EW180"/>
      <c r="EX180"/>
      <c r="EY180"/>
      <c r="EZ180"/>
      <c r="FA180"/>
      <c r="FB180"/>
      <c r="FC180"/>
      <c r="FD180"/>
      <c r="FE180"/>
    </row>
    <row r="181" spans="1:161" x14ac:dyDescent="0.3">
      <c r="A181"/>
      <c r="B181"/>
      <c r="C181"/>
      <c r="D181"/>
      <c r="E181"/>
      <c r="F181"/>
      <c r="G181"/>
      <c r="H181"/>
      <c r="I181"/>
      <c r="J181"/>
      <c r="K181"/>
      <c r="L181"/>
      <c r="M181"/>
      <c r="N181"/>
      <c r="O181"/>
      <c r="P181"/>
      <c r="Q181"/>
      <c r="R181"/>
      <c r="S181"/>
      <c r="T181"/>
      <c r="U181"/>
      <c r="V181"/>
      <c r="W181"/>
      <c r="X181"/>
      <c r="Y181"/>
      <c r="Z181"/>
      <c r="AB181"/>
      <c r="AC181"/>
      <c r="AD181"/>
      <c r="AE181"/>
      <c r="AF181"/>
      <c r="AG181"/>
      <c r="AH181"/>
      <c r="AI181"/>
      <c r="AJ181"/>
      <c r="AK181"/>
      <c r="AL181"/>
      <c r="AM181"/>
      <c r="AN181"/>
      <c r="AO181"/>
      <c r="AP181"/>
      <c r="AQ181"/>
      <c r="AR181"/>
      <c r="AS181"/>
      <c r="AT181"/>
      <c r="AU181"/>
      <c r="AV181"/>
      <c r="AW181"/>
      <c r="AX181"/>
      <c r="AY181"/>
      <c r="AZ181"/>
      <c r="BA181"/>
      <c r="BC181"/>
      <c r="BD181"/>
      <c r="BE181"/>
      <c r="BF181"/>
      <c r="BG181"/>
      <c r="BH181"/>
      <c r="BI181"/>
      <c r="BJ181"/>
      <c r="BK181"/>
      <c r="BL181"/>
      <c r="BM181"/>
      <c r="BN181"/>
      <c r="BO181"/>
      <c r="BP181"/>
      <c r="BQ181"/>
      <c r="BR181"/>
      <c r="BS181"/>
      <c r="BT181"/>
      <c r="BU181"/>
      <c r="BV181"/>
      <c r="BW181"/>
      <c r="BX181"/>
      <c r="BY181"/>
      <c r="BZ181"/>
      <c r="CA181"/>
      <c r="CB181"/>
      <c r="CD181"/>
      <c r="CE181"/>
      <c r="CF181"/>
      <c r="CG181"/>
      <c r="CH181"/>
      <c r="CI181"/>
      <c r="CJ181"/>
      <c r="CK181"/>
      <c r="CL181"/>
      <c r="CM181"/>
      <c r="CN181"/>
      <c r="CO181"/>
      <c r="CP181"/>
      <c r="CQ181"/>
      <c r="CR181"/>
      <c r="CS181"/>
      <c r="CT181"/>
      <c r="CU181"/>
      <c r="CV181"/>
      <c r="CW181"/>
      <c r="CX181"/>
      <c r="CY181"/>
      <c r="CZ181"/>
      <c r="DA181"/>
      <c r="DB181"/>
      <c r="DC181"/>
      <c r="DE181"/>
      <c r="DF181"/>
      <c r="DG181"/>
      <c r="DH181"/>
      <c r="DI181"/>
      <c r="DJ181"/>
      <c r="DK181"/>
      <c r="DL181"/>
      <c r="DM181"/>
      <c r="DN181"/>
      <c r="DO181"/>
      <c r="DP181"/>
      <c r="DQ181"/>
      <c r="DR181"/>
      <c r="DS181"/>
      <c r="DT181"/>
      <c r="DU181"/>
      <c r="DV181"/>
      <c r="DW181"/>
      <c r="DX181"/>
      <c r="DY181"/>
      <c r="DZ181"/>
      <c r="EA181"/>
      <c r="EB181"/>
      <c r="EC181"/>
      <c r="ED181"/>
      <c r="EF181"/>
      <c r="EG181"/>
      <c r="EH181"/>
      <c r="EI181"/>
      <c r="EJ181"/>
      <c r="EK181"/>
      <c r="EL181"/>
      <c r="EM181"/>
      <c r="EN181"/>
      <c r="EO181"/>
      <c r="EP181"/>
      <c r="EQ181"/>
      <c r="ER181"/>
      <c r="ES181"/>
      <c r="ET181"/>
      <c r="EU181"/>
      <c r="EV181"/>
      <c r="EW181"/>
      <c r="EX181"/>
      <c r="EY181"/>
      <c r="EZ181"/>
      <c r="FA181"/>
      <c r="FB181"/>
      <c r="FC181"/>
      <c r="FD181"/>
      <c r="FE181"/>
    </row>
    <row r="182" spans="1:161" ht="66" x14ac:dyDescent="0.3">
      <c r="A182" s="222" t="s">
        <v>1005</v>
      </c>
      <c r="B182" s="222" t="s">
        <v>1030</v>
      </c>
      <c r="C182" s="222" t="s">
        <v>1031</v>
      </c>
      <c r="D182" s="222" t="s">
        <v>1032</v>
      </c>
      <c r="E182" s="222" t="s">
        <v>1104</v>
      </c>
      <c r="F182" s="222" t="s">
        <v>1105</v>
      </c>
      <c r="G182" s="223" t="s">
        <v>1106</v>
      </c>
      <c r="H182" s="264" t="s">
        <v>1107</v>
      </c>
      <c r="I182" s="264" t="s">
        <v>1108</v>
      </c>
      <c r="J182" s="266" t="s">
        <v>1109</v>
      </c>
      <c r="K182" s="264" t="s">
        <v>1127</v>
      </c>
      <c r="L182" s="266" t="s">
        <v>1111</v>
      </c>
      <c r="M182" s="264" t="s">
        <v>1039</v>
      </c>
      <c r="N182" s="266" t="s">
        <v>1128</v>
      </c>
      <c r="O182" s="264" t="s">
        <v>1040</v>
      </c>
      <c r="P182" s="264" t="s">
        <v>1115</v>
      </c>
      <c r="Q182" s="264" t="s">
        <v>1116</v>
      </c>
      <c r="R182" s="264" t="s">
        <v>1117</v>
      </c>
      <c r="S182" s="264" t="s">
        <v>1123</v>
      </c>
      <c r="T182" s="264" t="s">
        <v>1118</v>
      </c>
      <c r="U182" s="266" t="s">
        <v>1124</v>
      </c>
      <c r="V182" s="224" t="s">
        <v>1119</v>
      </c>
      <c r="W182" s="224" t="s">
        <v>1120</v>
      </c>
      <c r="X182" s="224" t="s">
        <v>1121</v>
      </c>
      <c r="Y182" s="224" t="s">
        <v>2159</v>
      </c>
      <c r="Z182"/>
      <c r="AB182" s="222" t="s">
        <v>1005</v>
      </c>
      <c r="AC182" s="222" t="s">
        <v>1030</v>
      </c>
      <c r="AD182" s="222" t="s">
        <v>1031</v>
      </c>
      <c r="AE182" s="222" t="s">
        <v>1032</v>
      </c>
      <c r="AF182" s="222" t="s">
        <v>1104</v>
      </c>
      <c r="AG182" s="222" t="s">
        <v>1105</v>
      </c>
      <c r="AH182" s="223" t="s">
        <v>1106</v>
      </c>
      <c r="AI182" s="264" t="s">
        <v>1107</v>
      </c>
      <c r="AJ182" s="264" t="s">
        <v>1108</v>
      </c>
      <c r="AK182" s="266" t="s">
        <v>1109</v>
      </c>
      <c r="AL182" s="264" t="s">
        <v>1127</v>
      </c>
      <c r="AM182" s="266" t="s">
        <v>1111</v>
      </c>
      <c r="AN182" s="264" t="s">
        <v>1039</v>
      </c>
      <c r="AO182" s="266" t="s">
        <v>1128</v>
      </c>
      <c r="AP182" s="264" t="s">
        <v>1040</v>
      </c>
      <c r="AQ182" s="264" t="s">
        <v>1115</v>
      </c>
      <c r="AR182" s="264" t="s">
        <v>1116</v>
      </c>
      <c r="AS182" s="264" t="s">
        <v>1117</v>
      </c>
      <c r="AT182" s="264" t="s">
        <v>1123</v>
      </c>
      <c r="AU182" s="264" t="s">
        <v>1118</v>
      </c>
      <c r="AV182" s="266" t="s">
        <v>1124</v>
      </c>
      <c r="AW182" s="224" t="s">
        <v>1119</v>
      </c>
      <c r="AX182" s="224" t="s">
        <v>1120</v>
      </c>
      <c r="AY182" s="224" t="s">
        <v>1121</v>
      </c>
      <c r="AZ182" s="224" t="s">
        <v>2159</v>
      </c>
      <c r="BA182"/>
      <c r="BC182" s="222" t="s">
        <v>1005</v>
      </c>
      <c r="BD182" s="222" t="s">
        <v>1030</v>
      </c>
      <c r="BE182" s="222" t="s">
        <v>1031</v>
      </c>
      <c r="BF182" s="222" t="s">
        <v>1032</v>
      </c>
      <c r="BG182" s="222" t="s">
        <v>1104</v>
      </c>
      <c r="BH182" s="222" t="s">
        <v>1105</v>
      </c>
      <c r="BI182" s="223" t="s">
        <v>1106</v>
      </c>
      <c r="BJ182" s="264" t="s">
        <v>1107</v>
      </c>
      <c r="BK182" s="264" t="s">
        <v>1108</v>
      </c>
      <c r="BL182" s="266" t="s">
        <v>1109</v>
      </c>
      <c r="BM182" s="264" t="s">
        <v>1127</v>
      </c>
      <c r="BN182" s="266" t="s">
        <v>1111</v>
      </c>
      <c r="BO182" s="264" t="s">
        <v>1039</v>
      </c>
      <c r="BP182" s="266" t="s">
        <v>1128</v>
      </c>
      <c r="BQ182" s="264" t="s">
        <v>1040</v>
      </c>
      <c r="BR182" s="264" t="s">
        <v>1115</v>
      </c>
      <c r="BS182" s="264" t="s">
        <v>1116</v>
      </c>
      <c r="BT182" s="264" t="s">
        <v>1117</v>
      </c>
      <c r="BU182" s="264" t="s">
        <v>1123</v>
      </c>
      <c r="BV182" s="264" t="s">
        <v>1118</v>
      </c>
      <c r="BW182" s="266" t="s">
        <v>1124</v>
      </c>
      <c r="BX182" s="224" t="s">
        <v>1119</v>
      </c>
      <c r="BY182" s="224" t="s">
        <v>1120</v>
      </c>
      <c r="BZ182" s="224" t="s">
        <v>1121</v>
      </c>
      <c r="CA182" s="224" t="s">
        <v>2159</v>
      </c>
      <c r="CB182"/>
      <c r="CD182" s="222" t="s">
        <v>1005</v>
      </c>
      <c r="CE182" s="222" t="s">
        <v>1030</v>
      </c>
      <c r="CF182" s="222" t="s">
        <v>1031</v>
      </c>
      <c r="CG182" s="222" t="s">
        <v>1032</v>
      </c>
      <c r="CH182" s="222" t="s">
        <v>1104</v>
      </c>
      <c r="CI182" s="222" t="s">
        <v>1105</v>
      </c>
      <c r="CJ182" s="223" t="s">
        <v>1106</v>
      </c>
      <c r="CK182" s="264" t="s">
        <v>1107</v>
      </c>
      <c r="CL182" s="264" t="s">
        <v>1108</v>
      </c>
      <c r="CM182" s="266" t="s">
        <v>1109</v>
      </c>
      <c r="CN182" s="264" t="s">
        <v>1127</v>
      </c>
      <c r="CO182" s="266" t="s">
        <v>1111</v>
      </c>
      <c r="CP182" s="264" t="s">
        <v>1039</v>
      </c>
      <c r="CQ182" s="266" t="s">
        <v>1128</v>
      </c>
      <c r="CR182" s="264" t="s">
        <v>1040</v>
      </c>
      <c r="CS182" s="264" t="s">
        <v>1115</v>
      </c>
      <c r="CT182" s="264" t="s">
        <v>1116</v>
      </c>
      <c r="CU182" s="264" t="s">
        <v>1117</v>
      </c>
      <c r="CV182" s="264" t="s">
        <v>1123</v>
      </c>
      <c r="CW182" s="264" t="s">
        <v>1118</v>
      </c>
      <c r="CX182" s="266" t="s">
        <v>1124</v>
      </c>
      <c r="CY182" s="224" t="s">
        <v>1119</v>
      </c>
      <c r="CZ182" s="224" t="s">
        <v>1120</v>
      </c>
      <c r="DA182" s="224" t="s">
        <v>1121</v>
      </c>
      <c r="DB182" s="224" t="s">
        <v>2159</v>
      </c>
      <c r="DC182"/>
      <c r="DE182" s="222" t="s">
        <v>1005</v>
      </c>
      <c r="DF182" s="222" t="s">
        <v>1030</v>
      </c>
      <c r="DG182" s="222" t="s">
        <v>1031</v>
      </c>
      <c r="DH182" s="222" t="s">
        <v>1032</v>
      </c>
      <c r="DI182" s="222" t="s">
        <v>1104</v>
      </c>
      <c r="DJ182" s="222" t="s">
        <v>1105</v>
      </c>
      <c r="DK182" s="223" t="s">
        <v>1106</v>
      </c>
      <c r="DL182" s="264" t="s">
        <v>1107</v>
      </c>
      <c r="DM182" s="264" t="s">
        <v>1108</v>
      </c>
      <c r="DN182" s="266" t="s">
        <v>1109</v>
      </c>
      <c r="DO182" s="264" t="s">
        <v>1127</v>
      </c>
      <c r="DP182" s="266" t="s">
        <v>1111</v>
      </c>
      <c r="DQ182" s="264" t="s">
        <v>1039</v>
      </c>
      <c r="DR182" s="266" t="s">
        <v>1128</v>
      </c>
      <c r="DS182" s="264" t="s">
        <v>1040</v>
      </c>
      <c r="DT182" s="264" t="s">
        <v>1115</v>
      </c>
      <c r="DU182" s="264" t="s">
        <v>1116</v>
      </c>
      <c r="DV182" s="264" t="s">
        <v>1117</v>
      </c>
      <c r="DW182" s="264" t="s">
        <v>1123</v>
      </c>
      <c r="DX182" s="264" t="s">
        <v>1118</v>
      </c>
      <c r="DY182" s="266" t="s">
        <v>1124</v>
      </c>
      <c r="DZ182" s="224" t="s">
        <v>1119</v>
      </c>
      <c r="EA182" s="224" t="s">
        <v>1120</v>
      </c>
      <c r="EB182" s="224" t="s">
        <v>1121</v>
      </c>
      <c r="EC182" s="224" t="s">
        <v>2159</v>
      </c>
      <c r="ED182"/>
      <c r="EF182" s="222" t="s">
        <v>1005</v>
      </c>
      <c r="EG182" s="222" t="s">
        <v>1030</v>
      </c>
      <c r="EH182" s="222" t="s">
        <v>1031</v>
      </c>
      <c r="EI182" s="222" t="s">
        <v>1032</v>
      </c>
      <c r="EJ182" s="222" t="s">
        <v>1104</v>
      </c>
      <c r="EK182" s="222" t="s">
        <v>1105</v>
      </c>
      <c r="EL182" s="223" t="s">
        <v>1106</v>
      </c>
      <c r="EM182" s="264" t="s">
        <v>1107</v>
      </c>
      <c r="EN182" s="264" t="s">
        <v>1108</v>
      </c>
      <c r="EO182" s="264"/>
      <c r="EP182" s="266" t="s">
        <v>1109</v>
      </c>
      <c r="EQ182" s="264" t="s">
        <v>1127</v>
      </c>
      <c r="ER182" s="266" t="s">
        <v>1111</v>
      </c>
      <c r="ES182" s="264" t="s">
        <v>1039</v>
      </c>
      <c r="ET182" s="266" t="s">
        <v>1128</v>
      </c>
      <c r="EU182" s="264" t="s">
        <v>1040</v>
      </c>
      <c r="EV182" s="264" t="s">
        <v>1115</v>
      </c>
      <c r="EW182" s="264" t="s">
        <v>1116</v>
      </c>
      <c r="EX182" s="264" t="s">
        <v>1117</v>
      </c>
      <c r="EY182" s="264" t="s">
        <v>1123</v>
      </c>
      <c r="EZ182" s="264" t="s">
        <v>1118</v>
      </c>
      <c r="FA182" s="266" t="s">
        <v>1124</v>
      </c>
      <c r="FB182" s="224" t="s">
        <v>1119</v>
      </c>
      <c r="FC182" s="224" t="s">
        <v>1120</v>
      </c>
      <c r="FD182" s="224" t="s">
        <v>1121</v>
      </c>
      <c r="FE182" s="224" t="s">
        <v>2159</v>
      </c>
    </row>
    <row r="183" spans="1:161" x14ac:dyDescent="0.3">
      <c r="A183" s="221" t="s">
        <v>904</v>
      </c>
      <c r="B183" s="164"/>
      <c r="C183" s="164"/>
      <c r="D183" s="164"/>
      <c r="E183" s="164"/>
      <c r="F183" s="164"/>
      <c r="G183" s="109" t="s">
        <v>1048</v>
      </c>
      <c r="H183" s="109" t="s">
        <v>1048</v>
      </c>
      <c r="I183" s="109">
        <v>0</v>
      </c>
      <c r="J183" s="406" t="s">
        <v>1125</v>
      </c>
      <c r="K183" s="109">
        <v>0</v>
      </c>
      <c r="L183" s="406" t="s">
        <v>1125</v>
      </c>
      <c r="M183" s="109">
        <v>0</v>
      </c>
      <c r="N183" s="406" t="s">
        <v>1125</v>
      </c>
      <c r="O183" s="109">
        <v>0</v>
      </c>
      <c r="P183" s="109">
        <v>0</v>
      </c>
      <c r="Q183" s="109">
        <v>0</v>
      </c>
      <c r="R183" s="109">
        <v>0</v>
      </c>
      <c r="S183" s="109">
        <f t="shared" ref="S183:S189" si="9">IFERROR((T150/S150-1),"")</f>
        <v>0</v>
      </c>
      <c r="T183" s="109">
        <v>0</v>
      </c>
      <c r="U183" s="406" t="s">
        <v>1125</v>
      </c>
      <c r="V183" s="109">
        <v>0</v>
      </c>
      <c r="W183" s="109">
        <v>0.5</v>
      </c>
      <c r="X183" s="109">
        <v>-0.16666666666666663</v>
      </c>
      <c r="Y183" s="109">
        <f>Z150/Y150-1</f>
        <v>-0.20000000000000007</v>
      </c>
      <c r="Z183"/>
      <c r="AB183" s="221" t="s">
        <v>904</v>
      </c>
      <c r="AC183" s="164"/>
      <c r="AD183" s="164"/>
      <c r="AE183" s="164"/>
      <c r="AF183" s="164"/>
      <c r="AG183" s="164"/>
      <c r="AH183" s="109" t="s">
        <v>1048</v>
      </c>
      <c r="AI183" s="109" t="s">
        <v>1048</v>
      </c>
      <c r="AJ183" s="109">
        <v>-0.19999999999999984</v>
      </c>
      <c r="AK183" s="406" t="s">
        <v>1125</v>
      </c>
      <c r="AL183" s="109">
        <v>0</v>
      </c>
      <c r="AM183" s="406" t="s">
        <v>1125</v>
      </c>
      <c r="AN183" s="109">
        <v>0</v>
      </c>
      <c r="AO183" s="406" t="s">
        <v>1125</v>
      </c>
      <c r="AP183" s="109">
        <v>0</v>
      </c>
      <c r="AQ183" s="109">
        <v>0</v>
      </c>
      <c r="AR183" s="109">
        <v>0</v>
      </c>
      <c r="AS183" s="109">
        <v>1.3322676295501878E-15</v>
      </c>
      <c r="AT183" s="109">
        <v>0.24999999999999822</v>
      </c>
      <c r="AU183" s="109">
        <v>-0.19999999999999984</v>
      </c>
      <c r="AV183" s="406" t="s">
        <v>1125</v>
      </c>
      <c r="AW183" s="109">
        <v>0.24999999999999978</v>
      </c>
      <c r="AX183" s="109">
        <v>0.10000000000000009</v>
      </c>
      <c r="AY183" s="109">
        <v>0</v>
      </c>
      <c r="AZ183" s="109">
        <f>BA150/AZ150-1</f>
        <v>-9.090909090909105E-2</v>
      </c>
      <c r="BA183"/>
      <c r="BC183" s="221" t="s">
        <v>904</v>
      </c>
      <c r="BD183" s="164"/>
      <c r="BE183" s="164"/>
      <c r="BF183" s="164"/>
      <c r="BG183" s="164"/>
      <c r="BH183" s="164"/>
      <c r="BI183" s="109" t="s">
        <v>1048</v>
      </c>
      <c r="BJ183" s="109" t="s">
        <v>1048</v>
      </c>
      <c r="BK183" s="109">
        <v>0</v>
      </c>
      <c r="BL183" s="406" t="s">
        <v>1125</v>
      </c>
      <c r="BM183" s="109">
        <v>-0.20000000000000007</v>
      </c>
      <c r="BN183" s="406" t="s">
        <v>1125</v>
      </c>
      <c r="BO183" s="109">
        <v>0.25000000000000022</v>
      </c>
      <c r="BP183" s="406" t="s">
        <v>1125</v>
      </c>
      <c r="BQ183" s="109">
        <v>-0.20000000000000007</v>
      </c>
      <c r="BR183" s="109">
        <v>0</v>
      </c>
      <c r="BS183" s="109">
        <v>0.25000000000000022</v>
      </c>
      <c r="BT183" s="109">
        <v>8.8817841970012523E-16</v>
      </c>
      <c r="BU183" s="109">
        <v>-7.7715611723760958E-16</v>
      </c>
      <c r="BV183" s="109">
        <v>0</v>
      </c>
      <c r="BW183" s="406" t="s">
        <v>1125</v>
      </c>
      <c r="BX183" s="109">
        <v>0</v>
      </c>
      <c r="BY183" s="109">
        <v>-0.16666666666666663</v>
      </c>
      <c r="BZ183" s="109">
        <v>-0.16666666666666663</v>
      </c>
      <c r="CA183" s="109">
        <f>CB150/CA150-1</f>
        <v>0</v>
      </c>
      <c r="CB183"/>
      <c r="CD183" s="221" t="s">
        <v>904</v>
      </c>
      <c r="CE183" s="164"/>
      <c r="CF183" s="164"/>
      <c r="CG183" s="164"/>
      <c r="CH183" s="164"/>
      <c r="CI183" s="164"/>
      <c r="CJ183" s="109" t="s">
        <v>1048</v>
      </c>
      <c r="CK183" s="109" t="s">
        <v>1048</v>
      </c>
      <c r="CL183" s="109">
        <v>0.19999999999999996</v>
      </c>
      <c r="CM183" s="406" t="s">
        <v>1125</v>
      </c>
      <c r="CN183" s="109">
        <v>0</v>
      </c>
      <c r="CO183" s="406" t="s">
        <v>1125</v>
      </c>
      <c r="CP183" s="109">
        <v>0.16666666666666674</v>
      </c>
      <c r="CQ183" s="406" t="s">
        <v>1125</v>
      </c>
      <c r="CR183" s="109">
        <f t="shared" ref="CR183:CR189" si="10">IFERROR((CS150/CQ150-1),"")</f>
        <v>-0.1428571428571429</v>
      </c>
      <c r="CS183" s="109">
        <f t="shared" ref="CS183:CS189" si="11">IFERROR((CT150/CS150-1),"")</f>
        <v>0</v>
      </c>
      <c r="CT183" s="109">
        <v>-0.16666666666666663</v>
      </c>
      <c r="CU183" s="109">
        <v>0.19999999999999996</v>
      </c>
      <c r="CV183" s="109">
        <v>0.16666666666666674</v>
      </c>
      <c r="CW183" s="109">
        <v>0</v>
      </c>
      <c r="CX183" s="406" t="s">
        <v>1125</v>
      </c>
      <c r="CY183" s="109">
        <v>0</v>
      </c>
      <c r="CZ183" s="109">
        <v>0</v>
      </c>
      <c r="DA183" s="169">
        <v>0.14285714285714279</v>
      </c>
      <c r="DB183" s="109">
        <f>DC150/DB150-1</f>
        <v>-0.12499999999999989</v>
      </c>
      <c r="DC183"/>
      <c r="DE183" s="221" t="s">
        <v>904</v>
      </c>
      <c r="DF183" s="164"/>
      <c r="DG183" s="164"/>
      <c r="DH183" s="164"/>
      <c r="DI183" s="164"/>
      <c r="DJ183" s="164"/>
      <c r="DK183" s="109" t="s">
        <v>1048</v>
      </c>
      <c r="DL183" s="109" t="s">
        <v>1048</v>
      </c>
      <c r="DM183" s="109">
        <v>0</v>
      </c>
      <c r="DN183" s="406" t="s">
        <v>1125</v>
      </c>
      <c r="DO183" s="109">
        <v>0</v>
      </c>
      <c r="DP183" s="406" t="s">
        <v>1125</v>
      </c>
      <c r="DQ183" s="109">
        <v>0</v>
      </c>
      <c r="DR183" s="406" t="s">
        <v>1125</v>
      </c>
      <c r="DS183" s="109">
        <v>0</v>
      </c>
      <c r="DT183" s="109">
        <v>0</v>
      </c>
      <c r="DU183" s="109">
        <v>0</v>
      </c>
      <c r="DV183" s="109">
        <v>1.9984014443252818E-15</v>
      </c>
      <c r="DW183" s="109">
        <v>-1.8873791418627661E-15</v>
      </c>
      <c r="DX183" s="109">
        <v>0</v>
      </c>
      <c r="DY183" s="406" t="s">
        <v>1125</v>
      </c>
      <c r="DZ183" s="109">
        <v>0.5</v>
      </c>
      <c r="EA183" s="109">
        <v>0</v>
      </c>
      <c r="EB183" s="109">
        <v>3.3333333333333437E-2</v>
      </c>
      <c r="EC183" s="109">
        <f>ED150/EC150-1</f>
        <v>-0.19354838709677413</v>
      </c>
      <c r="ED183"/>
      <c r="EF183" s="221" t="s">
        <v>904</v>
      </c>
      <c r="EG183" s="164"/>
      <c r="EH183" s="164"/>
      <c r="EI183" s="164"/>
      <c r="EJ183" s="164"/>
      <c r="EK183" s="164"/>
      <c r="EL183" s="109" t="s">
        <v>1048</v>
      </c>
      <c r="EM183" s="109" t="s">
        <v>1048</v>
      </c>
      <c r="EN183" s="109">
        <v>0.16666666666666674</v>
      </c>
      <c r="EO183" s="109"/>
      <c r="EP183" s="406" t="s">
        <v>1125</v>
      </c>
      <c r="EQ183" s="109">
        <v>0</v>
      </c>
      <c r="ER183" s="406" t="s">
        <v>1125</v>
      </c>
      <c r="ES183" s="109">
        <v>0</v>
      </c>
      <c r="ET183" s="406" t="s">
        <v>1125</v>
      </c>
      <c r="EU183" s="109">
        <v>0</v>
      </c>
      <c r="EV183" s="109">
        <v>0</v>
      </c>
      <c r="EW183" s="109">
        <v>0</v>
      </c>
      <c r="EX183" s="109">
        <v>-5.5511151231257827E-16</v>
      </c>
      <c r="EY183" s="109">
        <v>0</v>
      </c>
      <c r="EZ183" s="109">
        <v>-5.714285714286671E-4</v>
      </c>
      <c r="FA183" s="406" t="s">
        <v>1125</v>
      </c>
      <c r="FB183" s="109">
        <v>5.717552887365418E-4</v>
      </c>
      <c r="FC183" s="109">
        <v>0</v>
      </c>
      <c r="FD183" s="131">
        <v>0.14285714285714279</v>
      </c>
      <c r="FE183" s="109">
        <f>FE150/FD150-1</f>
        <v>0</v>
      </c>
    </row>
    <row r="184" spans="1:161" x14ac:dyDescent="0.3">
      <c r="A184" s="221" t="s">
        <v>925</v>
      </c>
      <c r="B184" s="109">
        <v>0</v>
      </c>
      <c r="C184" s="109">
        <v>0.33333333333333326</v>
      </c>
      <c r="D184" s="109">
        <v>0</v>
      </c>
      <c r="E184" s="109">
        <v>0</v>
      </c>
      <c r="F184" s="109" t="s">
        <v>1048</v>
      </c>
      <c r="G184" s="109" t="s">
        <v>1048</v>
      </c>
      <c r="H184" s="109">
        <v>0</v>
      </c>
      <c r="I184" s="109">
        <v>0</v>
      </c>
      <c r="J184" s="407"/>
      <c r="K184" s="109">
        <v>0</v>
      </c>
      <c r="L184" s="407"/>
      <c r="M184" s="109">
        <v>0</v>
      </c>
      <c r="N184" s="407"/>
      <c r="O184" s="109" t="s">
        <v>1048</v>
      </c>
      <c r="P184" s="109" t="s">
        <v>1048</v>
      </c>
      <c r="Q184" s="109">
        <v>0</v>
      </c>
      <c r="R184" s="109">
        <v>0</v>
      </c>
      <c r="S184" s="109">
        <f t="shared" si="9"/>
        <v>0</v>
      </c>
      <c r="T184" s="109">
        <v>0</v>
      </c>
      <c r="U184" s="407"/>
      <c r="V184" s="109">
        <v>0</v>
      </c>
      <c r="W184" s="109">
        <v>0</v>
      </c>
      <c r="X184" s="109">
        <v>0</v>
      </c>
      <c r="Y184" s="109">
        <f t="shared" ref="Y184:Y211" si="12">Z151/Y151-1</f>
        <v>0</v>
      </c>
      <c r="Z184"/>
      <c r="AB184" s="221" t="s">
        <v>925</v>
      </c>
      <c r="AC184" s="109">
        <v>-0.19999999999999996</v>
      </c>
      <c r="AD184" s="109">
        <v>0.35416666666666652</v>
      </c>
      <c r="AE184" s="109">
        <v>-0.38461538461538458</v>
      </c>
      <c r="AF184" s="109">
        <v>0.81300000000000017</v>
      </c>
      <c r="AG184" s="109" t="s">
        <v>1048</v>
      </c>
      <c r="AH184" s="109" t="s">
        <v>1048</v>
      </c>
      <c r="AI184" s="109">
        <v>-0.26666666666666661</v>
      </c>
      <c r="AJ184" s="109">
        <v>-9.090909090909105E-2</v>
      </c>
      <c r="AK184" s="407"/>
      <c r="AL184" s="109">
        <v>0</v>
      </c>
      <c r="AM184" s="407"/>
      <c r="AN184" s="109">
        <v>0.25000000000000022</v>
      </c>
      <c r="AO184" s="407"/>
      <c r="AP184" s="109" t="s">
        <v>1048</v>
      </c>
      <c r="AQ184" s="109" t="s">
        <v>1048</v>
      </c>
      <c r="AR184" s="109">
        <v>0.25</v>
      </c>
      <c r="AS184" s="109">
        <v>-0.33333333333333204</v>
      </c>
      <c r="AT184" s="109">
        <v>-1.9984014443252818E-15</v>
      </c>
      <c r="AU184" s="109">
        <v>0</v>
      </c>
      <c r="AV184" s="407"/>
      <c r="AW184" s="109">
        <v>0</v>
      </c>
      <c r="AX184" s="109">
        <v>0</v>
      </c>
      <c r="AY184" s="109">
        <v>0</v>
      </c>
      <c r="AZ184" s="109">
        <f t="shared" ref="AZ184:AZ211" si="13">BA151/AZ151-1</f>
        <v>0</v>
      </c>
      <c r="BA184"/>
      <c r="BC184" s="221" t="s">
        <v>925</v>
      </c>
      <c r="BD184" s="109">
        <v>-0.16666666666666663</v>
      </c>
      <c r="BE184" s="109">
        <v>0.40000000000000013</v>
      </c>
      <c r="BF184" s="109">
        <v>-0.2857142857142857</v>
      </c>
      <c r="BG184" s="109">
        <v>-0.20000000000000007</v>
      </c>
      <c r="BH184" s="109" t="s">
        <v>1048</v>
      </c>
      <c r="BI184" s="109" t="s">
        <v>1048</v>
      </c>
      <c r="BJ184" s="109">
        <v>-0.4</v>
      </c>
      <c r="BK184" s="109">
        <v>-0.16666666666666663</v>
      </c>
      <c r="BL184" s="407"/>
      <c r="BM184" s="109">
        <v>0.19999999999999996</v>
      </c>
      <c r="BN184" s="407"/>
      <c r="BO184" s="109">
        <v>0</v>
      </c>
      <c r="BP184" s="407"/>
      <c r="BQ184" s="109" t="s">
        <v>1048</v>
      </c>
      <c r="BR184" s="109" t="s">
        <v>1048</v>
      </c>
      <c r="BS184" s="109">
        <v>-0.29999999999999993</v>
      </c>
      <c r="BT184" s="109">
        <v>-0.28571428571428514</v>
      </c>
      <c r="BU184" s="109">
        <v>0.3999999999999988</v>
      </c>
      <c r="BV184" s="109">
        <v>0</v>
      </c>
      <c r="BW184" s="407"/>
      <c r="BX184" s="109">
        <v>-0.12499999999999989</v>
      </c>
      <c r="BY184" s="109">
        <v>0.14285714285714279</v>
      </c>
      <c r="BZ184" s="109">
        <v>0</v>
      </c>
      <c r="CA184" s="109">
        <f t="shared" ref="CA184:CA211" si="14">CB151/CA151-1</f>
        <v>0</v>
      </c>
      <c r="CB184"/>
      <c r="CD184" s="221" t="s">
        <v>925</v>
      </c>
      <c r="CE184" s="109">
        <v>0</v>
      </c>
      <c r="CF184" s="109">
        <v>-7.1428571428571508E-2</v>
      </c>
      <c r="CG184" s="109">
        <v>-7.6923076923076872E-2</v>
      </c>
      <c r="CH184" s="109">
        <v>0</v>
      </c>
      <c r="CI184" s="109" t="s">
        <v>1048</v>
      </c>
      <c r="CJ184" s="109" t="s">
        <v>1048</v>
      </c>
      <c r="CK184" s="109">
        <v>0</v>
      </c>
      <c r="CL184" s="109">
        <v>0</v>
      </c>
      <c r="CM184" s="407"/>
      <c r="CN184" s="109">
        <v>0</v>
      </c>
      <c r="CO184" s="407"/>
      <c r="CP184" s="109">
        <v>0</v>
      </c>
      <c r="CQ184" s="407"/>
      <c r="CR184" s="109" t="str">
        <f t="shared" si="10"/>
        <v/>
      </c>
      <c r="CS184" s="109" t="str">
        <f t="shared" si="11"/>
        <v/>
      </c>
      <c r="CT184" s="109">
        <v>6.6666666666666652E-2</v>
      </c>
      <c r="CU184" s="109">
        <v>-0.25</v>
      </c>
      <c r="CV184" s="109">
        <v>0.16666666666666674</v>
      </c>
      <c r="CW184" s="109">
        <v>0</v>
      </c>
      <c r="CX184" s="407"/>
      <c r="CY184" s="109">
        <v>0</v>
      </c>
      <c r="CZ184" s="109">
        <v>0</v>
      </c>
      <c r="DA184" s="169">
        <v>0</v>
      </c>
      <c r="DB184" s="109">
        <f t="shared" ref="DB184:DB211" si="15">DC151/DB151-1</f>
        <v>-0.1428571428571429</v>
      </c>
      <c r="DC184"/>
      <c r="DE184" s="221" t="s">
        <v>925</v>
      </c>
      <c r="DF184" s="109">
        <v>4.1666666666666741E-2</v>
      </c>
      <c r="DG184" s="109">
        <v>3.9999999999999813E-2</v>
      </c>
      <c r="DH184" s="109">
        <v>7.6923076923077094E-2</v>
      </c>
      <c r="DI184" s="109">
        <v>7.1428571428571397E-2</v>
      </c>
      <c r="DJ184" s="109" t="s">
        <v>1048</v>
      </c>
      <c r="DK184" s="109" t="s">
        <v>1048</v>
      </c>
      <c r="DL184" s="109">
        <v>0.1875</v>
      </c>
      <c r="DM184" s="109">
        <v>-0.10526315789473673</v>
      </c>
      <c r="DN184" s="407"/>
      <c r="DO184" s="109">
        <v>-0.41176470588235292</v>
      </c>
      <c r="DP184" s="407"/>
      <c r="DQ184" s="109">
        <v>0</v>
      </c>
      <c r="DR184" s="407"/>
      <c r="DS184" s="109" t="s">
        <v>1048</v>
      </c>
      <c r="DT184" s="109" t="s">
        <v>1048</v>
      </c>
      <c r="DU184" s="109">
        <v>-0.18181818181818177</v>
      </c>
      <c r="DV184" s="109">
        <v>0</v>
      </c>
      <c r="DW184" s="109">
        <v>0.11111111111111116</v>
      </c>
      <c r="DX184" s="109">
        <v>0</v>
      </c>
      <c r="DY184" s="407"/>
      <c r="DZ184" s="109">
        <v>0</v>
      </c>
      <c r="EA184" s="109">
        <v>0.5</v>
      </c>
      <c r="EB184" s="109">
        <v>-0.16666666666666663</v>
      </c>
      <c r="EC184" s="109">
        <f t="shared" ref="EC184:EC211" si="16">ED151/EC151-1</f>
        <v>3.9999999999999813E-2</v>
      </c>
      <c r="ED184"/>
      <c r="EF184" s="221" t="s">
        <v>925</v>
      </c>
      <c r="EG184" s="109">
        <v>-0.4</v>
      </c>
      <c r="EH184" s="109">
        <v>5.555555555555558E-2</v>
      </c>
      <c r="EI184" s="109">
        <v>-0.26315789473684204</v>
      </c>
      <c r="EJ184" s="109">
        <v>0.28571428571428559</v>
      </c>
      <c r="EK184" s="109" t="s">
        <v>1048</v>
      </c>
      <c r="EL184" s="109" t="s">
        <v>1048</v>
      </c>
      <c r="EM184" s="109">
        <v>-0.29999999999999993</v>
      </c>
      <c r="EN184" s="109">
        <v>-0.1428571428571429</v>
      </c>
      <c r="EO184" s="109"/>
      <c r="EP184" s="407"/>
      <c r="EQ184" s="109">
        <v>0</v>
      </c>
      <c r="ER184" s="407"/>
      <c r="ES184" s="109">
        <v>0.16666666666666674</v>
      </c>
      <c r="ET184" s="407"/>
      <c r="EU184" s="109" t="s">
        <v>1048</v>
      </c>
      <c r="EV184" s="109" t="s">
        <v>1048</v>
      </c>
      <c r="EW184" s="109">
        <v>-0.22222222222222221</v>
      </c>
      <c r="EX184" s="109">
        <v>-0.28571428571428514</v>
      </c>
      <c r="EY184" s="109">
        <v>0</v>
      </c>
      <c r="EZ184" s="109">
        <v>0</v>
      </c>
      <c r="FA184" s="407"/>
      <c r="FB184" s="109">
        <v>9.9999999999999867E-2</v>
      </c>
      <c r="FC184" s="109">
        <v>-9.0909090909090828E-2</v>
      </c>
      <c r="FD184" s="131">
        <v>0</v>
      </c>
      <c r="FE184" s="109">
        <f t="shared" ref="FE184:FE211" si="17">FE151/FD151-1</f>
        <v>0.19999999999999996</v>
      </c>
    </row>
    <row r="185" spans="1:161" x14ac:dyDescent="0.3">
      <c r="A185" s="221" t="s">
        <v>926</v>
      </c>
      <c r="B185" s="109">
        <v>-1.9960079840319889E-3</v>
      </c>
      <c r="C185" s="131" t="s">
        <v>1048</v>
      </c>
      <c r="D185" s="131" t="s">
        <v>1048</v>
      </c>
      <c r="E185" s="109">
        <v>0</v>
      </c>
      <c r="F185" s="109">
        <v>0.25</v>
      </c>
      <c r="G185" s="109">
        <v>-0.20000000000000007</v>
      </c>
      <c r="H185" s="109">
        <v>0</v>
      </c>
      <c r="I185" s="109">
        <v>0</v>
      </c>
      <c r="J185" s="407"/>
      <c r="K185" s="109">
        <v>0.5</v>
      </c>
      <c r="L185" s="407"/>
      <c r="M185" s="109">
        <v>-0.33333333333333337</v>
      </c>
      <c r="N185" s="407"/>
      <c r="O185" s="109">
        <v>0</v>
      </c>
      <c r="P185" s="109">
        <v>0</v>
      </c>
      <c r="Q185" s="109">
        <v>0.75000000000000022</v>
      </c>
      <c r="R185" s="109">
        <v>0.75000000000000022</v>
      </c>
      <c r="S185" s="109">
        <f t="shared" si="9"/>
        <v>-0.33333333333333337</v>
      </c>
      <c r="T185" s="109">
        <v>0</v>
      </c>
      <c r="U185" s="407"/>
      <c r="V185" s="109">
        <v>0.5</v>
      </c>
      <c r="W185" s="109">
        <v>0</v>
      </c>
      <c r="X185" s="109">
        <v>-8.333333333333337E-2</v>
      </c>
      <c r="Y185" s="109"/>
      <c r="Z185"/>
      <c r="AB185" s="130" t="s">
        <v>926</v>
      </c>
      <c r="AC185" s="109">
        <v>0.25125125125125125</v>
      </c>
      <c r="AD185" s="131" t="s">
        <v>1048</v>
      </c>
      <c r="AE185" s="131" t="s">
        <v>1048</v>
      </c>
      <c r="AF185" s="109">
        <v>1.5000000000000004</v>
      </c>
      <c r="AG185" s="109">
        <v>-0.4</v>
      </c>
      <c r="AH185" s="109">
        <v>0.60000000000000009</v>
      </c>
      <c r="AI185" s="109">
        <v>-0.16666666666666674</v>
      </c>
      <c r="AJ185" s="109">
        <v>-0.25</v>
      </c>
      <c r="AK185" s="407"/>
      <c r="AL185" s="109">
        <v>0.83333333333333326</v>
      </c>
      <c r="AM185" s="407"/>
      <c r="AN185" s="109">
        <v>-0.48072727272727267</v>
      </c>
      <c r="AO185" s="407"/>
      <c r="AP185" s="109">
        <v>0.40056022408963576</v>
      </c>
      <c r="AQ185" s="109">
        <v>0.125</v>
      </c>
      <c r="AR185" s="109">
        <v>0.11111111111111116</v>
      </c>
      <c r="AS185" s="109">
        <v>8.8817841970012523E-16</v>
      </c>
      <c r="AT185" s="109">
        <v>-0.3000000000000006</v>
      </c>
      <c r="AU185" s="109">
        <v>0.28571428571428559</v>
      </c>
      <c r="AV185" s="407"/>
      <c r="AW185" s="109">
        <v>-0.22222222222222221</v>
      </c>
      <c r="AX185" s="109">
        <v>0</v>
      </c>
      <c r="AY185" s="109">
        <v>-0.1428571428571429</v>
      </c>
      <c r="AZ185" s="109"/>
      <c r="BA185"/>
      <c r="BC185" s="130" t="s">
        <v>926</v>
      </c>
      <c r="BD185" s="109">
        <v>-0.37499999999999989</v>
      </c>
      <c r="BE185" s="131" t="s">
        <v>1048</v>
      </c>
      <c r="BF185" s="131" t="s">
        <v>1048</v>
      </c>
      <c r="BG185" s="109">
        <v>0.5</v>
      </c>
      <c r="BH185" s="109">
        <v>-0.11111111111111116</v>
      </c>
      <c r="BI185" s="109">
        <v>-0.1875</v>
      </c>
      <c r="BJ185" s="109">
        <v>3.4615384615384617</v>
      </c>
      <c r="BK185" s="109">
        <v>-0.72413793103448276</v>
      </c>
      <c r="BL185" s="407"/>
      <c r="BM185" s="109">
        <v>0.625</v>
      </c>
      <c r="BN185" s="407"/>
      <c r="BO185" s="109">
        <v>-7.6923076923076872E-2</v>
      </c>
      <c r="BP185" s="407"/>
      <c r="BQ185" s="109">
        <v>8.3333333333333259E-2</v>
      </c>
      <c r="BR185" s="109">
        <v>-0.40384615384615374</v>
      </c>
      <c r="BS185" s="109">
        <v>0.41935483870967727</v>
      </c>
      <c r="BT185" s="109">
        <v>0.27272727272727626</v>
      </c>
      <c r="BU185" s="109">
        <v>-0.46428571428571574</v>
      </c>
      <c r="BV185" s="109">
        <v>0.25</v>
      </c>
      <c r="BW185" s="407"/>
      <c r="BX185" s="109">
        <v>-0.19999999999999996</v>
      </c>
      <c r="BY185" s="109">
        <v>0.25</v>
      </c>
      <c r="BZ185" s="109">
        <v>0</v>
      </c>
      <c r="CA185" s="109"/>
      <c r="CB185"/>
      <c r="CD185" s="130" t="s">
        <v>926</v>
      </c>
      <c r="CE185" s="109">
        <v>5.0000000000000044E-2</v>
      </c>
      <c r="CF185" s="131" t="s">
        <v>1048</v>
      </c>
      <c r="CG185" s="131" t="s">
        <v>1048</v>
      </c>
      <c r="CH185" s="109">
        <v>0</v>
      </c>
      <c r="CI185" s="109">
        <v>0</v>
      </c>
      <c r="CJ185" s="109">
        <v>0.33333333333333326</v>
      </c>
      <c r="CK185" s="109">
        <v>-0.25</v>
      </c>
      <c r="CL185" s="109">
        <v>0.33333333333333326</v>
      </c>
      <c r="CM185" s="407"/>
      <c r="CN185" s="109">
        <v>0.125</v>
      </c>
      <c r="CO185" s="407"/>
      <c r="CP185" s="109">
        <v>0.11111111111111116</v>
      </c>
      <c r="CQ185" s="407"/>
      <c r="CR185" s="109">
        <f t="shared" si="10"/>
        <v>-0.4</v>
      </c>
      <c r="CS185" s="109">
        <f t="shared" si="11"/>
        <v>0.33333333333333326</v>
      </c>
      <c r="CT185" s="109">
        <v>0</v>
      </c>
      <c r="CU185" s="109">
        <v>4.4408920985006262E-16</v>
      </c>
      <c r="CV185" s="109">
        <v>0</v>
      </c>
      <c r="CW185" s="109">
        <v>0</v>
      </c>
      <c r="CX185" s="407"/>
      <c r="CY185" s="109">
        <v>-6.25E-2</v>
      </c>
      <c r="CZ185" s="109">
        <v>-6.6666666666666652E-2</v>
      </c>
      <c r="DA185" s="169">
        <v>0</v>
      </c>
      <c r="DB185" s="109"/>
      <c r="DC185"/>
      <c r="DE185" s="130" t="s">
        <v>926</v>
      </c>
      <c r="DF185" s="109">
        <v>0</v>
      </c>
      <c r="DG185" s="131" t="s">
        <v>1048</v>
      </c>
      <c r="DH185" s="131" t="s">
        <v>1048</v>
      </c>
      <c r="DI185" s="109">
        <v>7.1428571428571397E-2</v>
      </c>
      <c r="DJ185" s="109">
        <v>-0.31666666666666665</v>
      </c>
      <c r="DK185" s="109">
        <v>0.21951219512195141</v>
      </c>
      <c r="DL185" s="109">
        <v>-5.0000000000000044E-2</v>
      </c>
      <c r="DM185" s="109">
        <v>-0.15789473684210531</v>
      </c>
      <c r="DN185" s="407"/>
      <c r="DO185" s="109">
        <v>0.25</v>
      </c>
      <c r="DP185" s="407"/>
      <c r="DQ185" s="109">
        <v>0.19999999999999996</v>
      </c>
      <c r="DR185" s="407"/>
      <c r="DS185" s="109">
        <v>-0.33333333333333326</v>
      </c>
      <c r="DT185" s="109">
        <v>9.9999999999999867E-2</v>
      </c>
      <c r="DU185" s="109">
        <v>0</v>
      </c>
      <c r="DV185" s="109">
        <v>-0.25</v>
      </c>
      <c r="DW185" s="109">
        <v>0.21212121212121215</v>
      </c>
      <c r="DX185" s="109">
        <v>0.19999999999999996</v>
      </c>
      <c r="DY185" s="407"/>
      <c r="DZ185" s="109">
        <v>2.0833333333333481E-2</v>
      </c>
      <c r="EA185" s="109">
        <v>0.22448979591836737</v>
      </c>
      <c r="EB185" s="109">
        <v>-0.19999999999999996</v>
      </c>
      <c r="EC185" s="109"/>
      <c r="ED185"/>
      <c r="EF185" s="130" t="s">
        <v>926</v>
      </c>
      <c r="EG185" s="109">
        <v>-0.21739130434782616</v>
      </c>
      <c r="EH185" s="131" t="s">
        <v>1048</v>
      </c>
      <c r="EI185" s="131" t="s">
        <v>1048</v>
      </c>
      <c r="EJ185" s="109">
        <v>1</v>
      </c>
      <c r="EK185" s="109">
        <v>-0.53571428571428581</v>
      </c>
      <c r="EL185" s="109">
        <v>0.61538461538461542</v>
      </c>
      <c r="EM185" s="109">
        <v>-4.7619047619047561E-2</v>
      </c>
      <c r="EN185" s="109">
        <v>-0.27500000000000013</v>
      </c>
      <c r="EO185" s="109"/>
      <c r="EP185" s="407"/>
      <c r="EQ185" s="109">
        <v>0.931034482758621</v>
      </c>
      <c r="ER185" s="407"/>
      <c r="ES185" s="109">
        <v>-0.37500000000000011</v>
      </c>
      <c r="ET185" s="407"/>
      <c r="EU185" s="109">
        <v>0.25714285714285712</v>
      </c>
      <c r="EV185" s="109">
        <v>-0.31818181818181812</v>
      </c>
      <c r="EW185" s="109">
        <v>0.73333333333333317</v>
      </c>
      <c r="EX185" s="109">
        <v>-7.6923076923076872E-2</v>
      </c>
      <c r="EY185" s="109">
        <v>-0.41666666666666663</v>
      </c>
      <c r="EZ185" s="109">
        <v>1</v>
      </c>
      <c r="FA185" s="407"/>
      <c r="FB185" s="109">
        <v>-0.4642857142857143</v>
      </c>
      <c r="FC185" s="109">
        <v>0.33333333333333348</v>
      </c>
      <c r="FD185" s="131">
        <v>-0.22499999999999998</v>
      </c>
      <c r="FE185" s="109"/>
    </row>
    <row r="186" spans="1:161" x14ac:dyDescent="0.3">
      <c r="A186" s="221" t="s">
        <v>901</v>
      </c>
      <c r="B186" s="109" t="s">
        <v>1048</v>
      </c>
      <c r="C186" s="131" t="s">
        <v>1048</v>
      </c>
      <c r="D186" s="131" t="s">
        <v>1048</v>
      </c>
      <c r="E186" s="109" t="s">
        <v>1048</v>
      </c>
      <c r="F186" s="109">
        <v>0.25000000000000022</v>
      </c>
      <c r="G186" s="109">
        <v>0</v>
      </c>
      <c r="H186" s="109" t="s">
        <v>1048</v>
      </c>
      <c r="I186" s="109" t="s">
        <v>1048</v>
      </c>
      <c r="J186" s="407"/>
      <c r="K186" s="109" t="s">
        <v>1048</v>
      </c>
      <c r="L186" s="407"/>
      <c r="M186" s="109">
        <v>-0.5</v>
      </c>
      <c r="N186" s="407"/>
      <c r="O186" s="109">
        <v>0.5</v>
      </c>
      <c r="P186" s="109">
        <v>-0.33333333333333337</v>
      </c>
      <c r="Q186" s="109">
        <v>0.5</v>
      </c>
      <c r="R186" s="109">
        <v>0.5</v>
      </c>
      <c r="S186" s="109">
        <f t="shared" si="9"/>
        <v>0</v>
      </c>
      <c r="T186" s="109">
        <v>-0.66666666666666674</v>
      </c>
      <c r="U186" s="407"/>
      <c r="V186" s="109">
        <v>1.5000000000000004</v>
      </c>
      <c r="W186" s="109">
        <v>0</v>
      </c>
      <c r="X186" s="109">
        <v>0.19999999999999996</v>
      </c>
      <c r="Y186" s="109">
        <f t="shared" si="12"/>
        <v>0</v>
      </c>
      <c r="Z186"/>
      <c r="AB186" s="130" t="s">
        <v>901</v>
      </c>
      <c r="AC186" s="109" t="s">
        <v>1048</v>
      </c>
      <c r="AD186" s="131" t="s">
        <v>1048</v>
      </c>
      <c r="AE186" s="131" t="s">
        <v>1048</v>
      </c>
      <c r="AF186" s="109" t="s">
        <v>1048</v>
      </c>
      <c r="AG186" s="109">
        <v>0.5</v>
      </c>
      <c r="AH186" s="109">
        <v>-0.33333333333333337</v>
      </c>
      <c r="AI186" s="109" t="s">
        <v>1048</v>
      </c>
      <c r="AJ186" s="109" t="s">
        <v>1048</v>
      </c>
      <c r="AK186" s="407"/>
      <c r="AL186" s="109" t="s">
        <v>1048</v>
      </c>
      <c r="AM186" s="407"/>
      <c r="AN186" s="109">
        <v>-0.19999999999999984</v>
      </c>
      <c r="AO186" s="407"/>
      <c r="AP186" s="109">
        <v>0</v>
      </c>
      <c r="AQ186" s="109">
        <v>0.24999999999999978</v>
      </c>
      <c r="AR186" s="109">
        <v>0</v>
      </c>
      <c r="AS186" s="109">
        <v>1.9984014443252818E-15</v>
      </c>
      <c r="AT186" s="109">
        <v>-4.0000000000001923E-2</v>
      </c>
      <c r="AU186" s="109">
        <v>4.1666666666666519E-2</v>
      </c>
      <c r="AV186" s="407"/>
      <c r="AW186" s="109">
        <v>0.5</v>
      </c>
      <c r="AX186" s="109">
        <v>-0.33333333333333337</v>
      </c>
      <c r="AY186" s="109">
        <v>0</v>
      </c>
      <c r="AZ186" s="109">
        <f t="shared" si="13"/>
        <v>0.25000000000000022</v>
      </c>
      <c r="BA186"/>
      <c r="BC186" s="130" t="s">
        <v>901</v>
      </c>
      <c r="BD186" s="109" t="s">
        <v>1048</v>
      </c>
      <c r="BE186" s="131" t="s">
        <v>1048</v>
      </c>
      <c r="BF186" s="131" t="s">
        <v>1048</v>
      </c>
      <c r="BG186" s="109" t="s">
        <v>1048</v>
      </c>
      <c r="BH186" s="109">
        <v>0</v>
      </c>
      <c r="BI186" s="109">
        <v>-0.23076923076923073</v>
      </c>
      <c r="BJ186" s="109" t="s">
        <v>1048</v>
      </c>
      <c r="BK186" s="109" t="s">
        <v>1048</v>
      </c>
      <c r="BL186" s="407"/>
      <c r="BM186" s="109" t="s">
        <v>1048</v>
      </c>
      <c r="BN186" s="407"/>
      <c r="BO186" s="109">
        <v>-0.23076923076923073</v>
      </c>
      <c r="BP186" s="407"/>
      <c r="BQ186" s="109">
        <v>0</v>
      </c>
      <c r="BR186" s="109">
        <v>-0.22499999999999998</v>
      </c>
      <c r="BS186" s="109">
        <v>3.2258064516129004E-2</v>
      </c>
      <c r="BT186" s="109">
        <v>-0.25</v>
      </c>
      <c r="BU186" s="109">
        <v>0.25</v>
      </c>
      <c r="BV186" s="109">
        <v>1.5</v>
      </c>
      <c r="BW186" s="407"/>
      <c r="BX186" s="109">
        <v>-0.47368421052631582</v>
      </c>
      <c r="BY186" s="109">
        <v>-5.0000000000000044E-2</v>
      </c>
      <c r="BZ186" s="109">
        <v>0</v>
      </c>
      <c r="CA186" s="109">
        <f t="shared" si="14"/>
        <v>8.3333333333333259E-2</v>
      </c>
      <c r="CB186"/>
      <c r="CD186" s="130" t="s">
        <v>901</v>
      </c>
      <c r="CE186" s="109" t="s">
        <v>1048</v>
      </c>
      <c r="CF186" s="131" t="s">
        <v>1048</v>
      </c>
      <c r="CG186" s="131" t="s">
        <v>1048</v>
      </c>
      <c r="CH186" s="109" t="s">
        <v>1048</v>
      </c>
      <c r="CI186" s="109">
        <v>-0.16666666666666663</v>
      </c>
      <c r="CJ186" s="109">
        <v>0</v>
      </c>
      <c r="CK186" s="109" t="s">
        <v>1048</v>
      </c>
      <c r="CL186" s="109" t="s">
        <v>1048</v>
      </c>
      <c r="CM186" s="407"/>
      <c r="CN186" s="109" t="s">
        <v>1048</v>
      </c>
      <c r="CO186" s="407"/>
      <c r="CP186" s="109">
        <v>7.1428571428571397E-2</v>
      </c>
      <c r="CQ186" s="407"/>
      <c r="CR186" s="109">
        <f t="shared" si="10"/>
        <v>0</v>
      </c>
      <c r="CS186" s="109">
        <f t="shared" si="11"/>
        <v>0.16666666666666674</v>
      </c>
      <c r="CT186" s="109">
        <v>0</v>
      </c>
      <c r="CU186" s="109">
        <v>-0.1428571428571429</v>
      </c>
      <c r="CV186" s="109">
        <v>0</v>
      </c>
      <c r="CW186" s="109">
        <v>-0.33333333333333337</v>
      </c>
      <c r="CX186" s="407"/>
      <c r="CY186" s="109">
        <v>0</v>
      </c>
      <c r="CZ186" s="109">
        <v>0</v>
      </c>
      <c r="DA186" s="169">
        <v>0.5</v>
      </c>
      <c r="DB186" s="109">
        <f t="shared" si="15"/>
        <v>0</v>
      </c>
      <c r="DC186"/>
      <c r="DE186" s="130" t="s">
        <v>901</v>
      </c>
      <c r="DF186" s="109" t="s">
        <v>1048</v>
      </c>
      <c r="DG186" s="131" t="s">
        <v>1048</v>
      </c>
      <c r="DH186" s="131" t="s">
        <v>1048</v>
      </c>
      <c r="DI186" s="109" t="s">
        <v>1048</v>
      </c>
      <c r="DJ186" s="109">
        <v>-0.31666666666666665</v>
      </c>
      <c r="DK186" s="109">
        <v>0.46341463414634143</v>
      </c>
      <c r="DL186" s="109" t="s">
        <v>1048</v>
      </c>
      <c r="DM186" s="109" t="s">
        <v>1048</v>
      </c>
      <c r="DN186" s="407"/>
      <c r="DO186" s="109" t="s">
        <v>1048</v>
      </c>
      <c r="DP186" s="407"/>
      <c r="DQ186" s="109">
        <v>1</v>
      </c>
      <c r="DR186" s="407"/>
      <c r="DS186" s="109">
        <v>-0.46590909090909094</v>
      </c>
      <c r="DT186" s="109">
        <v>-6.3829787234042534E-2</v>
      </c>
      <c r="DU186" s="109">
        <v>0</v>
      </c>
      <c r="DV186" s="109">
        <v>9.090909090909105E-2</v>
      </c>
      <c r="DW186" s="109">
        <v>-0.16666666666666663</v>
      </c>
      <c r="DX186" s="109">
        <v>-0.12500000000000011</v>
      </c>
      <c r="DY186" s="407"/>
      <c r="DZ186" s="109">
        <v>0.65714285714285703</v>
      </c>
      <c r="EA186" s="109">
        <v>3.4482758620689724E-2</v>
      </c>
      <c r="EB186" s="109">
        <v>0</v>
      </c>
      <c r="EC186" s="109">
        <f t="shared" si="16"/>
        <v>0</v>
      </c>
      <c r="ED186"/>
      <c r="EF186" s="130" t="s">
        <v>901</v>
      </c>
      <c r="EG186" s="109" t="s">
        <v>1048</v>
      </c>
      <c r="EH186" s="131" t="s">
        <v>1048</v>
      </c>
      <c r="EI186" s="131" t="s">
        <v>1048</v>
      </c>
      <c r="EJ186" s="109" t="s">
        <v>1048</v>
      </c>
      <c r="EK186" s="109">
        <v>-0.37499999999999989</v>
      </c>
      <c r="EL186" s="109">
        <v>0.5</v>
      </c>
      <c r="EM186" s="109" t="s">
        <v>1048</v>
      </c>
      <c r="EN186" s="109" t="s">
        <v>1048</v>
      </c>
      <c r="EO186" s="109"/>
      <c r="EP186" s="407"/>
      <c r="EQ186" s="109" t="s">
        <v>1048</v>
      </c>
      <c r="ER186" s="407"/>
      <c r="ES186" s="109">
        <v>-0.4285714285714286</v>
      </c>
      <c r="ET186" s="407"/>
      <c r="EU186" s="109">
        <v>0.25000000000000022</v>
      </c>
      <c r="EV186" s="109">
        <v>0.5</v>
      </c>
      <c r="EW186" s="109">
        <v>-6.6666666666666652E-2</v>
      </c>
      <c r="EX186" s="109">
        <v>0.28571428571428559</v>
      </c>
      <c r="EY186" s="109">
        <v>-0.55555555555555558</v>
      </c>
      <c r="EZ186" s="109">
        <v>0.75000000000000022</v>
      </c>
      <c r="FA186" s="407"/>
      <c r="FB186" s="109">
        <v>0</v>
      </c>
      <c r="FC186" s="109">
        <v>0</v>
      </c>
      <c r="FD186" s="131">
        <v>0</v>
      </c>
      <c r="FE186" s="109">
        <f t="shared" si="17"/>
        <v>0.28571428571428559</v>
      </c>
    </row>
    <row r="187" spans="1:161" x14ac:dyDescent="0.3">
      <c r="A187" s="221" t="s">
        <v>1052</v>
      </c>
      <c r="B187" s="109"/>
      <c r="C187" s="131"/>
      <c r="D187" s="131"/>
      <c r="E187" s="109"/>
      <c r="F187" s="109"/>
      <c r="G187" s="109"/>
      <c r="H187" s="109"/>
      <c r="I187" s="109"/>
      <c r="J187" s="407"/>
      <c r="K187" s="109"/>
      <c r="L187" s="407"/>
      <c r="M187" s="109"/>
      <c r="N187" s="407"/>
      <c r="O187" s="109" t="s">
        <v>1048</v>
      </c>
      <c r="P187" s="109" t="s">
        <v>1048</v>
      </c>
      <c r="Q187" s="109" t="s">
        <v>1048</v>
      </c>
      <c r="R187" s="109" t="s">
        <v>1048</v>
      </c>
      <c r="S187" s="109" t="str">
        <f t="shared" si="9"/>
        <v/>
      </c>
      <c r="T187" s="109" t="s">
        <v>1048</v>
      </c>
      <c r="U187" s="407"/>
      <c r="V187" s="109" t="s">
        <v>1048</v>
      </c>
      <c r="W187" s="109" t="s">
        <v>1048</v>
      </c>
      <c r="X187" s="109"/>
      <c r="Y187" s="109"/>
      <c r="Z187"/>
      <c r="AB187" s="130" t="s">
        <v>1052</v>
      </c>
      <c r="AC187" s="109"/>
      <c r="AD187" s="131"/>
      <c r="AE187" s="131"/>
      <c r="AF187" s="109"/>
      <c r="AG187" s="109"/>
      <c r="AH187" s="109"/>
      <c r="AI187" s="109"/>
      <c r="AJ187" s="109"/>
      <c r="AK187" s="407"/>
      <c r="AL187" s="109"/>
      <c r="AM187" s="407"/>
      <c r="AN187" s="109"/>
      <c r="AO187" s="407"/>
      <c r="AP187" s="109" t="s">
        <v>1048</v>
      </c>
      <c r="AQ187" s="109" t="s">
        <v>1048</v>
      </c>
      <c r="AR187" s="109" t="s">
        <v>1048</v>
      </c>
      <c r="AS187" s="109" t="s">
        <v>1048</v>
      </c>
      <c r="AT187" s="109" t="s">
        <v>1048</v>
      </c>
      <c r="AU187" s="109" t="s">
        <v>1048</v>
      </c>
      <c r="AV187" s="407"/>
      <c r="AW187" s="109" t="s">
        <v>1048</v>
      </c>
      <c r="AX187" s="109" t="s">
        <v>1048</v>
      </c>
      <c r="AY187" s="109"/>
      <c r="AZ187" s="109"/>
      <c r="BA187"/>
      <c r="BC187" s="130" t="s">
        <v>1052</v>
      </c>
      <c r="BD187" s="109"/>
      <c r="BE187" s="131"/>
      <c r="BF187" s="131"/>
      <c r="BG187" s="109"/>
      <c r="BH187" s="109"/>
      <c r="BI187" s="109"/>
      <c r="BJ187" s="109"/>
      <c r="BK187" s="109"/>
      <c r="BL187" s="407"/>
      <c r="BM187" s="109"/>
      <c r="BN187" s="407"/>
      <c r="BO187" s="109"/>
      <c r="BP187" s="407"/>
      <c r="BQ187" s="109" t="s">
        <v>1048</v>
      </c>
      <c r="BR187" s="109" t="s">
        <v>1048</v>
      </c>
      <c r="BS187" s="109" t="s">
        <v>1048</v>
      </c>
      <c r="BT187" s="109" t="s">
        <v>1048</v>
      </c>
      <c r="BU187" s="109" t="s">
        <v>1048</v>
      </c>
      <c r="BV187" s="109" t="s">
        <v>1048</v>
      </c>
      <c r="BW187" s="407"/>
      <c r="BX187" s="109" t="s">
        <v>1048</v>
      </c>
      <c r="BY187" s="109" t="s">
        <v>1048</v>
      </c>
      <c r="BZ187" s="109"/>
      <c r="CA187" s="109"/>
      <c r="CB187"/>
      <c r="CD187" s="130" t="s">
        <v>1052</v>
      </c>
      <c r="CE187" s="109"/>
      <c r="CF187" s="131"/>
      <c r="CG187" s="131"/>
      <c r="CH187" s="109"/>
      <c r="CI187" s="109"/>
      <c r="CJ187" s="109"/>
      <c r="CK187" s="109"/>
      <c r="CL187" s="109"/>
      <c r="CM187" s="407"/>
      <c r="CN187" s="109"/>
      <c r="CO187" s="407"/>
      <c r="CP187" s="109"/>
      <c r="CQ187" s="407"/>
      <c r="CR187" s="109" t="str">
        <f t="shared" si="10"/>
        <v/>
      </c>
      <c r="CS187" s="109" t="str">
        <f t="shared" si="11"/>
        <v/>
      </c>
      <c r="CT187" s="109" t="s">
        <v>1048</v>
      </c>
      <c r="CU187" s="109" t="s">
        <v>1048</v>
      </c>
      <c r="CV187" s="109"/>
      <c r="CW187" s="109"/>
      <c r="CX187" s="407"/>
      <c r="CY187" s="109"/>
      <c r="CZ187" s="109"/>
      <c r="DA187" s="169"/>
      <c r="DB187" s="109"/>
      <c r="DC187"/>
      <c r="DE187" s="130" t="s">
        <v>1052</v>
      </c>
      <c r="DF187" s="109"/>
      <c r="DG187" s="131"/>
      <c r="DH187" s="131"/>
      <c r="DI187" s="109"/>
      <c r="DJ187" s="109"/>
      <c r="DK187" s="109"/>
      <c r="DL187" s="109"/>
      <c r="DM187" s="109"/>
      <c r="DN187" s="407"/>
      <c r="DO187" s="109"/>
      <c r="DP187" s="407"/>
      <c r="DQ187" s="109"/>
      <c r="DR187" s="407"/>
      <c r="DS187" s="109" t="s">
        <v>1048</v>
      </c>
      <c r="DT187" s="109" t="s">
        <v>1048</v>
      </c>
      <c r="DU187" s="109" t="s">
        <v>1048</v>
      </c>
      <c r="DV187" s="109" t="s">
        <v>1048</v>
      </c>
      <c r="DW187" s="109"/>
      <c r="DX187" s="109"/>
      <c r="DY187" s="407"/>
      <c r="DZ187" s="109"/>
      <c r="EA187" s="109"/>
      <c r="EB187" s="109"/>
      <c r="EC187" s="109"/>
      <c r="ED187"/>
      <c r="EF187" s="130" t="s">
        <v>1052</v>
      </c>
      <c r="EG187" s="109"/>
      <c r="EH187" s="131"/>
      <c r="EI187" s="131"/>
      <c r="EJ187" s="109"/>
      <c r="EK187" s="109"/>
      <c r="EL187" s="109"/>
      <c r="EM187" s="109"/>
      <c r="EN187" s="109"/>
      <c r="EO187" s="109"/>
      <c r="EP187" s="407"/>
      <c r="EQ187" s="109"/>
      <c r="ER187" s="407"/>
      <c r="ES187" s="109"/>
      <c r="ET187" s="407"/>
      <c r="EU187" s="109" t="s">
        <v>1048</v>
      </c>
      <c r="EV187" s="109" t="s">
        <v>1048</v>
      </c>
      <c r="EW187" s="109" t="s">
        <v>1048</v>
      </c>
      <c r="EX187" s="109" t="s">
        <v>1048</v>
      </c>
      <c r="EY187" s="109"/>
      <c r="EZ187" s="109"/>
      <c r="FA187" s="407"/>
      <c r="FB187" s="109"/>
      <c r="FC187" s="109"/>
      <c r="FD187" s="131"/>
      <c r="FE187" s="109"/>
    </row>
    <row r="188" spans="1:161" x14ac:dyDescent="0.3">
      <c r="A188" s="221" t="s">
        <v>1053</v>
      </c>
      <c r="B188" s="109"/>
      <c r="C188" s="131"/>
      <c r="D188" s="131"/>
      <c r="E188" s="109"/>
      <c r="F188" s="109"/>
      <c r="G188" s="109"/>
      <c r="H188" s="109"/>
      <c r="I188" s="109"/>
      <c r="J188" s="407"/>
      <c r="K188" s="109"/>
      <c r="L188" s="407"/>
      <c r="M188" s="109" t="s">
        <v>1048</v>
      </c>
      <c r="N188" s="407"/>
      <c r="O188" s="109" t="s">
        <v>1048</v>
      </c>
      <c r="P188" s="109" t="s">
        <v>1048</v>
      </c>
      <c r="Q188" s="109" t="s">
        <v>1048</v>
      </c>
      <c r="R188" s="109" t="s">
        <v>1048</v>
      </c>
      <c r="S188" s="109">
        <f t="shared" si="9"/>
        <v>0</v>
      </c>
      <c r="T188" s="109">
        <v>0</v>
      </c>
      <c r="U188" s="407"/>
      <c r="V188" s="109" t="s">
        <v>1048</v>
      </c>
      <c r="W188" s="109" t="s">
        <v>1048</v>
      </c>
      <c r="X188" s="109"/>
      <c r="Y188" s="109"/>
      <c r="Z188"/>
      <c r="AB188" s="221" t="s">
        <v>1053</v>
      </c>
      <c r="AC188" s="109"/>
      <c r="AD188" s="131"/>
      <c r="AE188" s="131"/>
      <c r="AF188" s="109"/>
      <c r="AG188" s="109"/>
      <c r="AH188" s="109"/>
      <c r="AI188" s="109"/>
      <c r="AJ188" s="109"/>
      <c r="AK188" s="407"/>
      <c r="AL188" s="109"/>
      <c r="AM188" s="407"/>
      <c r="AN188" s="109" t="s">
        <v>1048</v>
      </c>
      <c r="AO188" s="407"/>
      <c r="AP188" s="109" t="s">
        <v>1048</v>
      </c>
      <c r="AQ188" s="109" t="s">
        <v>1048</v>
      </c>
      <c r="AR188" s="109" t="s">
        <v>1048</v>
      </c>
      <c r="AS188" s="109" t="s">
        <v>1048</v>
      </c>
      <c r="AT188" s="109">
        <v>-2.7777777777777679E-2</v>
      </c>
      <c r="AU188" s="109">
        <v>-8.5714285714285743E-2</v>
      </c>
      <c r="AV188" s="407"/>
      <c r="AW188" s="109" t="s">
        <v>1048</v>
      </c>
      <c r="AX188" s="109" t="s">
        <v>1048</v>
      </c>
      <c r="AY188" s="109"/>
      <c r="AZ188" s="109"/>
      <c r="BA188"/>
      <c r="BC188" s="221" t="s">
        <v>1053</v>
      </c>
      <c r="BD188" s="109"/>
      <c r="BE188" s="131"/>
      <c r="BF188" s="131"/>
      <c r="BG188" s="109"/>
      <c r="BH188" s="109"/>
      <c r="BI188" s="109"/>
      <c r="BJ188" s="109"/>
      <c r="BK188" s="109"/>
      <c r="BL188" s="407"/>
      <c r="BM188" s="109"/>
      <c r="BN188" s="407"/>
      <c r="BO188" s="109" t="s">
        <v>1048</v>
      </c>
      <c r="BP188" s="407"/>
      <c r="BQ188" s="109" t="s">
        <v>1048</v>
      </c>
      <c r="BR188" s="109" t="s">
        <v>1048</v>
      </c>
      <c r="BS188" s="109" t="s">
        <v>1048</v>
      </c>
      <c r="BT188" s="109" t="s">
        <v>1048</v>
      </c>
      <c r="BU188" s="109">
        <v>4.4408920985006262E-16</v>
      </c>
      <c r="BV188" s="109">
        <v>-0.16666666666666663</v>
      </c>
      <c r="BW188" s="407"/>
      <c r="BX188" s="109" t="s">
        <v>1048</v>
      </c>
      <c r="BY188" s="109" t="s">
        <v>1048</v>
      </c>
      <c r="BZ188" s="109"/>
      <c r="CA188" s="109"/>
      <c r="CB188"/>
      <c r="CD188" s="221" t="s">
        <v>1053</v>
      </c>
      <c r="CE188" s="109"/>
      <c r="CF188" s="131"/>
      <c r="CG188" s="131"/>
      <c r="CH188" s="109"/>
      <c r="CI188" s="109"/>
      <c r="CJ188" s="109"/>
      <c r="CK188" s="109"/>
      <c r="CL188" s="109"/>
      <c r="CM188" s="407"/>
      <c r="CN188" s="109"/>
      <c r="CO188" s="407"/>
      <c r="CP188" s="109" t="s">
        <v>1048</v>
      </c>
      <c r="CQ188" s="407"/>
      <c r="CR188" s="109" t="str">
        <f t="shared" si="10"/>
        <v/>
      </c>
      <c r="CS188" s="109" t="str">
        <f t="shared" si="11"/>
        <v/>
      </c>
      <c r="CT188" s="109" t="s">
        <v>1048</v>
      </c>
      <c r="CU188" s="109" t="s">
        <v>1048</v>
      </c>
      <c r="CV188" s="109">
        <v>0</v>
      </c>
      <c r="CW188" s="109">
        <v>0</v>
      </c>
      <c r="CX188" s="407"/>
      <c r="CY188" s="109"/>
      <c r="CZ188" s="109"/>
      <c r="DA188" s="169"/>
      <c r="DB188" s="109"/>
      <c r="DC188"/>
      <c r="DE188" s="221" t="s">
        <v>1053</v>
      </c>
      <c r="DF188" s="109"/>
      <c r="DG188" s="131"/>
      <c r="DH188" s="131"/>
      <c r="DI188" s="109"/>
      <c r="DJ188" s="109"/>
      <c r="DK188" s="109"/>
      <c r="DL188" s="109"/>
      <c r="DM188" s="109"/>
      <c r="DN188" s="407"/>
      <c r="DO188" s="109"/>
      <c r="DP188" s="407"/>
      <c r="DQ188" s="109" t="s">
        <v>1048</v>
      </c>
      <c r="DR188" s="407"/>
      <c r="DS188" s="109" t="s">
        <v>1048</v>
      </c>
      <c r="DT188" s="109" t="s">
        <v>1048</v>
      </c>
      <c r="DU188" s="109" t="s">
        <v>1048</v>
      </c>
      <c r="DV188" s="109" t="s">
        <v>1048</v>
      </c>
      <c r="DW188" s="109">
        <v>-0.16666666666666663</v>
      </c>
      <c r="DX188" s="109">
        <v>1.25</v>
      </c>
      <c r="DY188" s="407"/>
      <c r="DZ188" s="109"/>
      <c r="EA188" s="109"/>
      <c r="EB188" s="109"/>
      <c r="EC188" s="109"/>
      <c r="ED188"/>
      <c r="EF188" s="221" t="s">
        <v>1053</v>
      </c>
      <c r="EG188" s="109"/>
      <c r="EH188" s="131"/>
      <c r="EI188" s="131"/>
      <c r="EJ188" s="109"/>
      <c r="EK188" s="109"/>
      <c r="EL188" s="109"/>
      <c r="EM188" s="109"/>
      <c r="EN188" s="109"/>
      <c r="EO188" s="109"/>
      <c r="EP188" s="407"/>
      <c r="EQ188" s="109"/>
      <c r="ER188" s="407"/>
      <c r="ES188" s="109" t="s">
        <v>1048</v>
      </c>
      <c r="ET188" s="407"/>
      <c r="EU188" s="109" t="s">
        <v>1048</v>
      </c>
      <c r="EV188" s="109" t="s">
        <v>1048</v>
      </c>
      <c r="EW188" s="109" t="s">
        <v>1048</v>
      </c>
      <c r="EX188" s="109" t="s">
        <v>1048</v>
      </c>
      <c r="EY188" s="109">
        <v>-0.22222222222222221</v>
      </c>
      <c r="EZ188" s="109">
        <v>0.4285714285714286</v>
      </c>
      <c r="FA188" s="407"/>
      <c r="FB188" s="109"/>
      <c r="FC188" s="109"/>
      <c r="FD188" s="131"/>
      <c r="FE188" s="109"/>
    </row>
    <row r="189" spans="1:161" x14ac:dyDescent="0.3">
      <c r="A189" s="221" t="s">
        <v>1054</v>
      </c>
      <c r="B189" s="109"/>
      <c r="C189" s="131"/>
      <c r="D189" s="131"/>
      <c r="E189" s="109"/>
      <c r="F189" s="109"/>
      <c r="G189" s="109"/>
      <c r="H189" s="109"/>
      <c r="I189" s="109"/>
      <c r="J189" s="407"/>
      <c r="K189" s="109" t="s">
        <v>1048</v>
      </c>
      <c r="L189" s="407"/>
      <c r="M189" s="109">
        <v>0</v>
      </c>
      <c r="N189" s="407"/>
      <c r="O189" s="109">
        <v>0</v>
      </c>
      <c r="P189" s="109">
        <v>0</v>
      </c>
      <c r="Q189" s="109" t="s">
        <v>1048</v>
      </c>
      <c r="R189" s="109" t="s">
        <v>1048</v>
      </c>
      <c r="S189" s="109" t="str">
        <f t="shared" si="9"/>
        <v/>
      </c>
      <c r="T189" s="109">
        <v>0</v>
      </c>
      <c r="U189" s="407"/>
      <c r="V189" s="109" t="s">
        <v>1048</v>
      </c>
      <c r="W189" s="109" t="s">
        <v>1048</v>
      </c>
      <c r="X189" s="109"/>
      <c r="Y189" s="109"/>
      <c r="Z189"/>
      <c r="AB189" s="130" t="s">
        <v>1054</v>
      </c>
      <c r="AC189" s="109"/>
      <c r="AD189" s="131"/>
      <c r="AE189" s="131"/>
      <c r="AF189" s="109"/>
      <c r="AG189" s="109"/>
      <c r="AH189" s="109"/>
      <c r="AI189" s="109"/>
      <c r="AJ189" s="109"/>
      <c r="AK189" s="407"/>
      <c r="AL189" s="109" t="s">
        <v>1048</v>
      </c>
      <c r="AM189" s="407"/>
      <c r="AN189" s="109">
        <v>-0.19999999999999984</v>
      </c>
      <c r="AO189" s="407"/>
      <c r="AP189" s="109">
        <v>0</v>
      </c>
      <c r="AQ189" s="109">
        <v>0.93499999999999983</v>
      </c>
      <c r="AR189" s="109" t="s">
        <v>1048</v>
      </c>
      <c r="AS189" s="109" t="s">
        <v>1048</v>
      </c>
      <c r="AT189" s="109" t="s">
        <v>1048</v>
      </c>
      <c r="AU189" s="109">
        <v>-8.5714285714285743E-2</v>
      </c>
      <c r="AV189" s="407"/>
      <c r="AW189" s="109" t="s">
        <v>1048</v>
      </c>
      <c r="AX189" s="109" t="s">
        <v>1048</v>
      </c>
      <c r="AY189" s="109"/>
      <c r="AZ189" s="109"/>
      <c r="BA189"/>
      <c r="BC189" s="130" t="s">
        <v>1054</v>
      </c>
      <c r="BD189" s="109"/>
      <c r="BE189" s="131"/>
      <c r="BF189" s="131"/>
      <c r="BG189" s="109"/>
      <c r="BH189" s="109"/>
      <c r="BI189" s="109"/>
      <c r="BJ189" s="109"/>
      <c r="BK189" s="109"/>
      <c r="BL189" s="407"/>
      <c r="BM189" s="109" t="s">
        <v>1048</v>
      </c>
      <c r="BN189" s="407"/>
      <c r="BO189" s="109">
        <v>0</v>
      </c>
      <c r="BP189" s="407"/>
      <c r="BQ189" s="109">
        <v>0.41666666666666674</v>
      </c>
      <c r="BR189" s="109">
        <v>-8.8235294117647078E-2</v>
      </c>
      <c r="BS189" s="109" t="s">
        <v>1048</v>
      </c>
      <c r="BT189" s="109" t="s">
        <v>1048</v>
      </c>
      <c r="BU189" s="109" t="s">
        <v>1048</v>
      </c>
      <c r="BV189" s="109">
        <v>0.25</v>
      </c>
      <c r="BW189" s="407"/>
      <c r="BX189" s="109" t="s">
        <v>1048</v>
      </c>
      <c r="BY189" s="109" t="s">
        <v>1048</v>
      </c>
      <c r="BZ189" s="109"/>
      <c r="CA189" s="109"/>
      <c r="CB189"/>
      <c r="CD189" s="130" t="s">
        <v>1054</v>
      </c>
      <c r="CE189" s="109"/>
      <c r="CF189" s="131"/>
      <c r="CG189" s="131"/>
      <c r="CH189" s="109"/>
      <c r="CI189" s="109"/>
      <c r="CJ189" s="109"/>
      <c r="CK189" s="109"/>
      <c r="CL189" s="109"/>
      <c r="CM189" s="407"/>
      <c r="CN189" s="109" t="s">
        <v>1048</v>
      </c>
      <c r="CO189" s="407"/>
      <c r="CP189" s="109">
        <v>0</v>
      </c>
      <c r="CQ189" s="407"/>
      <c r="CR189" s="109">
        <f t="shared" si="10"/>
        <v>0</v>
      </c>
      <c r="CS189" s="109">
        <f t="shared" si="11"/>
        <v>0.16666666666666674</v>
      </c>
      <c r="CT189" s="109" t="s">
        <v>1048</v>
      </c>
      <c r="CU189" s="109" t="s">
        <v>1048</v>
      </c>
      <c r="CV189" s="109"/>
      <c r="CW189" s="109">
        <v>-9.4339622641509524E-2</v>
      </c>
      <c r="CX189" s="407"/>
      <c r="CY189" s="109"/>
      <c r="CZ189" s="109"/>
      <c r="DA189" s="169"/>
      <c r="DB189" s="109"/>
      <c r="DC189"/>
      <c r="DE189" s="130" t="s">
        <v>1054</v>
      </c>
      <c r="DF189" s="109"/>
      <c r="DG189" s="131"/>
      <c r="DH189" s="131"/>
      <c r="DI189" s="109"/>
      <c r="DJ189" s="109"/>
      <c r="DK189" s="109"/>
      <c r="DL189" s="109"/>
      <c r="DM189" s="109"/>
      <c r="DN189" s="407"/>
      <c r="DO189" s="109" t="s">
        <v>1048</v>
      </c>
      <c r="DP189" s="407"/>
      <c r="DQ189" s="109">
        <v>0.19999999999999996</v>
      </c>
      <c r="DR189" s="407"/>
      <c r="DS189" s="109">
        <v>-0.33333333333333326</v>
      </c>
      <c r="DT189" s="109">
        <v>9.9999999999999867E-2</v>
      </c>
      <c r="DU189" s="109" t="s">
        <v>1048</v>
      </c>
      <c r="DV189" s="109" t="s">
        <v>1048</v>
      </c>
      <c r="DW189" s="109"/>
      <c r="DX189" s="109">
        <v>0</v>
      </c>
      <c r="DY189" s="407"/>
      <c r="DZ189" s="109"/>
      <c r="EA189" s="109"/>
      <c r="EB189" s="109"/>
      <c r="EC189" s="109"/>
      <c r="ED189"/>
      <c r="EF189" s="130" t="s">
        <v>1054</v>
      </c>
      <c r="EG189" s="109"/>
      <c r="EH189" s="131"/>
      <c r="EI189" s="131"/>
      <c r="EJ189" s="109"/>
      <c r="EK189" s="109"/>
      <c r="EL189" s="109"/>
      <c r="EM189" s="109"/>
      <c r="EN189" s="109"/>
      <c r="EO189" s="109"/>
      <c r="EP189" s="407"/>
      <c r="EQ189" s="109" t="s">
        <v>1048</v>
      </c>
      <c r="ER189" s="407"/>
      <c r="ES189" s="109">
        <v>7.1428571428571397E-2</v>
      </c>
      <c r="ET189" s="407"/>
      <c r="EU189" s="109">
        <v>6.6666666666666652E-2</v>
      </c>
      <c r="EV189" s="109">
        <v>-6.25E-2</v>
      </c>
      <c r="EW189" s="109" t="s">
        <v>1048</v>
      </c>
      <c r="EX189" s="109" t="s">
        <v>1048</v>
      </c>
      <c r="EY189" s="109"/>
      <c r="EZ189" s="109">
        <v>0.14285714285714279</v>
      </c>
      <c r="FA189" s="407"/>
      <c r="FB189" s="109"/>
      <c r="FC189" s="109"/>
      <c r="FD189" s="131"/>
      <c r="FE189" s="109"/>
    </row>
    <row r="190" spans="1:161" x14ac:dyDescent="0.3">
      <c r="A190" s="221" t="s">
        <v>905</v>
      </c>
      <c r="B190" s="109"/>
      <c r="C190" s="131"/>
      <c r="D190" s="131"/>
      <c r="E190" s="109"/>
      <c r="F190" s="109"/>
      <c r="G190" s="109"/>
      <c r="H190" s="109"/>
      <c r="I190" s="109"/>
      <c r="J190" s="407"/>
      <c r="K190" s="109"/>
      <c r="L190" s="407"/>
      <c r="M190" s="109"/>
      <c r="N190" s="407"/>
      <c r="O190" s="109"/>
      <c r="P190" s="109"/>
      <c r="Q190" s="109"/>
      <c r="R190" s="109"/>
      <c r="S190" s="109"/>
      <c r="T190" s="109" t="s">
        <v>1048</v>
      </c>
      <c r="U190" s="407"/>
      <c r="V190" s="109">
        <v>0.16666666666666674</v>
      </c>
      <c r="W190" s="109">
        <v>0.16666666666666674</v>
      </c>
      <c r="X190" s="109">
        <v>0.18333333333333335</v>
      </c>
      <c r="Y190" s="109">
        <f t="shared" si="12"/>
        <v>0</v>
      </c>
      <c r="Z190"/>
      <c r="AB190" s="130" t="s">
        <v>905</v>
      </c>
      <c r="AC190" s="109"/>
      <c r="AD190" s="131"/>
      <c r="AE190" s="131"/>
      <c r="AF190" s="109"/>
      <c r="AG190" s="109"/>
      <c r="AH190" s="109"/>
      <c r="AI190" s="109"/>
      <c r="AJ190" s="109"/>
      <c r="AK190" s="407"/>
      <c r="AL190" s="109"/>
      <c r="AM190" s="407"/>
      <c r="AN190" s="109"/>
      <c r="AO190" s="407"/>
      <c r="AP190" s="109"/>
      <c r="AQ190" s="109"/>
      <c r="AR190" s="109"/>
      <c r="AS190" s="109"/>
      <c r="AT190" s="109"/>
      <c r="AU190" s="109" t="s">
        <v>1048</v>
      </c>
      <c r="AV190" s="407"/>
      <c r="AW190" s="109">
        <v>-0.41666666666666663</v>
      </c>
      <c r="AX190" s="109">
        <v>0.50799999999999979</v>
      </c>
      <c r="AY190" s="109">
        <v>5.2671466464569994E-2</v>
      </c>
      <c r="AZ190" s="109">
        <f t="shared" si="13"/>
        <v>-7.0014398848092241E-2</v>
      </c>
      <c r="BA190"/>
      <c r="BC190" s="130" t="s">
        <v>905</v>
      </c>
      <c r="BD190" s="109"/>
      <c r="BE190" s="131"/>
      <c r="BF190" s="131"/>
      <c r="BG190" s="109"/>
      <c r="BH190" s="109"/>
      <c r="BI190" s="109"/>
      <c r="BJ190" s="109"/>
      <c r="BK190" s="109"/>
      <c r="BL190" s="407"/>
      <c r="BM190" s="109"/>
      <c r="BN190" s="407"/>
      <c r="BO190" s="109"/>
      <c r="BP190" s="407"/>
      <c r="BQ190" s="109"/>
      <c r="BR190" s="109"/>
      <c r="BS190" s="109"/>
      <c r="BT190" s="109"/>
      <c r="BU190" s="109"/>
      <c r="BV190" s="109" t="s">
        <v>1048</v>
      </c>
      <c r="BW190" s="407"/>
      <c r="BX190" s="109">
        <v>0.91666666666666674</v>
      </c>
      <c r="BY190" s="109">
        <v>0</v>
      </c>
      <c r="BZ190" s="109">
        <v>0.16666666666666674</v>
      </c>
      <c r="CA190" s="109">
        <f t="shared" si="14"/>
        <v>0.28571428571428559</v>
      </c>
      <c r="CB190"/>
      <c r="CD190" s="130" t="s">
        <v>905</v>
      </c>
      <c r="CE190" s="109"/>
      <c r="CF190" s="131"/>
      <c r="CG190" s="131"/>
      <c r="CH190" s="109"/>
      <c r="CI190" s="109"/>
      <c r="CJ190" s="109"/>
      <c r="CK190" s="109"/>
      <c r="CL190" s="109"/>
      <c r="CM190" s="407"/>
      <c r="CN190" s="109"/>
      <c r="CO190" s="407"/>
      <c r="CP190" s="109"/>
      <c r="CQ190" s="407"/>
      <c r="CR190" s="109"/>
      <c r="CS190" s="109"/>
      <c r="CT190" s="109"/>
      <c r="CU190" s="109"/>
      <c r="CV190" s="109"/>
      <c r="CW190" s="109"/>
      <c r="CX190" s="407"/>
      <c r="CY190" s="109">
        <v>0.25000000000000022</v>
      </c>
      <c r="CZ190" s="109">
        <v>-5.9999999999999942E-2</v>
      </c>
      <c r="DA190" s="169">
        <v>-9.5744680851063801E-2</v>
      </c>
      <c r="DB190" s="109">
        <f t="shared" si="15"/>
        <v>9.4117647058823417E-2</v>
      </c>
      <c r="DC190"/>
      <c r="DE190" s="130" t="s">
        <v>905</v>
      </c>
      <c r="DF190" s="109"/>
      <c r="DG190" s="131"/>
      <c r="DH190" s="131"/>
      <c r="DI190" s="109"/>
      <c r="DJ190" s="109"/>
      <c r="DK190" s="109"/>
      <c r="DL190" s="109"/>
      <c r="DM190" s="109"/>
      <c r="DN190" s="407"/>
      <c r="DO190" s="109"/>
      <c r="DP190" s="407"/>
      <c r="DQ190" s="109"/>
      <c r="DR190" s="407"/>
      <c r="DS190" s="109"/>
      <c r="DT190" s="109"/>
      <c r="DU190" s="109"/>
      <c r="DV190" s="109"/>
      <c r="DW190" s="109"/>
      <c r="DX190" s="109"/>
      <c r="DY190" s="407"/>
      <c r="DZ190" s="109">
        <v>0.14285714285714302</v>
      </c>
      <c r="EA190" s="109">
        <v>-5.0000000000000044E-2</v>
      </c>
      <c r="EB190" s="109">
        <v>-0.10526315789473673</v>
      </c>
      <c r="EC190" s="109">
        <f t="shared" si="16"/>
        <v>5.8823529411764719E-2</v>
      </c>
      <c r="ED190"/>
      <c r="EF190" s="130" t="s">
        <v>905</v>
      </c>
      <c r="EG190" s="109"/>
      <c r="EH190" s="131"/>
      <c r="EI190" s="131"/>
      <c r="EJ190" s="109"/>
      <c r="EK190" s="109"/>
      <c r="EL190" s="109"/>
      <c r="EM190" s="109"/>
      <c r="EN190" s="109"/>
      <c r="EO190" s="109"/>
      <c r="EP190" s="407"/>
      <c r="EQ190" s="109"/>
      <c r="ER190" s="407"/>
      <c r="ES190" s="109"/>
      <c r="ET190" s="407"/>
      <c r="EU190" s="109"/>
      <c r="EV190" s="109"/>
      <c r="EW190" s="109"/>
      <c r="EX190" s="109"/>
      <c r="EY190" s="109"/>
      <c r="EZ190" s="109"/>
      <c r="FA190" s="407"/>
      <c r="FB190" s="109">
        <v>-6.25E-2</v>
      </c>
      <c r="FC190" s="109">
        <v>0.33333333333333348</v>
      </c>
      <c r="FD190" s="131">
        <v>-0.25</v>
      </c>
      <c r="FE190" s="109">
        <f t="shared" si="17"/>
        <v>-9.9999999999999978E-2</v>
      </c>
    </row>
    <row r="191" spans="1:161" x14ac:dyDescent="0.3">
      <c r="A191" s="221" t="s">
        <v>902</v>
      </c>
      <c r="B191" s="109">
        <v>1.1102230246251565E-15</v>
      </c>
      <c r="C191" s="109">
        <v>-0.5</v>
      </c>
      <c r="D191" s="109">
        <v>-0.5</v>
      </c>
      <c r="E191" s="109">
        <v>1</v>
      </c>
      <c r="F191" s="109">
        <v>-4.9999999999999933E-2</v>
      </c>
      <c r="G191" s="109" t="s">
        <v>1048</v>
      </c>
      <c r="H191" s="109" t="s">
        <v>1048</v>
      </c>
      <c r="I191" s="109" t="s">
        <v>1048</v>
      </c>
      <c r="J191" s="407"/>
      <c r="K191" s="109">
        <v>0</v>
      </c>
      <c r="L191" s="407"/>
      <c r="M191" s="109" t="s">
        <v>1048</v>
      </c>
      <c r="N191" s="407"/>
      <c r="O191" s="109" t="s">
        <v>1048</v>
      </c>
      <c r="P191" s="109" t="s">
        <v>1048</v>
      </c>
      <c r="Q191" s="109">
        <v>0</v>
      </c>
      <c r="R191" s="109">
        <v>0</v>
      </c>
      <c r="S191" s="109">
        <f t="shared" ref="S191:S196" si="18">IFERROR((T158/S158-1),"")</f>
        <v>0</v>
      </c>
      <c r="T191" s="109">
        <v>0.5</v>
      </c>
      <c r="U191" s="407"/>
      <c r="V191" s="109">
        <v>0</v>
      </c>
      <c r="W191" s="109">
        <v>0</v>
      </c>
      <c r="X191" s="109">
        <v>0</v>
      </c>
      <c r="Y191" s="109">
        <f t="shared" si="12"/>
        <v>0</v>
      </c>
      <c r="Z191"/>
      <c r="AB191" s="221" t="s">
        <v>902</v>
      </c>
      <c r="AC191" s="109">
        <v>0</v>
      </c>
      <c r="AD191" s="109">
        <v>0.25000000000000022</v>
      </c>
      <c r="AE191" s="109">
        <v>-0.20000000000000007</v>
      </c>
      <c r="AF191" s="109">
        <v>6.2500000000000222E-2</v>
      </c>
      <c r="AG191" s="109">
        <v>0.17647058823529416</v>
      </c>
      <c r="AH191" s="109" t="s">
        <v>1048</v>
      </c>
      <c r="AI191" s="109" t="s">
        <v>1048</v>
      </c>
      <c r="AJ191" s="109" t="s">
        <v>1048</v>
      </c>
      <c r="AK191" s="407"/>
      <c r="AL191" s="109">
        <v>0.66666666666666674</v>
      </c>
      <c r="AM191" s="407"/>
      <c r="AN191" s="109" t="s">
        <v>1048</v>
      </c>
      <c r="AO191" s="407"/>
      <c r="AP191" s="109" t="s">
        <v>1048</v>
      </c>
      <c r="AQ191" s="109" t="s">
        <v>1048</v>
      </c>
      <c r="AR191" s="109">
        <v>0</v>
      </c>
      <c r="AS191" s="109">
        <v>0.33333333333333193</v>
      </c>
      <c r="AT191" s="109">
        <v>-0.124999999999999</v>
      </c>
      <c r="AU191" s="109">
        <v>0</v>
      </c>
      <c r="AV191" s="407"/>
      <c r="AW191" s="109">
        <v>0.14285714285714279</v>
      </c>
      <c r="AX191" s="109">
        <v>0</v>
      </c>
      <c r="AY191" s="109">
        <v>0</v>
      </c>
      <c r="AZ191" s="109">
        <f t="shared" si="13"/>
        <v>-0.25</v>
      </c>
      <c r="BA191"/>
      <c r="BC191" s="221" t="s">
        <v>902</v>
      </c>
      <c r="BD191" s="109">
        <v>-9.0909090909090828E-2</v>
      </c>
      <c r="BE191" s="109">
        <v>0.5</v>
      </c>
      <c r="BF191" s="109">
        <v>-0.46666666666666667</v>
      </c>
      <c r="BG191" s="109">
        <v>0.5</v>
      </c>
      <c r="BH191" s="109">
        <v>0.33333333333333326</v>
      </c>
      <c r="BI191" s="109" t="s">
        <v>1048</v>
      </c>
      <c r="BJ191" s="109" t="s">
        <v>1048</v>
      </c>
      <c r="BK191" s="109" t="s">
        <v>1048</v>
      </c>
      <c r="BL191" s="407"/>
      <c r="BM191" s="109">
        <v>-0.10000000000000009</v>
      </c>
      <c r="BN191" s="407"/>
      <c r="BO191" s="109" t="s">
        <v>1048</v>
      </c>
      <c r="BP191" s="407"/>
      <c r="BQ191" s="109" t="s">
        <v>1048</v>
      </c>
      <c r="BR191" s="109" t="s">
        <v>1048</v>
      </c>
      <c r="BS191" s="109">
        <v>0</v>
      </c>
      <c r="BT191" s="109">
        <v>0</v>
      </c>
      <c r="BU191" s="109">
        <v>0</v>
      </c>
      <c r="BV191" s="109">
        <v>0</v>
      </c>
      <c r="BW191" s="407"/>
      <c r="BX191" s="109">
        <v>0</v>
      </c>
      <c r="BY191" s="109">
        <v>0</v>
      </c>
      <c r="BZ191" s="109">
        <v>0</v>
      </c>
      <c r="CA191" s="109">
        <f t="shared" si="14"/>
        <v>0</v>
      </c>
      <c r="CB191"/>
      <c r="CD191" s="221" t="s">
        <v>902</v>
      </c>
      <c r="CE191" s="109">
        <v>0</v>
      </c>
      <c r="CF191" s="109">
        <v>0</v>
      </c>
      <c r="CG191" s="109">
        <v>0</v>
      </c>
      <c r="CH191" s="109">
        <v>0</v>
      </c>
      <c r="CI191" s="109">
        <v>0</v>
      </c>
      <c r="CJ191" s="109" t="s">
        <v>1048</v>
      </c>
      <c r="CK191" s="109" t="s">
        <v>1048</v>
      </c>
      <c r="CL191" s="109" t="s">
        <v>1048</v>
      </c>
      <c r="CM191" s="407"/>
      <c r="CN191" s="109">
        <v>-9.0909090909090828E-2</v>
      </c>
      <c r="CO191" s="407"/>
      <c r="CP191" s="109" t="s">
        <v>1048</v>
      </c>
      <c r="CQ191" s="407"/>
      <c r="CR191" s="109" t="str">
        <f t="shared" ref="CR191:CR196" si="19">IFERROR((CS158/CQ158-1),"")</f>
        <v/>
      </c>
      <c r="CS191" s="109" t="str">
        <f t="shared" ref="CS191:CS196" si="20">IFERROR((CT158/CS158-1),"")</f>
        <v/>
      </c>
      <c r="CT191" s="109">
        <v>0</v>
      </c>
      <c r="CU191" s="109">
        <v>0</v>
      </c>
      <c r="CV191" s="109">
        <v>0</v>
      </c>
      <c r="CW191" s="109">
        <v>0</v>
      </c>
      <c r="CX191" s="407"/>
      <c r="CY191" s="109">
        <v>0</v>
      </c>
      <c r="CZ191" s="109">
        <v>-0.16666666666666663</v>
      </c>
      <c r="DA191" s="169">
        <v>0</v>
      </c>
      <c r="DB191" s="109">
        <f t="shared" si="15"/>
        <v>0</v>
      </c>
      <c r="DC191"/>
      <c r="DE191" s="221" t="s">
        <v>902</v>
      </c>
      <c r="DF191" s="109">
        <v>0.11111111111111116</v>
      </c>
      <c r="DG191" s="109">
        <v>0</v>
      </c>
      <c r="DH191" s="109">
        <v>0</v>
      </c>
      <c r="DI191" s="109">
        <v>0</v>
      </c>
      <c r="DJ191" s="109">
        <v>-0.30000000000000004</v>
      </c>
      <c r="DK191" s="109" t="s">
        <v>1048</v>
      </c>
      <c r="DL191" s="109" t="s">
        <v>1048</v>
      </c>
      <c r="DM191" s="109" t="s">
        <v>1048</v>
      </c>
      <c r="DN191" s="407"/>
      <c r="DO191" s="109">
        <v>0.22448979591836737</v>
      </c>
      <c r="DP191" s="407"/>
      <c r="DQ191" s="109" t="s">
        <v>1048</v>
      </c>
      <c r="DR191" s="407"/>
      <c r="DS191" s="109" t="s">
        <v>1048</v>
      </c>
      <c r="DT191" s="109" t="s">
        <v>1048</v>
      </c>
      <c r="DU191" s="109">
        <v>0</v>
      </c>
      <c r="DV191" s="109">
        <v>0</v>
      </c>
      <c r="DW191" s="109">
        <v>0</v>
      </c>
      <c r="DX191" s="109">
        <v>0</v>
      </c>
      <c r="DY191" s="407"/>
      <c r="DZ191" s="109">
        <v>0</v>
      </c>
      <c r="EA191" s="109">
        <v>0</v>
      </c>
      <c r="EB191" s="109">
        <v>0</v>
      </c>
      <c r="EC191" s="109">
        <f t="shared" si="16"/>
        <v>0</v>
      </c>
      <c r="ED191"/>
      <c r="EF191" s="221" t="s">
        <v>902</v>
      </c>
      <c r="EG191" s="109">
        <v>0.57142857142857117</v>
      </c>
      <c r="EH191" s="109">
        <v>-0.36363636363636354</v>
      </c>
      <c r="EI191" s="109">
        <v>-0.2857142857142857</v>
      </c>
      <c r="EJ191" s="109">
        <v>0.59999999999999987</v>
      </c>
      <c r="EK191" s="109">
        <v>-0.12499999999999989</v>
      </c>
      <c r="EL191" s="109" t="s">
        <v>1048</v>
      </c>
      <c r="EM191" s="109" t="s">
        <v>1048</v>
      </c>
      <c r="EN191" s="109" t="s">
        <v>1048</v>
      </c>
      <c r="EO191" s="109"/>
      <c r="EP191" s="407"/>
      <c r="EQ191" s="109">
        <v>-0.4285714285714286</v>
      </c>
      <c r="ER191" s="407"/>
      <c r="ES191" s="109" t="s">
        <v>1048</v>
      </c>
      <c r="ET191" s="407"/>
      <c r="EU191" s="109" t="s">
        <v>1048</v>
      </c>
      <c r="EV191" s="109" t="s">
        <v>1048</v>
      </c>
      <c r="EW191" s="109">
        <v>-7.6923076923076872E-2</v>
      </c>
      <c r="EX191" s="109">
        <v>0</v>
      </c>
      <c r="EY191" s="109">
        <v>0</v>
      </c>
      <c r="EZ191" s="109">
        <v>0</v>
      </c>
      <c r="FA191" s="407"/>
      <c r="FB191" s="109">
        <v>0</v>
      </c>
      <c r="FC191" s="109">
        <v>0</v>
      </c>
      <c r="FD191" s="131">
        <v>0</v>
      </c>
      <c r="FE191" s="109">
        <f t="shared" si="17"/>
        <v>0</v>
      </c>
    </row>
    <row r="192" spans="1:161" x14ac:dyDescent="0.3">
      <c r="A192" s="221" t="s">
        <v>1049</v>
      </c>
      <c r="B192" s="109">
        <v>0</v>
      </c>
      <c r="C192" s="109">
        <v>0</v>
      </c>
      <c r="D192" s="109">
        <v>0</v>
      </c>
      <c r="E192" s="109">
        <v>0</v>
      </c>
      <c r="F192" s="109" t="s">
        <v>1048</v>
      </c>
      <c r="G192" s="109" t="s">
        <v>1048</v>
      </c>
      <c r="H192" s="109">
        <v>3.3333333333333215E-2</v>
      </c>
      <c r="I192" s="109" t="s">
        <v>1048</v>
      </c>
      <c r="J192" s="407"/>
      <c r="K192" s="109" t="s">
        <v>1048</v>
      </c>
      <c r="L192" s="407"/>
      <c r="M192" s="109">
        <v>-0.33333333333333337</v>
      </c>
      <c r="N192" s="407"/>
      <c r="O192" s="109">
        <v>-0.25</v>
      </c>
      <c r="P192" s="109">
        <v>0.33333333333333326</v>
      </c>
      <c r="Q192" s="109" t="s">
        <v>1048</v>
      </c>
      <c r="R192" s="109" t="s">
        <v>1048</v>
      </c>
      <c r="S192" s="109" t="str">
        <f t="shared" si="18"/>
        <v/>
      </c>
      <c r="T192" s="109" t="s">
        <v>1048</v>
      </c>
      <c r="U192" s="407"/>
      <c r="V192" s="109" t="s">
        <v>1048</v>
      </c>
      <c r="W192" s="109" t="s">
        <v>1048</v>
      </c>
      <c r="X192" s="109"/>
      <c r="Y192" s="109"/>
      <c r="Z192"/>
      <c r="AB192" s="221" t="s">
        <v>1049</v>
      </c>
      <c r="AC192" s="109">
        <v>0.16666666666666674</v>
      </c>
      <c r="AD192" s="109">
        <v>0</v>
      </c>
      <c r="AE192" s="109">
        <v>0</v>
      </c>
      <c r="AF192" s="109">
        <v>0</v>
      </c>
      <c r="AG192" s="109" t="s">
        <v>1048</v>
      </c>
      <c r="AH192" s="109" t="s">
        <v>1048</v>
      </c>
      <c r="AI192" s="109">
        <v>0.19999999999999996</v>
      </c>
      <c r="AJ192" s="109" t="s">
        <v>1048</v>
      </c>
      <c r="AK192" s="407"/>
      <c r="AL192" s="109" t="s">
        <v>1048</v>
      </c>
      <c r="AM192" s="407"/>
      <c r="AN192" s="109">
        <v>-8.5714285714285743E-2</v>
      </c>
      <c r="AO192" s="407"/>
      <c r="AP192" s="109">
        <v>-0.125</v>
      </c>
      <c r="AQ192" s="109">
        <v>0.42857142857142838</v>
      </c>
      <c r="AR192" s="109" t="s">
        <v>1048</v>
      </c>
      <c r="AS192" s="109" t="s">
        <v>1048</v>
      </c>
      <c r="AT192" s="109" t="s">
        <v>1048</v>
      </c>
      <c r="AU192" s="109" t="s">
        <v>1048</v>
      </c>
      <c r="AV192" s="407"/>
      <c r="AW192" s="109" t="s">
        <v>1048</v>
      </c>
      <c r="AX192" s="109" t="s">
        <v>1048</v>
      </c>
      <c r="AY192" s="109"/>
      <c r="AZ192" s="109"/>
      <c r="BA192"/>
      <c r="BC192" s="221" t="s">
        <v>1049</v>
      </c>
      <c r="BD192" s="109">
        <v>0</v>
      </c>
      <c r="BE192" s="109">
        <v>0</v>
      </c>
      <c r="BF192" s="109">
        <v>0</v>
      </c>
      <c r="BG192" s="109">
        <v>0</v>
      </c>
      <c r="BH192" s="109" t="s">
        <v>1048</v>
      </c>
      <c r="BI192" s="109" t="s">
        <v>1048</v>
      </c>
      <c r="BJ192" s="109">
        <v>9.9999999999999867E-2</v>
      </c>
      <c r="BK192" s="109" t="s">
        <v>1048</v>
      </c>
      <c r="BL192" s="407"/>
      <c r="BM192" s="109" t="s">
        <v>1048</v>
      </c>
      <c r="BN192" s="407"/>
      <c r="BO192" s="109">
        <v>0</v>
      </c>
      <c r="BP192" s="407"/>
      <c r="BQ192" s="109">
        <v>0</v>
      </c>
      <c r="BR192" s="109">
        <v>0</v>
      </c>
      <c r="BS192" s="109" t="s">
        <v>1048</v>
      </c>
      <c r="BT192" s="109" t="s">
        <v>1048</v>
      </c>
      <c r="BU192" s="109" t="s">
        <v>1048</v>
      </c>
      <c r="BV192" s="109" t="s">
        <v>1048</v>
      </c>
      <c r="BW192" s="407"/>
      <c r="BX192" s="109" t="s">
        <v>1048</v>
      </c>
      <c r="BY192" s="109" t="s">
        <v>1048</v>
      </c>
      <c r="BZ192" s="109"/>
      <c r="CA192" s="109"/>
      <c r="CB192"/>
      <c r="CD192" s="221" t="s">
        <v>1049</v>
      </c>
      <c r="CE192" s="109">
        <v>0</v>
      </c>
      <c r="CF192" s="109">
        <v>0</v>
      </c>
      <c r="CG192" s="109">
        <v>0</v>
      </c>
      <c r="CH192" s="109">
        <v>0</v>
      </c>
      <c r="CI192" s="109" t="s">
        <v>1048</v>
      </c>
      <c r="CJ192" s="109" t="s">
        <v>1048</v>
      </c>
      <c r="CK192" s="109">
        <v>0.5</v>
      </c>
      <c r="CL192" s="109" t="s">
        <v>1048</v>
      </c>
      <c r="CM192" s="407"/>
      <c r="CN192" s="109" t="s">
        <v>1048</v>
      </c>
      <c r="CO192" s="407"/>
      <c r="CP192" s="109">
        <v>0</v>
      </c>
      <c r="CQ192" s="407"/>
      <c r="CR192" s="109">
        <f t="shared" si="19"/>
        <v>0.16666666666666674</v>
      </c>
      <c r="CS192" s="109">
        <f t="shared" si="20"/>
        <v>-0.1428571428571429</v>
      </c>
      <c r="CT192" s="109" t="s">
        <v>1048</v>
      </c>
      <c r="CU192" s="109" t="s">
        <v>1048</v>
      </c>
      <c r="CV192" s="109"/>
      <c r="CW192" s="109"/>
      <c r="CX192" s="407"/>
      <c r="CY192" s="109"/>
      <c r="CZ192" s="109"/>
      <c r="DA192" s="169"/>
      <c r="DB192" s="109"/>
      <c r="DC192"/>
      <c r="DE192" s="221" t="s">
        <v>1049</v>
      </c>
      <c r="DF192" s="109">
        <v>-0.12000000000000011</v>
      </c>
      <c r="DG192" s="109">
        <v>0.18181818181818188</v>
      </c>
      <c r="DH192" s="109">
        <v>0</v>
      </c>
      <c r="DI192" s="109">
        <v>-3.8461538461538325E-2</v>
      </c>
      <c r="DJ192" s="109" t="s">
        <v>1048</v>
      </c>
      <c r="DK192" s="109" t="s">
        <v>1048</v>
      </c>
      <c r="DL192" s="109">
        <v>7.1428571428571397E-2</v>
      </c>
      <c r="DM192" s="109" t="s">
        <v>1048</v>
      </c>
      <c r="DN192" s="407"/>
      <c r="DO192" s="109" t="s">
        <v>1048</v>
      </c>
      <c r="DP192" s="407"/>
      <c r="DQ192" s="109">
        <v>0.19999999999999996</v>
      </c>
      <c r="DR192" s="407"/>
      <c r="DS192" s="109">
        <v>0</v>
      </c>
      <c r="DT192" s="109">
        <v>6.6666666666666652E-2</v>
      </c>
      <c r="DU192" s="109" t="s">
        <v>1048</v>
      </c>
      <c r="DV192" s="109" t="s">
        <v>1048</v>
      </c>
      <c r="DW192" s="109"/>
      <c r="DX192" s="109"/>
      <c r="DY192" s="407"/>
      <c r="DZ192" s="109"/>
      <c r="EA192" s="109"/>
      <c r="EB192" s="109"/>
      <c r="EC192" s="109"/>
      <c r="ED192"/>
      <c r="EF192" s="221" t="s">
        <v>1049</v>
      </c>
      <c r="EG192" s="109">
        <v>-0.5</v>
      </c>
      <c r="EH192" s="109">
        <v>1</v>
      </c>
      <c r="EI192" s="109">
        <v>0</v>
      </c>
      <c r="EJ192" s="109">
        <v>-0.5</v>
      </c>
      <c r="EK192" s="109" t="s">
        <v>1048</v>
      </c>
      <c r="EL192" s="109" t="s">
        <v>1048</v>
      </c>
      <c r="EM192" s="109">
        <v>0</v>
      </c>
      <c r="EN192" s="109" t="s">
        <v>1048</v>
      </c>
      <c r="EO192" s="109"/>
      <c r="EP192" s="407"/>
      <c r="EQ192" s="109" t="s">
        <v>1048</v>
      </c>
      <c r="ER192" s="407"/>
      <c r="ES192" s="109">
        <v>0</v>
      </c>
      <c r="ET192" s="407"/>
      <c r="EU192" s="109">
        <v>-0.16666666666666663</v>
      </c>
      <c r="EV192" s="109">
        <v>0.19999999999999996</v>
      </c>
      <c r="EW192" s="109" t="s">
        <v>1048</v>
      </c>
      <c r="EX192" s="109" t="s">
        <v>1048</v>
      </c>
      <c r="EY192" s="109"/>
      <c r="EZ192" s="109"/>
      <c r="FA192" s="407"/>
      <c r="FB192" s="109"/>
      <c r="FC192" s="109"/>
      <c r="FD192" s="131"/>
      <c r="FE192" s="109"/>
    </row>
    <row r="193" spans="1:161" x14ac:dyDescent="0.3">
      <c r="A193" s="221" t="s">
        <v>927</v>
      </c>
      <c r="B193" s="109" t="s">
        <v>1048</v>
      </c>
      <c r="C193" s="109" t="s">
        <v>1048</v>
      </c>
      <c r="D193" s="109" t="s">
        <v>1048</v>
      </c>
      <c r="E193" s="109" t="s">
        <v>1048</v>
      </c>
      <c r="F193" s="109" t="s">
        <v>1048</v>
      </c>
      <c r="G193" s="109" t="s">
        <v>1048</v>
      </c>
      <c r="H193" s="109" t="s">
        <v>1048</v>
      </c>
      <c r="I193" s="109">
        <v>0.14285714285714279</v>
      </c>
      <c r="J193" s="407"/>
      <c r="K193" s="109">
        <v>0</v>
      </c>
      <c r="L193" s="407"/>
      <c r="M193" s="109">
        <v>0</v>
      </c>
      <c r="N193" s="407"/>
      <c r="O193" s="109">
        <v>5.0000000000000044E-2</v>
      </c>
      <c r="P193" s="109">
        <v>-4.7619047619047672E-2</v>
      </c>
      <c r="Q193" s="109">
        <v>0</v>
      </c>
      <c r="R193" s="109">
        <v>0</v>
      </c>
      <c r="S193" s="109" t="str">
        <f t="shared" si="18"/>
        <v/>
      </c>
      <c r="T193" s="109">
        <v>0</v>
      </c>
      <c r="U193" s="407"/>
      <c r="V193" s="109" t="s">
        <v>1048</v>
      </c>
      <c r="W193" s="109" t="s">
        <v>1048</v>
      </c>
      <c r="X193" s="109"/>
      <c r="Y193" s="109">
        <f t="shared" si="12"/>
        <v>0</v>
      </c>
      <c r="Z193"/>
      <c r="AB193" s="130" t="s">
        <v>927</v>
      </c>
      <c r="AC193" s="109" t="s">
        <v>1048</v>
      </c>
      <c r="AD193" s="109" t="s">
        <v>1048</v>
      </c>
      <c r="AE193" s="109" t="s">
        <v>1048</v>
      </c>
      <c r="AF193" s="109" t="s">
        <v>1048</v>
      </c>
      <c r="AG193" s="109" t="s">
        <v>1048</v>
      </c>
      <c r="AH193" s="109" t="s">
        <v>1048</v>
      </c>
      <c r="AI193" s="109" t="s">
        <v>1048</v>
      </c>
      <c r="AJ193" s="109">
        <v>0</v>
      </c>
      <c r="AK193" s="407"/>
      <c r="AL193" s="109">
        <v>0</v>
      </c>
      <c r="AM193" s="407"/>
      <c r="AN193" s="109">
        <v>0.42800000000000016</v>
      </c>
      <c r="AO193" s="407"/>
      <c r="AP193" s="109">
        <v>-0.29971988795518212</v>
      </c>
      <c r="AQ193" s="109">
        <v>0</v>
      </c>
      <c r="AR193" s="109">
        <v>0</v>
      </c>
      <c r="AS193" s="109" t="s">
        <v>1048</v>
      </c>
      <c r="AT193" s="109" t="s">
        <v>1048</v>
      </c>
      <c r="AU193" s="109">
        <v>0</v>
      </c>
      <c r="AV193" s="407"/>
      <c r="AW193" s="109" t="s">
        <v>1048</v>
      </c>
      <c r="AX193" s="109" t="s">
        <v>1048</v>
      </c>
      <c r="AY193" s="109"/>
      <c r="AZ193" s="109">
        <f t="shared" si="13"/>
        <v>0</v>
      </c>
      <c r="BA193"/>
      <c r="BC193" s="130" t="s">
        <v>927</v>
      </c>
      <c r="BD193" s="109" t="s">
        <v>1048</v>
      </c>
      <c r="BE193" s="109" t="s">
        <v>1048</v>
      </c>
      <c r="BF193" s="109" t="s">
        <v>1048</v>
      </c>
      <c r="BG193" s="109" t="s">
        <v>1048</v>
      </c>
      <c r="BH193" s="109" t="s">
        <v>1048</v>
      </c>
      <c r="BI193" s="109" t="s">
        <v>1048</v>
      </c>
      <c r="BJ193" s="109" t="s">
        <v>1048</v>
      </c>
      <c r="BK193" s="109">
        <v>0.16666666666666674</v>
      </c>
      <c r="BL193" s="407"/>
      <c r="BM193" s="109">
        <v>-0.21428571428571441</v>
      </c>
      <c r="BN193" s="407"/>
      <c r="BO193" s="109">
        <v>9.090909090909105E-2</v>
      </c>
      <c r="BP193" s="407"/>
      <c r="BQ193" s="109">
        <v>0</v>
      </c>
      <c r="BR193" s="109">
        <v>0</v>
      </c>
      <c r="BS193" s="109">
        <v>0</v>
      </c>
      <c r="BT193" s="109" t="s">
        <v>1048</v>
      </c>
      <c r="BU193" s="109" t="s">
        <v>1048</v>
      </c>
      <c r="BV193" s="109">
        <v>0.19999999999999996</v>
      </c>
      <c r="BW193" s="407"/>
      <c r="BX193" s="109" t="s">
        <v>1048</v>
      </c>
      <c r="BY193" s="109" t="s">
        <v>1048</v>
      </c>
      <c r="BZ193" s="109"/>
      <c r="CA193" s="109">
        <f t="shared" si="14"/>
        <v>0</v>
      </c>
      <c r="CB193"/>
      <c r="CD193" s="130" t="s">
        <v>927</v>
      </c>
      <c r="CE193" s="109" t="s">
        <v>1048</v>
      </c>
      <c r="CF193" s="109" t="s">
        <v>1048</v>
      </c>
      <c r="CG193" s="109" t="s">
        <v>1048</v>
      </c>
      <c r="CH193" s="109" t="s">
        <v>1048</v>
      </c>
      <c r="CI193" s="109" t="s">
        <v>1048</v>
      </c>
      <c r="CJ193" s="109" t="s">
        <v>1048</v>
      </c>
      <c r="CK193" s="109" t="s">
        <v>1048</v>
      </c>
      <c r="CL193" s="109">
        <v>0</v>
      </c>
      <c r="CM193" s="407"/>
      <c r="CN193" s="109">
        <v>0</v>
      </c>
      <c r="CO193" s="407"/>
      <c r="CP193" s="109">
        <v>0</v>
      </c>
      <c r="CQ193" s="407"/>
      <c r="CR193" s="109">
        <f t="shared" si="19"/>
        <v>0.16666666666666674</v>
      </c>
      <c r="CS193" s="109">
        <f t="shared" si="20"/>
        <v>-0.1428571428571429</v>
      </c>
      <c r="CT193" s="109">
        <v>0</v>
      </c>
      <c r="CU193" s="109" t="s">
        <v>1048</v>
      </c>
      <c r="CV193" s="109"/>
      <c r="CW193" s="109">
        <v>0</v>
      </c>
      <c r="CX193" s="407"/>
      <c r="CY193" s="109"/>
      <c r="CZ193" s="109"/>
      <c r="DA193" s="169"/>
      <c r="DB193" s="109">
        <f t="shared" si="15"/>
        <v>0</v>
      </c>
      <c r="DC193"/>
      <c r="DE193" s="130" t="s">
        <v>927</v>
      </c>
      <c r="DF193" s="109" t="s">
        <v>1048</v>
      </c>
      <c r="DG193" s="109" t="s">
        <v>1048</v>
      </c>
      <c r="DH193" s="109" t="s">
        <v>1048</v>
      </c>
      <c r="DI193" s="109" t="s">
        <v>1048</v>
      </c>
      <c r="DJ193" s="109" t="s">
        <v>1048</v>
      </c>
      <c r="DK193" s="109" t="s">
        <v>1048</v>
      </c>
      <c r="DL193" s="109" t="s">
        <v>1048</v>
      </c>
      <c r="DM193" s="109">
        <v>-0.32727272727272716</v>
      </c>
      <c r="DN193" s="407"/>
      <c r="DO193" s="109">
        <v>0.35135135135135132</v>
      </c>
      <c r="DP193" s="407"/>
      <c r="DQ193" s="109">
        <v>0.19999999999999996</v>
      </c>
      <c r="DR193" s="407"/>
      <c r="DS193" s="109">
        <v>-0.33333333333333326</v>
      </c>
      <c r="DT193" s="109">
        <v>0</v>
      </c>
      <c r="DU193" s="109">
        <v>0</v>
      </c>
      <c r="DV193" s="109" t="s">
        <v>1048</v>
      </c>
      <c r="DW193" s="109"/>
      <c r="DX193" s="109">
        <v>0</v>
      </c>
      <c r="DY193" s="407"/>
      <c r="DZ193" s="109"/>
      <c r="EA193" s="109"/>
      <c r="EB193" s="109"/>
      <c r="EC193" s="109">
        <f t="shared" si="16"/>
        <v>0.22500000000000009</v>
      </c>
      <c r="ED193"/>
      <c r="EF193" s="130" t="s">
        <v>927</v>
      </c>
      <c r="EG193" s="109" t="s">
        <v>1048</v>
      </c>
      <c r="EH193" s="109" t="s">
        <v>1048</v>
      </c>
      <c r="EI193" s="109" t="s">
        <v>1048</v>
      </c>
      <c r="EJ193" s="109" t="s">
        <v>1048</v>
      </c>
      <c r="EK193" s="109" t="s">
        <v>1048</v>
      </c>
      <c r="EL193" s="109" t="s">
        <v>1048</v>
      </c>
      <c r="EM193" s="109" t="s">
        <v>1048</v>
      </c>
      <c r="EN193" s="109">
        <v>0.4285714285714286</v>
      </c>
      <c r="EO193" s="109"/>
      <c r="EP193" s="407"/>
      <c r="EQ193" s="109">
        <v>-0.13333333333333341</v>
      </c>
      <c r="ER193" s="407"/>
      <c r="ES193" s="109">
        <v>0.15384615384615397</v>
      </c>
      <c r="ET193" s="407"/>
      <c r="EU193" s="109">
        <v>-0.19999999999999996</v>
      </c>
      <c r="EV193" s="109">
        <v>-0.16666666666666663</v>
      </c>
      <c r="EW193" s="109">
        <v>0</v>
      </c>
      <c r="EX193" s="109" t="s">
        <v>1048</v>
      </c>
      <c r="EY193" s="109"/>
      <c r="EZ193" s="109">
        <v>-0.2857142857142857</v>
      </c>
      <c r="FA193" s="407"/>
      <c r="FB193" s="109"/>
      <c r="FC193" s="109"/>
      <c r="FD193" s="131"/>
      <c r="FE193" s="109">
        <f t="shared" si="17"/>
        <v>0</v>
      </c>
    </row>
    <row r="194" spans="1:161" x14ac:dyDescent="0.3">
      <c r="A194" s="221" t="s">
        <v>928</v>
      </c>
      <c r="B194" s="109">
        <v>0.19999999999999996</v>
      </c>
      <c r="C194" s="109" t="s">
        <v>1048</v>
      </c>
      <c r="D194" s="109" t="s">
        <v>1048</v>
      </c>
      <c r="E194" s="109" t="s">
        <v>1048</v>
      </c>
      <c r="F194" s="109" t="s">
        <v>1048</v>
      </c>
      <c r="G194" s="109" t="s">
        <v>1048</v>
      </c>
      <c r="H194" s="109" t="s">
        <v>1048</v>
      </c>
      <c r="I194" s="109" t="s">
        <v>1048</v>
      </c>
      <c r="J194" s="407"/>
      <c r="K194" s="109" t="s">
        <v>1048</v>
      </c>
      <c r="L194" s="407"/>
      <c r="M194" s="109" t="s">
        <v>1048</v>
      </c>
      <c r="N194" s="407"/>
      <c r="O194" s="109">
        <v>0</v>
      </c>
      <c r="P194" s="109">
        <v>0</v>
      </c>
      <c r="Q194" s="109">
        <v>0</v>
      </c>
      <c r="R194" s="109">
        <v>0</v>
      </c>
      <c r="S194" s="109">
        <f t="shared" si="18"/>
        <v>-0.60000000000000009</v>
      </c>
      <c r="T194" s="109" t="s">
        <v>1048</v>
      </c>
      <c r="U194" s="407"/>
      <c r="V194" s="109" t="s">
        <v>1048</v>
      </c>
      <c r="W194" s="109">
        <v>0</v>
      </c>
      <c r="X194" s="109">
        <v>0.33333333333333326</v>
      </c>
      <c r="Y194" s="109">
        <f t="shared" si="12"/>
        <v>-0.25</v>
      </c>
      <c r="Z194"/>
      <c r="AB194" s="221" t="s">
        <v>928</v>
      </c>
      <c r="AC194" s="109">
        <v>0</v>
      </c>
      <c r="AD194" s="109" t="s">
        <v>1048</v>
      </c>
      <c r="AE194" s="109" t="s">
        <v>1048</v>
      </c>
      <c r="AF194" s="109" t="s">
        <v>1048</v>
      </c>
      <c r="AG194" s="109" t="s">
        <v>1048</v>
      </c>
      <c r="AH194" s="109" t="s">
        <v>1048</v>
      </c>
      <c r="AI194" s="109" t="s">
        <v>1048</v>
      </c>
      <c r="AJ194" s="109" t="s">
        <v>1048</v>
      </c>
      <c r="AK194" s="407"/>
      <c r="AL194" s="109" t="s">
        <v>1048</v>
      </c>
      <c r="AM194" s="407"/>
      <c r="AN194" s="109" t="s">
        <v>1048</v>
      </c>
      <c r="AO194" s="407"/>
      <c r="AP194" s="109">
        <v>0.5</v>
      </c>
      <c r="AQ194" s="109">
        <v>-0.33333333333333337</v>
      </c>
      <c r="AR194" s="109">
        <v>0</v>
      </c>
      <c r="AS194" s="109">
        <v>1.9984014443252818E-15</v>
      </c>
      <c r="AT194" s="109">
        <v>0.74999999999999667</v>
      </c>
      <c r="AU194" s="109" t="s">
        <v>1048</v>
      </c>
      <c r="AV194" s="407"/>
      <c r="AW194" s="109" t="s">
        <v>1048</v>
      </c>
      <c r="AX194" s="109">
        <v>-0.1428571428571429</v>
      </c>
      <c r="AY194" s="109">
        <v>0</v>
      </c>
      <c r="AZ194" s="109">
        <f t="shared" si="13"/>
        <v>0</v>
      </c>
      <c r="BA194"/>
      <c r="BC194" s="221" t="s">
        <v>928</v>
      </c>
      <c r="BD194" s="109">
        <v>-0.16666666666666663</v>
      </c>
      <c r="BE194" s="109" t="s">
        <v>1048</v>
      </c>
      <c r="BF194" s="109" t="s">
        <v>1048</v>
      </c>
      <c r="BG194" s="109" t="s">
        <v>1048</v>
      </c>
      <c r="BH194" s="109" t="s">
        <v>1048</v>
      </c>
      <c r="BI194" s="109" t="s">
        <v>1048</v>
      </c>
      <c r="BJ194" s="109" t="s">
        <v>1048</v>
      </c>
      <c r="BK194" s="109" t="s">
        <v>1048</v>
      </c>
      <c r="BL194" s="407"/>
      <c r="BM194" s="109" t="s">
        <v>1048</v>
      </c>
      <c r="BN194" s="407"/>
      <c r="BO194" s="109" t="s">
        <v>1048</v>
      </c>
      <c r="BP194" s="407"/>
      <c r="BQ194" s="109">
        <v>0</v>
      </c>
      <c r="BR194" s="109">
        <v>0.19999999999999996</v>
      </c>
      <c r="BS194" s="109">
        <v>0</v>
      </c>
      <c r="BT194" s="109">
        <v>-0.16666666666666596</v>
      </c>
      <c r="BU194" s="109">
        <v>-7.7715611723760958E-16</v>
      </c>
      <c r="BV194" s="109" t="s">
        <v>1048</v>
      </c>
      <c r="BW194" s="407"/>
      <c r="BX194" s="109" t="s">
        <v>1048</v>
      </c>
      <c r="BY194" s="109">
        <v>0</v>
      </c>
      <c r="BZ194" s="109">
        <v>0</v>
      </c>
      <c r="CA194" s="109">
        <f t="shared" si="14"/>
        <v>0.89999999999999991</v>
      </c>
      <c r="CB194"/>
      <c r="CD194" s="221" t="s">
        <v>928</v>
      </c>
      <c r="CE194" s="109">
        <v>0</v>
      </c>
      <c r="CF194" s="109" t="s">
        <v>1048</v>
      </c>
      <c r="CG194" s="109" t="s">
        <v>1048</v>
      </c>
      <c r="CH194" s="109" t="s">
        <v>1048</v>
      </c>
      <c r="CI194" s="109" t="s">
        <v>1048</v>
      </c>
      <c r="CJ194" s="109" t="s">
        <v>1048</v>
      </c>
      <c r="CK194" s="109" t="s">
        <v>1048</v>
      </c>
      <c r="CL194" s="109" t="s">
        <v>1048</v>
      </c>
      <c r="CM194" s="407"/>
      <c r="CN194" s="109" t="s">
        <v>1048</v>
      </c>
      <c r="CO194" s="407"/>
      <c r="CP194" s="109" t="s">
        <v>1048</v>
      </c>
      <c r="CQ194" s="407"/>
      <c r="CR194" s="109">
        <f t="shared" si="19"/>
        <v>9.9999999999999867E-2</v>
      </c>
      <c r="CS194" s="109">
        <f t="shared" si="20"/>
        <v>-9.0909090909090828E-2</v>
      </c>
      <c r="CT194" s="109">
        <v>0</v>
      </c>
      <c r="CU194" s="109">
        <v>8.8817841970012523E-16</v>
      </c>
      <c r="CV194" s="109">
        <v>0</v>
      </c>
      <c r="CW194" s="109"/>
      <c r="CX194" s="407"/>
      <c r="CY194" s="109"/>
      <c r="CZ194" s="109">
        <v>-0.2857142857142857</v>
      </c>
      <c r="DA194" s="169">
        <v>0</v>
      </c>
      <c r="DB194" s="109">
        <f t="shared" si="15"/>
        <v>0</v>
      </c>
      <c r="DC194"/>
      <c r="DE194" s="221" t="s">
        <v>928</v>
      </c>
      <c r="DF194" s="109">
        <v>0</v>
      </c>
      <c r="DG194" s="109" t="s">
        <v>1048</v>
      </c>
      <c r="DH194" s="109" t="s">
        <v>1048</v>
      </c>
      <c r="DI194" s="109" t="s">
        <v>1048</v>
      </c>
      <c r="DJ194" s="109" t="s">
        <v>1048</v>
      </c>
      <c r="DK194" s="109" t="s">
        <v>1048</v>
      </c>
      <c r="DL194" s="109" t="s">
        <v>1048</v>
      </c>
      <c r="DM194" s="109" t="s">
        <v>1048</v>
      </c>
      <c r="DN194" s="407"/>
      <c r="DO194" s="109" t="s">
        <v>1048</v>
      </c>
      <c r="DP194" s="407"/>
      <c r="DQ194" s="109" t="s">
        <v>1048</v>
      </c>
      <c r="DR194" s="407"/>
      <c r="DS194" s="109">
        <v>-0.33333333333333326</v>
      </c>
      <c r="DT194" s="109">
        <v>9.9999999999999867E-2</v>
      </c>
      <c r="DU194" s="109">
        <v>0.36363636363636376</v>
      </c>
      <c r="DV194" s="109">
        <v>0</v>
      </c>
      <c r="DW194" s="109">
        <v>-0.33333333333333326</v>
      </c>
      <c r="DX194" s="109"/>
      <c r="DY194" s="407"/>
      <c r="DZ194" s="109"/>
      <c r="EA194" s="109">
        <v>0.22448979591836737</v>
      </c>
      <c r="EB194" s="109">
        <v>-0.19999999999999996</v>
      </c>
      <c r="EC194" s="109">
        <f t="shared" si="16"/>
        <v>-8.333333333333337E-2</v>
      </c>
      <c r="ED194"/>
      <c r="EF194" s="221" t="s">
        <v>928</v>
      </c>
      <c r="EG194" s="109">
        <v>0</v>
      </c>
      <c r="EH194" s="109" t="s">
        <v>1048</v>
      </c>
      <c r="EI194" s="109" t="s">
        <v>1048</v>
      </c>
      <c r="EJ194" s="109" t="s">
        <v>1048</v>
      </c>
      <c r="EK194" s="109" t="s">
        <v>1048</v>
      </c>
      <c r="EL194" s="109" t="s">
        <v>1048</v>
      </c>
      <c r="EM194" s="109" t="s">
        <v>1048</v>
      </c>
      <c r="EN194" s="109" t="s">
        <v>1048</v>
      </c>
      <c r="EO194" s="109"/>
      <c r="EP194" s="407"/>
      <c r="EQ194" s="109" t="s">
        <v>1048</v>
      </c>
      <c r="ER194" s="407"/>
      <c r="ES194" s="109" t="s">
        <v>1048</v>
      </c>
      <c r="ET194" s="407"/>
      <c r="EU194" s="109">
        <v>0.14285714285714279</v>
      </c>
      <c r="EV194" s="109">
        <v>0.125</v>
      </c>
      <c r="EW194" s="109">
        <v>0</v>
      </c>
      <c r="EX194" s="109">
        <v>0</v>
      </c>
      <c r="EY194" s="109">
        <v>-0.22222222222222221</v>
      </c>
      <c r="EZ194" s="109"/>
      <c r="FA194" s="407"/>
      <c r="FB194" s="109"/>
      <c r="FC194" s="109">
        <v>0.33333333333333348</v>
      </c>
      <c r="FD194" s="131">
        <v>0</v>
      </c>
      <c r="FE194" s="109">
        <f t="shared" si="17"/>
        <v>0</v>
      </c>
    </row>
    <row r="195" spans="1:161" x14ac:dyDescent="0.3">
      <c r="A195" s="221" t="s">
        <v>1055</v>
      </c>
      <c r="B195" s="109"/>
      <c r="C195" s="109"/>
      <c r="D195" s="109"/>
      <c r="E195" s="109"/>
      <c r="F195" s="109"/>
      <c r="G195" s="109"/>
      <c r="H195" s="109"/>
      <c r="I195" s="109"/>
      <c r="J195" s="407"/>
      <c r="K195" s="109"/>
      <c r="L195" s="407"/>
      <c r="M195" s="109"/>
      <c r="N195" s="407"/>
      <c r="O195" s="109" t="s">
        <v>1048</v>
      </c>
      <c r="P195" s="109">
        <v>0</v>
      </c>
      <c r="Q195" s="109">
        <v>0.25000000000000022</v>
      </c>
      <c r="R195" s="109">
        <v>0.25000000000000022</v>
      </c>
      <c r="S195" s="109" t="str">
        <f t="shared" si="18"/>
        <v/>
      </c>
      <c r="T195" s="109" t="s">
        <v>1048</v>
      </c>
      <c r="U195" s="407"/>
      <c r="V195" s="109" t="s">
        <v>1048</v>
      </c>
      <c r="W195" s="109" t="s">
        <v>1048</v>
      </c>
      <c r="X195" s="109"/>
      <c r="Y195" s="109"/>
      <c r="Z195"/>
      <c r="AB195" s="221" t="s">
        <v>1055</v>
      </c>
      <c r="AC195" s="109"/>
      <c r="AD195" s="109"/>
      <c r="AE195" s="109"/>
      <c r="AF195" s="109"/>
      <c r="AG195" s="109"/>
      <c r="AH195" s="109"/>
      <c r="AI195" s="109"/>
      <c r="AJ195" s="109"/>
      <c r="AK195" s="407"/>
      <c r="AL195" s="109"/>
      <c r="AM195" s="407"/>
      <c r="AN195" s="109"/>
      <c r="AO195" s="407"/>
      <c r="AP195" s="109" t="s">
        <v>1048</v>
      </c>
      <c r="AQ195" s="109">
        <v>-0.23076923076923073</v>
      </c>
      <c r="AR195" s="109">
        <v>0.25000000000000022</v>
      </c>
      <c r="AS195" s="109" t="s">
        <v>1048</v>
      </c>
      <c r="AT195" s="109" t="s">
        <v>1048</v>
      </c>
      <c r="AU195" s="109" t="s">
        <v>1048</v>
      </c>
      <c r="AV195" s="407"/>
      <c r="AW195" s="109" t="s">
        <v>1048</v>
      </c>
      <c r="AX195" s="109" t="s">
        <v>1048</v>
      </c>
      <c r="AY195" s="109"/>
      <c r="AZ195" s="109"/>
      <c r="BA195"/>
      <c r="BC195" s="221" t="s">
        <v>1055</v>
      </c>
      <c r="BD195" s="109"/>
      <c r="BE195" s="109"/>
      <c r="BF195" s="109"/>
      <c r="BG195" s="109"/>
      <c r="BH195" s="109"/>
      <c r="BI195" s="109"/>
      <c r="BJ195" s="109"/>
      <c r="BK195" s="109"/>
      <c r="BL195" s="407"/>
      <c r="BM195" s="109"/>
      <c r="BN195" s="407"/>
      <c r="BO195" s="109"/>
      <c r="BP195" s="407"/>
      <c r="BQ195" s="109" t="s">
        <v>1048</v>
      </c>
      <c r="BR195" s="109">
        <v>2</v>
      </c>
      <c r="BS195" s="109">
        <v>0</v>
      </c>
      <c r="BT195" s="109" t="s">
        <v>1048</v>
      </c>
      <c r="BU195" s="109" t="s">
        <v>1048</v>
      </c>
      <c r="BV195" s="109" t="s">
        <v>1048</v>
      </c>
      <c r="BW195" s="407"/>
      <c r="BX195" s="109" t="s">
        <v>1048</v>
      </c>
      <c r="BY195" s="109" t="s">
        <v>1048</v>
      </c>
      <c r="BZ195" s="109"/>
      <c r="CA195" s="109"/>
      <c r="CB195"/>
      <c r="CD195" s="221" t="s">
        <v>1055</v>
      </c>
      <c r="CE195" s="109"/>
      <c r="CF195" s="109"/>
      <c r="CG195" s="109"/>
      <c r="CH195" s="109"/>
      <c r="CI195" s="109"/>
      <c r="CJ195" s="109"/>
      <c r="CK195" s="109"/>
      <c r="CL195" s="109"/>
      <c r="CM195" s="407"/>
      <c r="CN195" s="109"/>
      <c r="CO195" s="407"/>
      <c r="CP195" s="109"/>
      <c r="CQ195" s="407"/>
      <c r="CR195" s="109" t="str">
        <f t="shared" si="19"/>
        <v/>
      </c>
      <c r="CS195" s="109">
        <f t="shared" si="20"/>
        <v>-0.11111111111111116</v>
      </c>
      <c r="CT195" s="109">
        <v>0</v>
      </c>
      <c r="CU195" s="109" t="s">
        <v>1048</v>
      </c>
      <c r="CV195" s="109"/>
      <c r="CW195" s="109"/>
      <c r="CX195" s="407"/>
      <c r="CY195" s="109"/>
      <c r="CZ195" s="109"/>
      <c r="DA195" s="169"/>
      <c r="DB195" s="109"/>
      <c r="DC195"/>
      <c r="DE195" s="221" t="s">
        <v>1055</v>
      </c>
      <c r="DF195" s="109"/>
      <c r="DG195" s="109"/>
      <c r="DH195" s="109"/>
      <c r="DI195" s="109"/>
      <c r="DJ195" s="109"/>
      <c r="DK195" s="109"/>
      <c r="DL195" s="109"/>
      <c r="DM195" s="109"/>
      <c r="DN195" s="407"/>
      <c r="DO195" s="109"/>
      <c r="DP195" s="407"/>
      <c r="DQ195" s="109"/>
      <c r="DR195" s="407"/>
      <c r="DS195" s="109" t="s">
        <v>1048</v>
      </c>
      <c r="DT195" s="109">
        <v>0.64999999999999991</v>
      </c>
      <c r="DU195" s="109">
        <v>-3.0303030303030387E-2</v>
      </c>
      <c r="DV195" s="109" t="s">
        <v>1048</v>
      </c>
      <c r="DW195" s="109"/>
      <c r="DX195" s="109"/>
      <c r="DY195" s="407"/>
      <c r="DZ195" s="109"/>
      <c r="EA195" s="109"/>
      <c r="EB195" s="109"/>
      <c r="EC195" s="109"/>
      <c r="ED195"/>
      <c r="EF195" s="221" t="s">
        <v>1055</v>
      </c>
      <c r="EG195" s="109"/>
      <c r="EH195" s="109"/>
      <c r="EI195" s="109"/>
      <c r="EJ195" s="109"/>
      <c r="EK195" s="109"/>
      <c r="EL195" s="109"/>
      <c r="EM195" s="109"/>
      <c r="EN195" s="109"/>
      <c r="EO195" s="109"/>
      <c r="EP195" s="407"/>
      <c r="EQ195" s="109"/>
      <c r="ER195" s="407"/>
      <c r="ES195" s="109"/>
      <c r="ET195" s="407"/>
      <c r="EU195" s="109" t="s">
        <v>1048</v>
      </c>
      <c r="EV195" s="109">
        <v>-6.25E-2</v>
      </c>
      <c r="EW195" s="109">
        <v>-0.33333333333333326</v>
      </c>
      <c r="EX195" s="109" t="s">
        <v>1048</v>
      </c>
      <c r="EY195" s="109"/>
      <c r="EZ195" s="109"/>
      <c r="FA195" s="407"/>
      <c r="FB195" s="109"/>
      <c r="FC195" s="109"/>
      <c r="FD195" s="131"/>
      <c r="FE195" s="109"/>
    </row>
    <row r="196" spans="1:161" x14ac:dyDescent="0.3">
      <c r="A196" s="221" t="s">
        <v>929</v>
      </c>
      <c r="B196" s="109" t="s">
        <v>1048</v>
      </c>
      <c r="C196" s="109" t="s">
        <v>1048</v>
      </c>
      <c r="D196" s="109">
        <v>0</v>
      </c>
      <c r="E196" s="109" t="s">
        <v>1048</v>
      </c>
      <c r="F196" s="109" t="s">
        <v>1048</v>
      </c>
      <c r="G196" s="109">
        <v>0</v>
      </c>
      <c r="H196" s="109">
        <v>0</v>
      </c>
      <c r="I196" s="109">
        <v>0.33333333333333326</v>
      </c>
      <c r="J196" s="407"/>
      <c r="K196" s="109">
        <v>-0.5</v>
      </c>
      <c r="L196" s="407"/>
      <c r="M196" s="109">
        <v>0.25000000000000022</v>
      </c>
      <c r="N196" s="407"/>
      <c r="O196" s="109">
        <v>0.19999999999999996</v>
      </c>
      <c r="P196" s="109">
        <v>0.33333333333333326</v>
      </c>
      <c r="Q196" s="109">
        <v>0</v>
      </c>
      <c r="R196" s="109">
        <v>0</v>
      </c>
      <c r="S196" s="109">
        <f t="shared" si="18"/>
        <v>0</v>
      </c>
      <c r="T196" s="109">
        <v>0.33333333333333326</v>
      </c>
      <c r="U196" s="407"/>
      <c r="V196" s="109">
        <v>0</v>
      </c>
      <c r="W196" s="109">
        <v>0</v>
      </c>
      <c r="X196" s="109">
        <v>0</v>
      </c>
      <c r="Y196" s="109">
        <f t="shared" si="12"/>
        <v>0</v>
      </c>
      <c r="Z196"/>
      <c r="AB196" s="221" t="s">
        <v>929</v>
      </c>
      <c r="AC196" s="109" t="s">
        <v>1048</v>
      </c>
      <c r="AD196" s="109" t="s">
        <v>1048</v>
      </c>
      <c r="AE196" s="109">
        <v>-0.33333333333333337</v>
      </c>
      <c r="AF196" s="109" t="s">
        <v>1048</v>
      </c>
      <c r="AG196" s="109" t="s">
        <v>1048</v>
      </c>
      <c r="AH196" s="109">
        <v>0</v>
      </c>
      <c r="AI196" s="109">
        <v>-0.33333333333333337</v>
      </c>
      <c r="AJ196" s="109">
        <v>0.5</v>
      </c>
      <c r="AK196" s="407"/>
      <c r="AL196" s="109">
        <v>0</v>
      </c>
      <c r="AM196" s="407"/>
      <c r="AN196" s="109">
        <v>0.16666666666666674</v>
      </c>
      <c r="AO196" s="407"/>
      <c r="AP196" s="109">
        <v>-0.4285714285714286</v>
      </c>
      <c r="AQ196" s="109">
        <v>0.5</v>
      </c>
      <c r="AR196" s="109">
        <v>0</v>
      </c>
      <c r="AS196" s="109">
        <v>0</v>
      </c>
      <c r="AT196" s="109">
        <v>0</v>
      </c>
      <c r="AU196" s="109">
        <v>0</v>
      </c>
      <c r="AV196" s="407"/>
      <c r="AW196" s="109">
        <v>0</v>
      </c>
      <c r="AX196" s="109">
        <v>0</v>
      </c>
      <c r="AY196" s="109">
        <v>0</v>
      </c>
      <c r="AZ196" s="109">
        <f t="shared" si="13"/>
        <v>0</v>
      </c>
      <c r="BA196"/>
      <c r="BC196" s="221" t="s">
        <v>929</v>
      </c>
      <c r="BD196" s="109" t="s">
        <v>1048</v>
      </c>
      <c r="BE196" s="109" t="s">
        <v>1048</v>
      </c>
      <c r="BF196" s="109">
        <v>-0.1428571428571429</v>
      </c>
      <c r="BG196" s="109" t="s">
        <v>1048</v>
      </c>
      <c r="BH196" s="109" t="s">
        <v>1048</v>
      </c>
      <c r="BI196" s="109">
        <v>-0.1428571428571429</v>
      </c>
      <c r="BJ196" s="109">
        <v>0</v>
      </c>
      <c r="BK196" s="109">
        <v>0.16666666666666674</v>
      </c>
      <c r="BL196" s="407"/>
      <c r="BM196" s="109">
        <v>-0.21428571428571441</v>
      </c>
      <c r="BN196" s="407"/>
      <c r="BO196" s="109">
        <v>9.090909090909105E-2</v>
      </c>
      <c r="BP196" s="407"/>
      <c r="BQ196" s="109">
        <v>-0.16666666666666663</v>
      </c>
      <c r="BR196" s="109">
        <v>0.19999999999999996</v>
      </c>
      <c r="BS196" s="109">
        <v>0</v>
      </c>
      <c r="BT196" s="109">
        <v>0</v>
      </c>
      <c r="BU196" s="109">
        <v>0</v>
      </c>
      <c r="BV196" s="109">
        <v>0</v>
      </c>
      <c r="BW196" s="407"/>
      <c r="BX196" s="109">
        <v>0</v>
      </c>
      <c r="BY196" s="109">
        <v>0</v>
      </c>
      <c r="BZ196" s="109">
        <v>0</v>
      </c>
      <c r="CA196" s="109">
        <f t="shared" si="14"/>
        <v>0</v>
      </c>
      <c r="CB196"/>
      <c r="CD196" s="221" t="s">
        <v>929</v>
      </c>
      <c r="CE196" s="109" t="s">
        <v>1048</v>
      </c>
      <c r="CF196" s="109" t="s">
        <v>1048</v>
      </c>
      <c r="CG196" s="109">
        <v>-0.16666666666666663</v>
      </c>
      <c r="CH196" s="109" t="s">
        <v>1048</v>
      </c>
      <c r="CI196" s="109" t="s">
        <v>1048</v>
      </c>
      <c r="CJ196" s="109">
        <v>8.3333333333333259E-2</v>
      </c>
      <c r="CK196" s="109">
        <v>-7.6923076923076872E-2</v>
      </c>
      <c r="CL196" s="109">
        <v>0.16666666666666674</v>
      </c>
      <c r="CM196" s="407"/>
      <c r="CN196" s="109">
        <v>-0.2857142857142857</v>
      </c>
      <c r="CO196" s="407"/>
      <c r="CP196" s="109">
        <v>0</v>
      </c>
      <c r="CQ196" s="407"/>
      <c r="CR196" s="109">
        <f t="shared" si="19"/>
        <v>-0.20000000000000007</v>
      </c>
      <c r="CS196" s="109">
        <f t="shared" si="20"/>
        <v>0.75000000000000022</v>
      </c>
      <c r="CT196" s="109">
        <v>0</v>
      </c>
      <c r="CU196" s="109">
        <v>-5.5511151231257827E-16</v>
      </c>
      <c r="CV196" s="109">
        <v>0</v>
      </c>
      <c r="CW196" s="109">
        <v>0</v>
      </c>
      <c r="CX196" s="407"/>
      <c r="CY196" s="109">
        <v>0</v>
      </c>
      <c r="CZ196" s="109">
        <v>0</v>
      </c>
      <c r="DA196" s="169">
        <v>0</v>
      </c>
      <c r="DB196" s="109">
        <f t="shared" si="15"/>
        <v>0</v>
      </c>
      <c r="DC196"/>
      <c r="DE196" s="221" t="s">
        <v>929</v>
      </c>
      <c r="DF196" s="109" t="s">
        <v>1048</v>
      </c>
      <c r="DG196" s="109" t="s">
        <v>1048</v>
      </c>
      <c r="DH196" s="109">
        <v>7.6923076923077094E-2</v>
      </c>
      <c r="DI196" s="109" t="s">
        <v>1048</v>
      </c>
      <c r="DJ196" s="109" t="s">
        <v>1048</v>
      </c>
      <c r="DK196" s="109">
        <v>-0.26829268292682928</v>
      </c>
      <c r="DL196" s="109">
        <v>0.58333333333333348</v>
      </c>
      <c r="DM196" s="109">
        <v>-0.15789473684210531</v>
      </c>
      <c r="DN196" s="407"/>
      <c r="DO196" s="109">
        <v>0.25</v>
      </c>
      <c r="DP196" s="407"/>
      <c r="DQ196" s="109">
        <v>0.19999999999999996</v>
      </c>
      <c r="DR196" s="407"/>
      <c r="DS196" s="109">
        <v>-0.33333333333333326</v>
      </c>
      <c r="DT196" s="109">
        <v>9.9999999999999867E-2</v>
      </c>
      <c r="DU196" s="109">
        <v>0</v>
      </c>
      <c r="DV196" s="109">
        <v>9.090909090909105E-2</v>
      </c>
      <c r="DW196" s="109">
        <v>-0.16666666666666663</v>
      </c>
      <c r="DX196" s="109">
        <v>0</v>
      </c>
      <c r="DY196" s="407"/>
      <c r="DZ196" s="109">
        <v>0.22500000000000009</v>
      </c>
      <c r="EA196" s="109">
        <v>0.22448979591836737</v>
      </c>
      <c r="EB196" s="109">
        <v>-0.19999999999999996</v>
      </c>
      <c r="EC196" s="109">
        <f t="shared" si="16"/>
        <v>2.0833333333333481E-2</v>
      </c>
      <c r="ED196"/>
      <c r="EF196" s="221" t="s">
        <v>929</v>
      </c>
      <c r="EG196" s="109" t="s">
        <v>1048</v>
      </c>
      <c r="EH196" s="109" t="s">
        <v>1048</v>
      </c>
      <c r="EI196" s="109">
        <v>-0.26315789473684204</v>
      </c>
      <c r="EJ196" s="109" t="s">
        <v>1048</v>
      </c>
      <c r="EK196" s="109" t="s">
        <v>1048</v>
      </c>
      <c r="EL196" s="109">
        <v>0.53846153846153855</v>
      </c>
      <c r="EM196" s="109">
        <v>0.19999999999999996</v>
      </c>
      <c r="EN196" s="109">
        <v>0</v>
      </c>
      <c r="EO196" s="109"/>
      <c r="EP196" s="407"/>
      <c r="EQ196" s="109">
        <v>-0.125</v>
      </c>
      <c r="ER196" s="407"/>
      <c r="ES196" s="109">
        <v>-0.2857142857142857</v>
      </c>
      <c r="ET196" s="407"/>
      <c r="EU196" s="109">
        <v>0.46666666666666656</v>
      </c>
      <c r="EV196" s="109">
        <v>0</v>
      </c>
      <c r="EW196" s="109">
        <v>0</v>
      </c>
      <c r="EX196" s="109">
        <v>3.6363636363634377E-4</v>
      </c>
      <c r="EY196" s="109">
        <v>-3.6350418029806875E-4</v>
      </c>
      <c r="EZ196" s="109">
        <v>0</v>
      </c>
      <c r="FA196" s="407"/>
      <c r="FB196" s="109">
        <v>0</v>
      </c>
      <c r="FC196" s="109">
        <v>0</v>
      </c>
      <c r="FD196" s="131">
        <v>0.18181818181818188</v>
      </c>
      <c r="FE196" s="109">
        <f t="shared" si="17"/>
        <v>-0.38461538461538458</v>
      </c>
    </row>
    <row r="197" spans="1:161" x14ac:dyDescent="0.3">
      <c r="A197" s="130" t="s">
        <v>1750</v>
      </c>
      <c r="B197" s="215"/>
      <c r="C197" s="215"/>
      <c r="D197" s="215"/>
      <c r="E197" s="215"/>
      <c r="F197" s="215"/>
      <c r="G197" s="215"/>
      <c r="H197" s="215"/>
      <c r="I197" s="215"/>
      <c r="J197" s="407"/>
      <c r="K197" s="215"/>
      <c r="L197" s="407"/>
      <c r="M197" s="215"/>
      <c r="N197" s="407"/>
      <c r="O197" s="215"/>
      <c r="P197" s="215"/>
      <c r="Q197" s="215"/>
      <c r="R197" s="215"/>
      <c r="S197" s="215"/>
      <c r="T197" s="215"/>
      <c r="U197" s="407"/>
      <c r="V197" s="215"/>
      <c r="W197" s="215"/>
      <c r="X197" s="215"/>
      <c r="Y197" s="109">
        <f t="shared" si="12"/>
        <v>-0.25149700598802394</v>
      </c>
      <c r="Z197" s="215"/>
      <c r="AB197" s="130" t="s">
        <v>1750</v>
      </c>
      <c r="AC197" s="215"/>
      <c r="AD197" s="215"/>
      <c r="AE197" s="215"/>
      <c r="AF197" s="215"/>
      <c r="AG197" s="215"/>
      <c r="AH197" s="215"/>
      <c r="AI197" s="215"/>
      <c r="AJ197" s="215"/>
      <c r="AK197" s="407"/>
      <c r="AL197" s="215"/>
      <c r="AM197" s="407"/>
      <c r="AN197" s="215"/>
      <c r="AO197" s="407"/>
      <c r="AP197" s="215"/>
      <c r="AQ197" s="215"/>
      <c r="AR197" s="215"/>
      <c r="AS197" s="109" t="s">
        <v>1048</v>
      </c>
      <c r="AT197" s="109" t="s">
        <v>1048</v>
      </c>
      <c r="AU197" s="109" t="s">
        <v>1048</v>
      </c>
      <c r="AV197" s="407"/>
      <c r="AW197" s="215"/>
      <c r="AX197" s="215"/>
      <c r="AY197" s="215"/>
      <c r="AZ197" s="109">
        <f t="shared" si="13"/>
        <v>-1.9960079840319889E-3</v>
      </c>
      <c r="BA197" s="215"/>
      <c r="BC197" s="130" t="s">
        <v>1750</v>
      </c>
      <c r="BD197" s="109" t="s">
        <v>1048</v>
      </c>
      <c r="BE197" s="109" t="s">
        <v>1048</v>
      </c>
      <c r="BF197" s="109" t="s">
        <v>1048</v>
      </c>
      <c r="BG197" s="109" t="s">
        <v>1048</v>
      </c>
      <c r="BH197" s="109" t="s">
        <v>1048</v>
      </c>
      <c r="BI197" s="109" t="s">
        <v>1048</v>
      </c>
      <c r="BJ197" s="109" t="s">
        <v>1048</v>
      </c>
      <c r="BK197" s="109" t="s">
        <v>1048</v>
      </c>
      <c r="BL197" s="407"/>
      <c r="BM197" s="109" t="s">
        <v>1048</v>
      </c>
      <c r="BN197" s="407"/>
      <c r="BO197" s="109" t="s">
        <v>1048</v>
      </c>
      <c r="BP197" s="407"/>
      <c r="BQ197" s="109" t="s">
        <v>1048</v>
      </c>
      <c r="BR197" s="109" t="s">
        <v>1048</v>
      </c>
      <c r="BS197" s="109" t="s">
        <v>1048</v>
      </c>
      <c r="BT197" s="109" t="s">
        <v>1048</v>
      </c>
      <c r="BU197" s="109" t="s">
        <v>1048</v>
      </c>
      <c r="BV197" s="109" t="s">
        <v>1048</v>
      </c>
      <c r="BW197" s="407"/>
      <c r="BX197" s="109" t="s">
        <v>1048</v>
      </c>
      <c r="BY197" s="109" t="s">
        <v>1048</v>
      </c>
      <c r="BZ197" s="109" t="s">
        <v>1048</v>
      </c>
      <c r="CA197" s="109">
        <f t="shared" si="14"/>
        <v>-0.28530588907947396</v>
      </c>
      <c r="CB197"/>
      <c r="CD197" s="130" t="s">
        <v>1750</v>
      </c>
      <c r="CE197" s="109" t="s">
        <v>1048</v>
      </c>
      <c r="CF197" s="109" t="s">
        <v>1048</v>
      </c>
      <c r="CG197" s="109" t="s">
        <v>1048</v>
      </c>
      <c r="CH197" s="109" t="s">
        <v>1048</v>
      </c>
      <c r="CI197" s="109" t="s">
        <v>1048</v>
      </c>
      <c r="CJ197" s="109" t="s">
        <v>1048</v>
      </c>
      <c r="CK197" s="109" t="s">
        <v>1048</v>
      </c>
      <c r="CL197" s="109" t="s">
        <v>1048</v>
      </c>
      <c r="CM197" s="407"/>
      <c r="CN197" s="109" t="s">
        <v>1048</v>
      </c>
      <c r="CO197" s="407"/>
      <c r="CP197" s="109" t="s">
        <v>1048</v>
      </c>
      <c r="CQ197" s="407"/>
      <c r="CR197" s="109" t="s">
        <v>1048</v>
      </c>
      <c r="CS197" s="109" t="s">
        <v>1048</v>
      </c>
      <c r="CT197" s="109" t="s">
        <v>1048</v>
      </c>
      <c r="CU197" s="109" t="s">
        <v>1048</v>
      </c>
      <c r="CV197" s="109" t="s">
        <v>1048</v>
      </c>
      <c r="CW197" s="109" t="s">
        <v>1048</v>
      </c>
      <c r="CX197" s="407"/>
      <c r="CY197" s="109" t="s">
        <v>1048</v>
      </c>
      <c r="CZ197" s="109" t="s">
        <v>1048</v>
      </c>
      <c r="DA197" s="109" t="s">
        <v>1048</v>
      </c>
      <c r="DB197" s="109">
        <f t="shared" si="15"/>
        <v>-0.14236706689536882</v>
      </c>
      <c r="DC197"/>
      <c r="DE197" s="130" t="s">
        <v>1750</v>
      </c>
      <c r="DF197" s="109" t="s">
        <v>1048</v>
      </c>
      <c r="DG197" s="109" t="s">
        <v>1048</v>
      </c>
      <c r="DH197" s="109" t="s">
        <v>1048</v>
      </c>
      <c r="DI197" s="109" t="s">
        <v>1048</v>
      </c>
      <c r="DJ197" s="109" t="s">
        <v>1048</v>
      </c>
      <c r="DK197" s="109" t="s">
        <v>1048</v>
      </c>
      <c r="DL197" s="109" t="s">
        <v>1048</v>
      </c>
      <c r="DM197" s="109" t="s">
        <v>1048</v>
      </c>
      <c r="DN197" s="407"/>
      <c r="DO197" s="109" t="s">
        <v>1048</v>
      </c>
      <c r="DP197" s="407"/>
      <c r="DQ197" s="109" t="s">
        <v>1048</v>
      </c>
      <c r="DR197" s="407"/>
      <c r="DS197" s="109" t="s">
        <v>1048</v>
      </c>
      <c r="DT197" s="109" t="s">
        <v>1048</v>
      </c>
      <c r="DU197" s="109" t="s">
        <v>1048</v>
      </c>
      <c r="DV197" s="109" t="s">
        <v>1048</v>
      </c>
      <c r="DW197" s="109" t="s">
        <v>1048</v>
      </c>
      <c r="DX197" s="109" t="s">
        <v>1048</v>
      </c>
      <c r="DY197" s="407"/>
      <c r="DZ197" s="109" t="s">
        <v>1048</v>
      </c>
      <c r="EA197" s="109" t="s">
        <v>1048</v>
      </c>
      <c r="EB197" s="109" t="s">
        <v>1048</v>
      </c>
      <c r="EC197" s="109">
        <f t="shared" si="16"/>
        <v>4.5454545454545636E-2</v>
      </c>
      <c r="ED197"/>
      <c r="EF197" s="130" t="s">
        <v>1750</v>
      </c>
      <c r="EG197" s="109"/>
      <c r="EH197" s="109"/>
      <c r="EI197" s="109"/>
      <c r="EJ197" s="109"/>
      <c r="EK197" s="109"/>
      <c r="EL197" s="109"/>
      <c r="EM197" s="109"/>
      <c r="EN197" s="109"/>
      <c r="EO197" s="109"/>
      <c r="EP197" s="407"/>
      <c r="EQ197" s="109"/>
      <c r="ER197" s="407"/>
      <c r="ES197" s="109"/>
      <c r="ET197" s="407"/>
      <c r="EU197" s="109"/>
      <c r="EV197" s="109"/>
      <c r="EW197" s="109"/>
      <c r="EX197" s="109"/>
      <c r="EY197" s="109"/>
      <c r="EZ197" s="109"/>
      <c r="FA197" s="407"/>
      <c r="FB197" s="109"/>
      <c r="FC197" s="109"/>
      <c r="FD197" s="109"/>
      <c r="FE197" s="109">
        <f t="shared" si="17"/>
        <v>-0.23493408662900195</v>
      </c>
    </row>
    <row r="198" spans="1:161" x14ac:dyDescent="0.3">
      <c r="A198" s="221" t="s">
        <v>874</v>
      </c>
      <c r="B198" s="109"/>
      <c r="C198" s="109"/>
      <c r="D198" s="109"/>
      <c r="E198" s="109"/>
      <c r="F198" s="109"/>
      <c r="G198" s="109"/>
      <c r="H198" s="109"/>
      <c r="I198" s="109"/>
      <c r="J198" s="407"/>
      <c r="K198" s="109"/>
      <c r="L198" s="407"/>
      <c r="M198" s="109"/>
      <c r="N198" s="407"/>
      <c r="O198" s="109" t="s">
        <v>1048</v>
      </c>
      <c r="P198" s="109">
        <v>0</v>
      </c>
      <c r="Q198" s="109">
        <v>0</v>
      </c>
      <c r="R198" s="109">
        <v>0</v>
      </c>
      <c r="S198" s="109">
        <f>IFERROR((T165/S165-1),"")</f>
        <v>2.0120481927710845</v>
      </c>
      <c r="T198" s="109">
        <v>0</v>
      </c>
      <c r="U198" s="407"/>
      <c r="V198" s="109">
        <v>0.5</v>
      </c>
      <c r="W198" s="109">
        <v>0</v>
      </c>
      <c r="X198" s="109">
        <v>0</v>
      </c>
      <c r="Y198" s="109">
        <f t="shared" si="12"/>
        <v>0</v>
      </c>
      <c r="Z198"/>
      <c r="AB198" s="221" t="s">
        <v>874</v>
      </c>
      <c r="AC198" s="109"/>
      <c r="AD198" s="109"/>
      <c r="AE198" s="109"/>
      <c r="AF198" s="109"/>
      <c r="AG198" s="109"/>
      <c r="AH198" s="109"/>
      <c r="AI198" s="109"/>
      <c r="AJ198" s="109"/>
      <c r="AK198" s="407"/>
      <c r="AL198" s="109"/>
      <c r="AM198" s="407"/>
      <c r="AN198" s="109"/>
      <c r="AO198" s="407"/>
      <c r="AP198" s="109" t="s">
        <v>1048</v>
      </c>
      <c r="AQ198" s="109">
        <v>0</v>
      </c>
      <c r="AR198" s="109">
        <v>-0.12</v>
      </c>
      <c r="AS198" s="109">
        <v>-9.0909090909091939E-2</v>
      </c>
      <c r="AT198" s="109">
        <v>1.1102230246251565E-15</v>
      </c>
      <c r="AU198" s="109">
        <v>0</v>
      </c>
      <c r="AV198" s="407"/>
      <c r="AW198" s="109">
        <v>0.25000000000000022</v>
      </c>
      <c r="AX198" s="109">
        <v>-0.20000000000000007</v>
      </c>
      <c r="AY198" s="109">
        <v>0</v>
      </c>
      <c r="AZ198" s="109">
        <f t="shared" si="13"/>
        <v>0</v>
      </c>
      <c r="BA198"/>
      <c r="BC198" s="221" t="s">
        <v>874</v>
      </c>
      <c r="BD198" s="109"/>
      <c r="BE198" s="109"/>
      <c r="BF198" s="109"/>
      <c r="BG198" s="109"/>
      <c r="BH198" s="109"/>
      <c r="BI198" s="109"/>
      <c r="BJ198" s="109"/>
      <c r="BK198" s="109"/>
      <c r="BL198" s="407"/>
      <c r="BM198" s="109"/>
      <c r="BN198" s="407"/>
      <c r="BO198" s="109"/>
      <c r="BP198" s="407"/>
      <c r="BQ198" s="109" t="s">
        <v>1048</v>
      </c>
      <c r="BR198" s="109">
        <v>7.1428571428571397E-2</v>
      </c>
      <c r="BS198" s="109">
        <v>-0.19999999999999996</v>
      </c>
      <c r="BT198" s="109">
        <v>0</v>
      </c>
      <c r="BU198" s="109">
        <v>0.16666666666666674</v>
      </c>
      <c r="BV198" s="109">
        <v>0.16666666666666674</v>
      </c>
      <c r="BW198" s="407"/>
      <c r="BX198" s="109">
        <v>0</v>
      </c>
      <c r="BY198" s="109">
        <v>0</v>
      </c>
      <c r="BZ198" s="109">
        <v>0</v>
      </c>
      <c r="CA198" s="109">
        <f t="shared" si="14"/>
        <v>0</v>
      </c>
      <c r="CB198"/>
      <c r="CD198" s="221" t="s">
        <v>874</v>
      </c>
      <c r="CE198" s="109"/>
      <c r="CF198" s="109"/>
      <c r="CG198" s="109"/>
      <c r="CH198" s="109"/>
      <c r="CI198" s="109"/>
      <c r="CJ198" s="109"/>
      <c r="CK198" s="109"/>
      <c r="CL198" s="109"/>
      <c r="CM198" s="407"/>
      <c r="CN198" s="109"/>
      <c r="CO198" s="407"/>
      <c r="CP198" s="109"/>
      <c r="CQ198" s="407"/>
      <c r="CR198" s="109" t="str">
        <f>IFERROR((CS165/CQ165-1),"")</f>
        <v/>
      </c>
      <c r="CS198" s="109">
        <f>IFERROR((CT165/CS165-1),"")</f>
        <v>0.16666666666666674</v>
      </c>
      <c r="CT198" s="109">
        <v>0.14285714285714279</v>
      </c>
      <c r="CU198" s="109">
        <v>4.4408920985006262E-16</v>
      </c>
      <c r="CV198" s="109">
        <v>0</v>
      </c>
      <c r="CW198" s="109">
        <v>-0.12499999999999989</v>
      </c>
      <c r="CX198" s="407"/>
      <c r="CY198" s="109">
        <v>0.21428571428571419</v>
      </c>
      <c r="CZ198" s="109">
        <v>-5.882352941176483E-2</v>
      </c>
      <c r="DA198" s="169">
        <v>0</v>
      </c>
      <c r="DB198" s="109">
        <f t="shared" si="15"/>
        <v>0</v>
      </c>
      <c r="DC198"/>
      <c r="DE198" s="221" t="s">
        <v>874</v>
      </c>
      <c r="DF198" s="109"/>
      <c r="DG198" s="109"/>
      <c r="DH198" s="109"/>
      <c r="DI198" s="109"/>
      <c r="DJ198" s="109"/>
      <c r="DK198" s="109"/>
      <c r="DL198" s="109"/>
      <c r="DM198" s="109"/>
      <c r="DN198" s="407"/>
      <c r="DO198" s="109"/>
      <c r="DP198" s="407"/>
      <c r="DQ198" s="109"/>
      <c r="DR198" s="407"/>
      <c r="DS198" s="109" t="s">
        <v>1048</v>
      </c>
      <c r="DT198" s="109">
        <v>0</v>
      </c>
      <c r="DU198" s="109">
        <v>-0.4</v>
      </c>
      <c r="DV198" s="109">
        <v>1</v>
      </c>
      <c r="DW198" s="109">
        <v>-0.16666666666666663</v>
      </c>
      <c r="DX198" s="109">
        <v>0</v>
      </c>
      <c r="DY198" s="407"/>
      <c r="DZ198" s="109">
        <v>0.19999999999999996</v>
      </c>
      <c r="EA198" s="109">
        <v>0</v>
      </c>
      <c r="EB198" s="109">
        <v>0</v>
      </c>
      <c r="EC198" s="109">
        <f t="shared" si="16"/>
        <v>0</v>
      </c>
      <c r="ED198"/>
      <c r="EF198" s="221" t="s">
        <v>874</v>
      </c>
      <c r="EG198" s="109"/>
      <c r="EH198" s="109"/>
      <c r="EI198" s="109"/>
      <c r="EJ198" s="109"/>
      <c r="EK198" s="109"/>
      <c r="EL198" s="109"/>
      <c r="EM198" s="109"/>
      <c r="EN198" s="109"/>
      <c r="EO198" s="109"/>
      <c r="EP198" s="407"/>
      <c r="EQ198" s="109"/>
      <c r="ER198" s="407"/>
      <c r="ES198" s="109"/>
      <c r="ET198" s="407"/>
      <c r="EU198" s="109" t="s">
        <v>1048</v>
      </c>
      <c r="EV198" s="109">
        <v>-6.25E-2</v>
      </c>
      <c r="EW198" s="109">
        <v>6.6666666666666652E-2</v>
      </c>
      <c r="EX198" s="109">
        <v>-0.12549999999999994</v>
      </c>
      <c r="EY198" s="109">
        <v>5.717552887365418E-4</v>
      </c>
      <c r="EZ198" s="109">
        <v>0.14285714285714279</v>
      </c>
      <c r="FA198" s="407"/>
      <c r="FB198" s="109">
        <v>0.5</v>
      </c>
      <c r="FC198" s="109">
        <v>0</v>
      </c>
      <c r="FD198" s="131">
        <v>0</v>
      </c>
      <c r="FE198" s="109">
        <f t="shared" si="17"/>
        <v>0</v>
      </c>
    </row>
    <row r="199" spans="1:161" x14ac:dyDescent="0.3">
      <c r="A199" s="221" t="s">
        <v>1057</v>
      </c>
      <c r="B199" s="109"/>
      <c r="C199" s="109"/>
      <c r="D199" s="109"/>
      <c r="E199" s="109"/>
      <c r="F199" s="109"/>
      <c r="G199" s="109"/>
      <c r="H199" s="109"/>
      <c r="I199" s="109"/>
      <c r="J199" s="407"/>
      <c r="K199" s="109" t="s">
        <v>1048</v>
      </c>
      <c r="L199" s="407"/>
      <c r="M199" s="109">
        <v>0</v>
      </c>
      <c r="N199" s="407"/>
      <c r="O199" s="109" t="s">
        <v>1048</v>
      </c>
      <c r="P199" s="109" t="s">
        <v>1048</v>
      </c>
      <c r="Q199" s="109">
        <v>0.25000000000000022</v>
      </c>
      <c r="R199" s="109" t="s">
        <v>1048</v>
      </c>
      <c r="S199" s="109" t="str">
        <f>IFERROR((T166/S166-1),"")</f>
        <v/>
      </c>
      <c r="T199" s="109" t="s">
        <v>1048</v>
      </c>
      <c r="U199" s="407"/>
      <c r="V199" s="109" t="s">
        <v>1048</v>
      </c>
      <c r="W199" s="109" t="s">
        <v>1048</v>
      </c>
      <c r="X199" s="109"/>
      <c r="Y199" s="109"/>
      <c r="Z199"/>
      <c r="AB199" s="221" t="s">
        <v>1057</v>
      </c>
      <c r="AC199" s="109"/>
      <c r="AD199" s="109"/>
      <c r="AE199" s="109"/>
      <c r="AF199" s="109"/>
      <c r="AG199" s="109"/>
      <c r="AH199" s="109"/>
      <c r="AI199" s="109"/>
      <c r="AJ199" s="109"/>
      <c r="AK199" s="407"/>
      <c r="AL199" s="109" t="s">
        <v>1048</v>
      </c>
      <c r="AM199" s="407"/>
      <c r="AN199" s="109">
        <v>-0.33333333333333337</v>
      </c>
      <c r="AO199" s="407"/>
      <c r="AP199" s="109" t="s">
        <v>1048</v>
      </c>
      <c r="AQ199" s="109" t="s">
        <v>1048</v>
      </c>
      <c r="AR199" s="109">
        <v>0</v>
      </c>
      <c r="AS199" s="131" t="s">
        <v>1048</v>
      </c>
      <c r="AT199" s="131" t="s">
        <v>1048</v>
      </c>
      <c r="AU199" s="109" t="s">
        <v>1048</v>
      </c>
      <c r="AV199" s="407"/>
      <c r="AW199" s="109" t="s">
        <v>1048</v>
      </c>
      <c r="AX199" s="109" t="s">
        <v>1048</v>
      </c>
      <c r="AY199" s="109"/>
      <c r="AZ199" s="109"/>
      <c r="BA199"/>
      <c r="BC199" s="221" t="s">
        <v>1057</v>
      </c>
      <c r="BD199" s="109"/>
      <c r="BE199" s="109"/>
      <c r="BF199" s="109"/>
      <c r="BG199" s="109"/>
      <c r="BH199" s="109"/>
      <c r="BI199" s="109"/>
      <c r="BJ199" s="109"/>
      <c r="BK199" s="109"/>
      <c r="BL199" s="407"/>
      <c r="BM199" s="109" t="s">
        <v>1048</v>
      </c>
      <c r="BN199" s="407"/>
      <c r="BO199" s="109">
        <v>0.19999999999999996</v>
      </c>
      <c r="BP199" s="407"/>
      <c r="BQ199" s="109" t="s">
        <v>1048</v>
      </c>
      <c r="BR199" s="109" t="s">
        <v>1048</v>
      </c>
      <c r="BS199" s="109">
        <v>0.25000000000000022</v>
      </c>
      <c r="BT199" s="131"/>
      <c r="BU199" s="131" t="s">
        <v>1048</v>
      </c>
      <c r="BV199" s="109" t="s">
        <v>1048</v>
      </c>
      <c r="BW199" s="407"/>
      <c r="BX199" s="109" t="s">
        <v>1048</v>
      </c>
      <c r="BY199" s="109" t="s">
        <v>1048</v>
      </c>
      <c r="BZ199" s="109"/>
      <c r="CA199" s="109"/>
      <c r="CB199"/>
      <c r="CD199" s="221" t="s">
        <v>1057</v>
      </c>
      <c r="CE199" s="109"/>
      <c r="CF199" s="109"/>
      <c r="CG199" s="109"/>
      <c r="CH199" s="109"/>
      <c r="CI199" s="109"/>
      <c r="CJ199" s="109"/>
      <c r="CK199" s="109"/>
      <c r="CL199" s="109"/>
      <c r="CM199" s="407"/>
      <c r="CN199" s="109" t="s">
        <v>1048</v>
      </c>
      <c r="CO199" s="407"/>
      <c r="CP199" s="109">
        <v>0</v>
      </c>
      <c r="CQ199" s="407"/>
      <c r="CR199" s="109" t="str">
        <f>IFERROR((CS166/CQ166-1),"")</f>
        <v/>
      </c>
      <c r="CS199" s="109" t="str">
        <f>IFERROR((CT166/CS166-1),"")</f>
        <v/>
      </c>
      <c r="CT199" s="109">
        <v>-6.6666666666666652E-2</v>
      </c>
      <c r="CU199" s="131"/>
      <c r="CV199" s="131"/>
      <c r="CW199" s="131"/>
      <c r="CX199" s="407"/>
      <c r="CY199" s="131"/>
      <c r="CZ199" s="131"/>
      <c r="DA199" s="169"/>
      <c r="DB199" s="109"/>
      <c r="DC199"/>
      <c r="DE199" s="221" t="s">
        <v>1057</v>
      </c>
      <c r="DF199" s="109"/>
      <c r="DG199" s="109"/>
      <c r="DH199" s="109"/>
      <c r="DI199" s="109"/>
      <c r="DJ199" s="109"/>
      <c r="DK199" s="109"/>
      <c r="DL199" s="109"/>
      <c r="DM199" s="109"/>
      <c r="DN199" s="407"/>
      <c r="DO199" s="109" t="s">
        <v>1048</v>
      </c>
      <c r="DP199" s="407"/>
      <c r="DQ199" s="109">
        <v>0.19999999999999996</v>
      </c>
      <c r="DR199" s="407"/>
      <c r="DS199" s="109" t="s">
        <v>1048</v>
      </c>
      <c r="DT199" s="109" t="s">
        <v>1048</v>
      </c>
      <c r="DU199" s="109">
        <v>0</v>
      </c>
      <c r="DV199" s="131"/>
      <c r="DW199" s="131"/>
      <c r="DX199" s="131"/>
      <c r="DY199" s="407"/>
      <c r="DZ199" s="131"/>
      <c r="EA199" s="131"/>
      <c r="EB199" s="109"/>
      <c r="EC199" s="109"/>
      <c r="ED199"/>
      <c r="EF199" s="221" t="s">
        <v>1057</v>
      </c>
      <c r="EG199" s="109"/>
      <c r="EH199" s="109"/>
      <c r="EI199" s="109"/>
      <c r="EJ199" s="109"/>
      <c r="EK199" s="109"/>
      <c r="EL199" s="109"/>
      <c r="EM199" s="109"/>
      <c r="EN199" s="109"/>
      <c r="EO199" s="109"/>
      <c r="EP199" s="407"/>
      <c r="EQ199" s="109" t="s">
        <v>1048</v>
      </c>
      <c r="ER199" s="407"/>
      <c r="ES199" s="109">
        <v>-0.20000000000000007</v>
      </c>
      <c r="ET199" s="407"/>
      <c r="EU199" s="109" t="s">
        <v>1048</v>
      </c>
      <c r="EV199" s="109" t="s">
        <v>1048</v>
      </c>
      <c r="EW199" s="109">
        <v>6.6666666666666652E-2</v>
      </c>
      <c r="EX199" s="131"/>
      <c r="EY199" s="131"/>
      <c r="EZ199" s="131"/>
      <c r="FA199" s="407"/>
      <c r="FB199" s="131"/>
      <c r="FC199" s="131"/>
      <c r="FD199" s="131"/>
      <c r="FE199" s="109"/>
    </row>
    <row r="200" spans="1:161" x14ac:dyDescent="0.3">
      <c r="A200" s="221" t="s">
        <v>930</v>
      </c>
      <c r="B200" s="109" t="s">
        <v>1048</v>
      </c>
      <c r="C200" s="109" t="s">
        <v>1048</v>
      </c>
      <c r="D200" s="109" t="s">
        <v>1048</v>
      </c>
      <c r="E200" s="109" t="s">
        <v>1048</v>
      </c>
      <c r="F200" s="109">
        <v>1</v>
      </c>
      <c r="G200" s="109" t="s">
        <v>1048</v>
      </c>
      <c r="H200" s="109" t="s">
        <v>1048</v>
      </c>
      <c r="I200" s="109" t="s">
        <v>1048</v>
      </c>
      <c r="J200" s="407"/>
      <c r="K200" s="109">
        <v>-0.33333333333333337</v>
      </c>
      <c r="L200" s="407"/>
      <c r="M200" s="109">
        <v>0</v>
      </c>
      <c r="N200" s="407"/>
      <c r="O200" s="109">
        <v>0</v>
      </c>
      <c r="P200" s="109" t="s">
        <v>1048</v>
      </c>
      <c r="Q200" s="109" t="s">
        <v>1048</v>
      </c>
      <c r="R200" s="109">
        <v>0.25000000000000022</v>
      </c>
      <c r="S200" s="109">
        <f>IFERROR((T167/S167-1),"")</f>
        <v>0.42450142450142447</v>
      </c>
      <c r="T200" s="109">
        <v>0.33333333333333326</v>
      </c>
      <c r="U200" s="407"/>
      <c r="V200" s="109">
        <v>0.5</v>
      </c>
      <c r="W200" s="109">
        <v>0</v>
      </c>
      <c r="X200" s="109">
        <v>-0.41666666666666663</v>
      </c>
      <c r="Y200" s="109">
        <f t="shared" si="12"/>
        <v>0.71428571428571419</v>
      </c>
      <c r="Z200"/>
      <c r="AB200" s="221" t="s">
        <v>930</v>
      </c>
      <c r="AC200" s="109" t="s">
        <v>1048</v>
      </c>
      <c r="AD200" s="109" t="s">
        <v>1048</v>
      </c>
      <c r="AE200" s="109" t="s">
        <v>1048</v>
      </c>
      <c r="AF200" s="109" t="s">
        <v>1048</v>
      </c>
      <c r="AG200" s="109">
        <v>6.6666666666666652E-2</v>
      </c>
      <c r="AH200" s="109" t="s">
        <v>1048</v>
      </c>
      <c r="AI200" s="109" t="s">
        <v>1048</v>
      </c>
      <c r="AJ200" s="109" t="s">
        <v>1048</v>
      </c>
      <c r="AK200" s="407"/>
      <c r="AL200" s="109">
        <v>-0.25</v>
      </c>
      <c r="AM200" s="407"/>
      <c r="AN200" s="109">
        <v>0.33333333333333326</v>
      </c>
      <c r="AO200" s="407"/>
      <c r="AP200" s="109">
        <v>0</v>
      </c>
      <c r="AQ200" s="109" t="s">
        <v>1048</v>
      </c>
      <c r="AR200" s="109" t="s">
        <v>1048</v>
      </c>
      <c r="AS200" s="131">
        <v>-0.25</v>
      </c>
      <c r="AT200" s="131">
        <v>0</v>
      </c>
      <c r="AU200" s="109">
        <v>0</v>
      </c>
      <c r="AV200" s="407"/>
      <c r="AW200" s="109">
        <v>0</v>
      </c>
      <c r="AX200" s="109">
        <v>0.33333333333333326</v>
      </c>
      <c r="AY200" s="109">
        <v>-0.25</v>
      </c>
      <c r="AZ200" s="109">
        <f t="shared" si="13"/>
        <v>0</v>
      </c>
      <c r="BA200"/>
      <c r="BC200" s="221" t="s">
        <v>930</v>
      </c>
      <c r="BD200" s="109" t="s">
        <v>1048</v>
      </c>
      <c r="BE200" s="109" t="s">
        <v>1048</v>
      </c>
      <c r="BF200" s="109" t="s">
        <v>1048</v>
      </c>
      <c r="BG200" s="109" t="s">
        <v>1048</v>
      </c>
      <c r="BH200" s="109">
        <v>-0.12499999999999989</v>
      </c>
      <c r="BI200" s="109" t="s">
        <v>1048</v>
      </c>
      <c r="BJ200" s="109" t="s">
        <v>1048</v>
      </c>
      <c r="BK200" s="109" t="s">
        <v>1048</v>
      </c>
      <c r="BL200" s="407"/>
      <c r="BM200" s="109">
        <v>-0.4</v>
      </c>
      <c r="BN200" s="407"/>
      <c r="BO200" s="109">
        <v>0</v>
      </c>
      <c r="BP200" s="407"/>
      <c r="BQ200" s="109">
        <v>0.66666666666666674</v>
      </c>
      <c r="BR200" s="109" t="s">
        <v>1048</v>
      </c>
      <c r="BS200" s="109" t="s">
        <v>1048</v>
      </c>
      <c r="BT200" s="131" t="s">
        <v>1048</v>
      </c>
      <c r="BU200" s="131">
        <v>0.50000000000000377</v>
      </c>
      <c r="BV200" s="109">
        <v>0.71428571428571419</v>
      </c>
      <c r="BW200" s="407"/>
      <c r="BX200" s="109">
        <v>1.3333333333333335</v>
      </c>
      <c r="BY200" s="109">
        <v>-0.4</v>
      </c>
      <c r="BZ200" s="109">
        <v>0</v>
      </c>
      <c r="CA200" s="109">
        <f t="shared" si="14"/>
        <v>0.29999999999999982</v>
      </c>
      <c r="CB200"/>
      <c r="CD200" s="221" t="s">
        <v>930</v>
      </c>
      <c r="CE200" s="109" t="s">
        <v>1048</v>
      </c>
      <c r="CF200" s="109" t="s">
        <v>1048</v>
      </c>
      <c r="CG200" s="109" t="s">
        <v>1048</v>
      </c>
      <c r="CH200" s="109" t="s">
        <v>1048</v>
      </c>
      <c r="CI200" s="109">
        <v>0.16666666666666674</v>
      </c>
      <c r="CJ200" s="109" t="s">
        <v>1048</v>
      </c>
      <c r="CK200" s="109" t="s">
        <v>1048</v>
      </c>
      <c r="CL200" s="109" t="s">
        <v>1048</v>
      </c>
      <c r="CM200" s="407"/>
      <c r="CN200" s="109">
        <v>0.125</v>
      </c>
      <c r="CO200" s="407"/>
      <c r="CP200" s="109">
        <v>-0.11111111111111116</v>
      </c>
      <c r="CQ200" s="407"/>
      <c r="CR200" s="109">
        <f>IFERROR((CS167/CQ167-1),"")</f>
        <v>0.16666666666666674</v>
      </c>
      <c r="CS200" s="109" t="str">
        <f>IFERROR((CT167/CS167-1),"")</f>
        <v/>
      </c>
      <c r="CT200" s="109" t="s">
        <v>1048</v>
      </c>
      <c r="CU200" s="131" t="s">
        <v>1048</v>
      </c>
      <c r="CV200" s="131">
        <v>0</v>
      </c>
      <c r="CW200" s="131">
        <v>0.5</v>
      </c>
      <c r="CX200" s="407"/>
      <c r="CY200" s="131">
        <v>0</v>
      </c>
      <c r="CZ200" s="131">
        <v>0</v>
      </c>
      <c r="DA200" s="169">
        <v>-0.33333333333333337</v>
      </c>
      <c r="DB200" s="109">
        <f t="shared" si="15"/>
        <v>0.75000000000000022</v>
      </c>
      <c r="DC200"/>
      <c r="DE200" s="221" t="s">
        <v>930</v>
      </c>
      <c r="DF200" s="109" t="s">
        <v>1048</v>
      </c>
      <c r="DG200" s="109" t="s">
        <v>1048</v>
      </c>
      <c r="DH200" s="109" t="s">
        <v>1048</v>
      </c>
      <c r="DI200" s="109" t="s">
        <v>1048</v>
      </c>
      <c r="DJ200" s="109">
        <v>-0.33333333333333326</v>
      </c>
      <c r="DK200" s="109" t="s">
        <v>1048</v>
      </c>
      <c r="DL200" s="109" t="s">
        <v>1048</v>
      </c>
      <c r="DM200" s="109" t="s">
        <v>1048</v>
      </c>
      <c r="DN200" s="407"/>
      <c r="DO200" s="109">
        <v>4.1666666666666741E-2</v>
      </c>
      <c r="DP200" s="407"/>
      <c r="DQ200" s="109">
        <v>0.19999999999999996</v>
      </c>
      <c r="DR200" s="407"/>
      <c r="DS200" s="109">
        <v>-0.33333333333333326</v>
      </c>
      <c r="DT200" s="109" t="s">
        <v>1048</v>
      </c>
      <c r="DU200" s="109" t="s">
        <v>1048</v>
      </c>
      <c r="DV200" s="131" t="s">
        <v>1048</v>
      </c>
      <c r="DW200" s="131">
        <v>-0.23076923076923195</v>
      </c>
      <c r="DX200" s="131">
        <v>9.9999999999999867E-2</v>
      </c>
      <c r="DY200" s="407"/>
      <c r="DZ200" s="131">
        <v>0.11363636363636376</v>
      </c>
      <c r="EA200" s="131">
        <v>0.22448979591836737</v>
      </c>
      <c r="EB200" s="109">
        <v>-0.19999999999999996</v>
      </c>
      <c r="EC200" s="109">
        <f t="shared" si="16"/>
        <v>2.0833333333333481E-2</v>
      </c>
      <c r="ED200"/>
      <c r="EF200" s="221" t="s">
        <v>930</v>
      </c>
      <c r="EG200" s="109" t="s">
        <v>1048</v>
      </c>
      <c r="EH200" s="109" t="s">
        <v>1048</v>
      </c>
      <c r="EI200" s="109" t="s">
        <v>1048</v>
      </c>
      <c r="EJ200" s="109" t="s">
        <v>1048</v>
      </c>
      <c r="EK200" s="109">
        <v>-0.4</v>
      </c>
      <c r="EL200" s="109" t="s">
        <v>1048</v>
      </c>
      <c r="EM200" s="109" t="s">
        <v>1048</v>
      </c>
      <c r="EN200" s="109" t="s">
        <v>1048</v>
      </c>
      <c r="EO200" s="109"/>
      <c r="EP200" s="407"/>
      <c r="EQ200" s="109">
        <v>-0.12499999999999989</v>
      </c>
      <c r="ER200" s="407"/>
      <c r="ES200" s="109">
        <v>7.1428571428571397E-2</v>
      </c>
      <c r="ET200" s="407"/>
      <c r="EU200" s="109">
        <v>6.6666666666666652E-2</v>
      </c>
      <c r="EV200" s="109" t="s">
        <v>1048</v>
      </c>
      <c r="EW200" s="109" t="s">
        <v>1048</v>
      </c>
      <c r="EX200" s="131" t="s">
        <v>1048</v>
      </c>
      <c r="EY200" s="131">
        <v>-4.9619847939175732E-2</v>
      </c>
      <c r="EZ200" s="131">
        <v>-0.15789473684210531</v>
      </c>
      <c r="FA200" s="407"/>
      <c r="FB200" s="131">
        <v>0</v>
      </c>
      <c r="FC200" s="131">
        <v>0.25000000000000022</v>
      </c>
      <c r="FD200" s="131">
        <v>-0.10000000000000009</v>
      </c>
      <c r="FE200" s="109">
        <f t="shared" si="17"/>
        <v>-0.11111111111111116</v>
      </c>
    </row>
    <row r="201" spans="1:161" x14ac:dyDescent="0.3">
      <c r="A201" s="221" t="s">
        <v>931</v>
      </c>
      <c r="B201" s="109">
        <v>0</v>
      </c>
      <c r="C201" s="109" t="s">
        <v>1048</v>
      </c>
      <c r="D201" s="109" t="s">
        <v>1048</v>
      </c>
      <c r="E201" s="109">
        <v>0</v>
      </c>
      <c r="F201" s="109">
        <v>0.25000000000000022</v>
      </c>
      <c r="G201" s="109" t="s">
        <v>1048</v>
      </c>
      <c r="H201" s="109" t="s">
        <v>1048</v>
      </c>
      <c r="I201" s="109" t="s">
        <v>1048</v>
      </c>
      <c r="J201" s="407"/>
      <c r="K201" s="109" t="s">
        <v>1048</v>
      </c>
      <c r="L201" s="407"/>
      <c r="M201" s="109">
        <v>0</v>
      </c>
      <c r="N201" s="407"/>
      <c r="O201" s="109">
        <v>0</v>
      </c>
      <c r="P201" s="109" t="s">
        <v>1048</v>
      </c>
      <c r="Q201" s="109" t="s">
        <v>1048</v>
      </c>
      <c r="R201" s="109" t="s">
        <v>1048</v>
      </c>
      <c r="S201" s="109" t="str">
        <f>IFERROR((T168/S168-1),"")</f>
        <v/>
      </c>
      <c r="T201" s="109" t="s">
        <v>1048</v>
      </c>
      <c r="U201" s="407"/>
      <c r="V201" s="109">
        <v>0</v>
      </c>
      <c r="W201" s="109">
        <v>-0.16666666666666663</v>
      </c>
      <c r="X201" s="109">
        <v>-0.5</v>
      </c>
      <c r="Y201" s="109">
        <f t="shared" si="12"/>
        <v>0.66666666666666674</v>
      </c>
      <c r="Z201"/>
      <c r="AB201" s="221" t="s">
        <v>931</v>
      </c>
      <c r="AC201" s="109">
        <v>-0.5</v>
      </c>
      <c r="AD201" s="109" t="s">
        <v>1048</v>
      </c>
      <c r="AE201" s="109" t="s">
        <v>1048</v>
      </c>
      <c r="AF201" s="109">
        <v>0</v>
      </c>
      <c r="AG201" s="109">
        <v>0</v>
      </c>
      <c r="AH201" s="109" t="s">
        <v>1048</v>
      </c>
      <c r="AI201" s="109" t="s">
        <v>1048</v>
      </c>
      <c r="AJ201" s="109" t="s">
        <v>1048</v>
      </c>
      <c r="AK201" s="407"/>
      <c r="AL201" s="109" t="s">
        <v>1048</v>
      </c>
      <c r="AM201" s="407"/>
      <c r="AN201" s="109">
        <v>0</v>
      </c>
      <c r="AO201" s="407"/>
      <c r="AP201" s="109">
        <v>0</v>
      </c>
      <c r="AQ201" s="109" t="s">
        <v>1048</v>
      </c>
      <c r="AR201" s="109" t="s">
        <v>1048</v>
      </c>
      <c r="AS201" s="109">
        <v>-1.6653345369377348E-15</v>
      </c>
      <c r="AT201" s="109" t="s">
        <v>1048</v>
      </c>
      <c r="AU201" s="109" t="s">
        <v>1048</v>
      </c>
      <c r="AV201" s="407"/>
      <c r="AW201" s="109">
        <v>0</v>
      </c>
      <c r="AX201" s="109">
        <v>0.25000000000000022</v>
      </c>
      <c r="AY201" s="109">
        <v>0</v>
      </c>
      <c r="AZ201" s="109">
        <f t="shared" si="13"/>
        <v>0</v>
      </c>
      <c r="BA201"/>
      <c r="BC201" s="221" t="s">
        <v>931</v>
      </c>
      <c r="BD201" s="109">
        <v>0</v>
      </c>
      <c r="BE201" s="109" t="s">
        <v>1048</v>
      </c>
      <c r="BF201" s="109" t="s">
        <v>1048</v>
      </c>
      <c r="BG201" s="109">
        <v>0</v>
      </c>
      <c r="BH201" s="109">
        <v>0</v>
      </c>
      <c r="BI201" s="109" t="s">
        <v>1048</v>
      </c>
      <c r="BJ201" s="109" t="s">
        <v>1048</v>
      </c>
      <c r="BK201" s="109" t="s">
        <v>1048</v>
      </c>
      <c r="BL201" s="407"/>
      <c r="BM201" s="109" t="s">
        <v>1048</v>
      </c>
      <c r="BN201" s="407"/>
      <c r="BO201" s="109">
        <v>0</v>
      </c>
      <c r="BP201" s="407"/>
      <c r="BQ201" s="109">
        <v>0</v>
      </c>
      <c r="BR201" s="109" t="s">
        <v>1048</v>
      </c>
      <c r="BS201" s="109" t="s">
        <v>1048</v>
      </c>
      <c r="BT201" s="109">
        <v>-5.5511151231257827E-16</v>
      </c>
      <c r="BU201" s="109" t="s">
        <v>1048</v>
      </c>
      <c r="BV201" s="109" t="s">
        <v>1048</v>
      </c>
      <c r="BW201" s="407"/>
      <c r="BX201" s="109">
        <v>-0.1428571428571429</v>
      </c>
      <c r="BY201" s="109">
        <v>0</v>
      </c>
      <c r="BZ201" s="109">
        <v>0</v>
      </c>
      <c r="CA201" s="109">
        <f t="shared" si="14"/>
        <v>-0.1428571428571429</v>
      </c>
      <c r="CB201"/>
      <c r="CD201" s="221" t="s">
        <v>931</v>
      </c>
      <c r="CE201" s="109">
        <v>0</v>
      </c>
      <c r="CF201" s="109" t="s">
        <v>1048</v>
      </c>
      <c r="CG201" s="109" t="s">
        <v>1048</v>
      </c>
      <c r="CH201" s="109">
        <v>0</v>
      </c>
      <c r="CI201" s="109">
        <v>0</v>
      </c>
      <c r="CJ201" s="109" t="s">
        <v>1048</v>
      </c>
      <c r="CK201" s="109" t="s">
        <v>1048</v>
      </c>
      <c r="CL201" s="109" t="s">
        <v>1048</v>
      </c>
      <c r="CM201" s="407"/>
      <c r="CN201" s="109" t="s">
        <v>1048</v>
      </c>
      <c r="CO201" s="407"/>
      <c r="CP201" s="109">
        <v>0</v>
      </c>
      <c r="CQ201" s="407"/>
      <c r="CR201" s="109">
        <f>IFERROR((CS168/CQ168-1),"")</f>
        <v>0</v>
      </c>
      <c r="CS201" s="109" t="str">
        <f>IFERROR((CT168/CS168-1),"")</f>
        <v/>
      </c>
      <c r="CT201" s="109" t="s">
        <v>1048</v>
      </c>
      <c r="CU201" s="109">
        <v>0</v>
      </c>
      <c r="CV201" s="109"/>
      <c r="CW201" s="109"/>
      <c r="CX201" s="407"/>
      <c r="CY201" s="109">
        <v>0</v>
      </c>
      <c r="CZ201" s="109">
        <v>0.16666666666666674</v>
      </c>
      <c r="DA201" s="169">
        <v>8.5714285714285632E-2</v>
      </c>
      <c r="DB201" s="109">
        <f t="shared" si="15"/>
        <v>-0.21052631578947378</v>
      </c>
      <c r="DC201"/>
      <c r="DE201" s="221" t="s">
        <v>931</v>
      </c>
      <c r="DF201" s="109">
        <v>0</v>
      </c>
      <c r="DG201" s="109" t="s">
        <v>1048</v>
      </c>
      <c r="DH201" s="109" t="s">
        <v>1048</v>
      </c>
      <c r="DI201" s="109">
        <v>0</v>
      </c>
      <c r="DJ201" s="109">
        <v>-0.16666666666666663</v>
      </c>
      <c r="DK201" s="109" t="s">
        <v>1048</v>
      </c>
      <c r="DL201" s="109" t="s">
        <v>1048</v>
      </c>
      <c r="DM201" s="109" t="s">
        <v>1048</v>
      </c>
      <c r="DN201" s="407"/>
      <c r="DO201" s="109" t="s">
        <v>1048</v>
      </c>
      <c r="DP201" s="407"/>
      <c r="DQ201" s="109">
        <v>0</v>
      </c>
      <c r="DR201" s="407"/>
      <c r="DS201" s="109">
        <v>0</v>
      </c>
      <c r="DT201" s="109" t="s">
        <v>1048</v>
      </c>
      <c r="DU201" s="109" t="s">
        <v>1048</v>
      </c>
      <c r="DV201" s="109">
        <v>0</v>
      </c>
      <c r="DW201" s="109"/>
      <c r="DX201" s="109"/>
      <c r="DY201" s="407"/>
      <c r="DZ201" s="109">
        <v>0</v>
      </c>
      <c r="EA201" s="109">
        <v>0.10000000000000009</v>
      </c>
      <c r="EB201" s="109">
        <v>-0.30303030303030298</v>
      </c>
      <c r="EC201" s="109">
        <f t="shared" si="16"/>
        <v>0.30434782608695654</v>
      </c>
      <c r="ED201"/>
      <c r="EF201" s="221" t="s">
        <v>931</v>
      </c>
      <c r="EG201" s="109">
        <v>-9.0909090909090828E-2</v>
      </c>
      <c r="EH201" s="109" t="s">
        <v>1048</v>
      </c>
      <c r="EI201" s="109" t="s">
        <v>1048</v>
      </c>
      <c r="EJ201" s="109">
        <v>0</v>
      </c>
      <c r="EK201" s="109">
        <v>0</v>
      </c>
      <c r="EL201" s="109" t="s">
        <v>1048</v>
      </c>
      <c r="EM201" s="109" t="s">
        <v>1048</v>
      </c>
      <c r="EN201" s="109" t="s">
        <v>1048</v>
      </c>
      <c r="EO201" s="109"/>
      <c r="EP201" s="407"/>
      <c r="EQ201" s="109" t="s">
        <v>1048</v>
      </c>
      <c r="ER201" s="407"/>
      <c r="ES201" s="109">
        <v>0</v>
      </c>
      <c r="ET201" s="407"/>
      <c r="EU201" s="109">
        <v>0</v>
      </c>
      <c r="EV201" s="109" t="s">
        <v>1048</v>
      </c>
      <c r="EW201" s="109" t="s">
        <v>1048</v>
      </c>
      <c r="EX201" s="109">
        <v>3.6363636363634377E-4</v>
      </c>
      <c r="EY201" s="109"/>
      <c r="EZ201" s="109"/>
      <c r="FA201" s="407"/>
      <c r="FB201" s="109">
        <v>-9.0909090909090828E-2</v>
      </c>
      <c r="FC201" s="109">
        <v>0.19999999999999996</v>
      </c>
      <c r="FD201" s="131">
        <v>-0.5</v>
      </c>
      <c r="FE201" s="109">
        <f t="shared" si="17"/>
        <v>0.33333333333333326</v>
      </c>
    </row>
    <row r="202" spans="1:161" x14ac:dyDescent="0.3">
      <c r="A202" s="221" t="s">
        <v>1058</v>
      </c>
      <c r="B202" s="109"/>
      <c r="C202" s="109"/>
      <c r="D202" s="109"/>
      <c r="E202" s="109"/>
      <c r="F202" s="109"/>
      <c r="G202" s="109"/>
      <c r="H202" s="109"/>
      <c r="I202" s="109"/>
      <c r="J202" s="407"/>
      <c r="K202" s="109"/>
      <c r="L202" s="407"/>
      <c r="M202" s="109"/>
      <c r="N202" s="407"/>
      <c r="O202" s="109"/>
      <c r="P202" s="109"/>
      <c r="Q202" s="109"/>
      <c r="R202" s="109"/>
      <c r="S202" s="109"/>
      <c r="T202" s="109">
        <v>0</v>
      </c>
      <c r="U202" s="407"/>
      <c r="V202" s="109" t="s">
        <v>1048</v>
      </c>
      <c r="W202" s="109" t="s">
        <v>1048</v>
      </c>
      <c r="X202" s="109"/>
      <c r="Y202" s="109"/>
      <c r="Z202"/>
      <c r="AB202" s="221" t="s">
        <v>1058</v>
      </c>
      <c r="AC202" s="109"/>
      <c r="AD202" s="109"/>
      <c r="AE202" s="109"/>
      <c r="AF202" s="109"/>
      <c r="AG202" s="109"/>
      <c r="AH202" s="109"/>
      <c r="AI202" s="109"/>
      <c r="AJ202" s="109"/>
      <c r="AK202" s="407"/>
      <c r="AL202" s="109"/>
      <c r="AM202" s="407"/>
      <c r="AN202" s="109"/>
      <c r="AO202" s="407"/>
      <c r="AP202" s="109"/>
      <c r="AQ202" s="109"/>
      <c r="AR202" s="109"/>
      <c r="AS202" s="109"/>
      <c r="AT202" s="109"/>
      <c r="AU202" s="109">
        <v>0.25000000000000022</v>
      </c>
      <c r="AV202" s="407"/>
      <c r="AW202" s="109" t="s">
        <v>1048</v>
      </c>
      <c r="AX202" s="109" t="s">
        <v>1048</v>
      </c>
      <c r="AY202" s="109"/>
      <c r="AZ202" s="109"/>
      <c r="BA202"/>
      <c r="BC202" s="221" t="s">
        <v>1058</v>
      </c>
      <c r="BD202" s="109"/>
      <c r="BE202" s="109"/>
      <c r="BF202" s="109"/>
      <c r="BG202" s="109"/>
      <c r="BH202" s="109"/>
      <c r="BI202" s="109"/>
      <c r="BJ202" s="109"/>
      <c r="BK202" s="109"/>
      <c r="BL202" s="407"/>
      <c r="BM202" s="109"/>
      <c r="BN202" s="407"/>
      <c r="BO202" s="109"/>
      <c r="BP202" s="407"/>
      <c r="BQ202" s="109"/>
      <c r="BR202" s="109"/>
      <c r="BS202" s="109"/>
      <c r="BT202" s="109"/>
      <c r="BU202" s="109"/>
      <c r="BV202" s="109">
        <v>1.5</v>
      </c>
      <c r="BW202" s="407"/>
      <c r="BX202" s="109" t="s">
        <v>1048</v>
      </c>
      <c r="BY202" s="109" t="s">
        <v>1048</v>
      </c>
      <c r="BZ202" s="109"/>
      <c r="CA202" s="109"/>
      <c r="CB202"/>
      <c r="CD202" s="221" t="s">
        <v>1058</v>
      </c>
      <c r="CE202" s="109"/>
      <c r="CF202" s="109"/>
      <c r="CG202" s="109"/>
      <c r="CH202" s="109"/>
      <c r="CI202" s="109"/>
      <c r="CJ202" s="109"/>
      <c r="CK202" s="109"/>
      <c r="CL202" s="109"/>
      <c r="CM202" s="407"/>
      <c r="CN202" s="109"/>
      <c r="CO202" s="407"/>
      <c r="CP202" s="109"/>
      <c r="CQ202" s="407"/>
      <c r="CR202" s="109"/>
      <c r="CS202" s="109"/>
      <c r="CT202" s="109"/>
      <c r="CU202" s="109"/>
      <c r="CV202" s="109"/>
      <c r="CW202" s="109">
        <v>0.5</v>
      </c>
      <c r="CX202" s="407"/>
      <c r="CY202" s="109"/>
      <c r="CZ202" s="109"/>
      <c r="DA202" s="169"/>
      <c r="DB202" s="109"/>
      <c r="DC202"/>
      <c r="DE202" s="221" t="s">
        <v>1058</v>
      </c>
      <c r="DF202" s="109"/>
      <c r="DG202" s="109"/>
      <c r="DH202" s="109"/>
      <c r="DI202" s="109"/>
      <c r="DJ202" s="109"/>
      <c r="DK202" s="109"/>
      <c r="DL202" s="109"/>
      <c r="DM202" s="109"/>
      <c r="DN202" s="407"/>
      <c r="DO202" s="109"/>
      <c r="DP202" s="407"/>
      <c r="DQ202" s="109"/>
      <c r="DR202" s="407"/>
      <c r="DS202" s="109"/>
      <c r="DT202" s="109"/>
      <c r="DU202" s="109"/>
      <c r="DV202" s="109"/>
      <c r="DW202" s="109"/>
      <c r="DX202" s="109">
        <v>0.19999999999999996</v>
      </c>
      <c r="DY202" s="407"/>
      <c r="DZ202" s="109"/>
      <c r="EA202" s="109"/>
      <c r="EB202" s="109"/>
      <c r="EC202" s="109"/>
      <c r="ED202"/>
      <c r="EF202" s="221" t="s">
        <v>1058</v>
      </c>
      <c r="EG202" s="109"/>
      <c r="EH202" s="109"/>
      <c r="EI202" s="109"/>
      <c r="EJ202" s="109"/>
      <c r="EK202" s="109"/>
      <c r="EL202" s="109"/>
      <c r="EM202" s="109"/>
      <c r="EN202" s="109"/>
      <c r="EO202" s="109"/>
      <c r="EP202" s="407"/>
      <c r="EQ202" s="109"/>
      <c r="ER202" s="407"/>
      <c r="ES202" s="109"/>
      <c r="ET202" s="407"/>
      <c r="EU202" s="109"/>
      <c r="EV202" s="109"/>
      <c r="EW202" s="109"/>
      <c r="EX202" s="109"/>
      <c r="EY202" s="109"/>
      <c r="EZ202" s="109">
        <v>-0.46666666666666667</v>
      </c>
      <c r="FA202" s="407"/>
      <c r="FB202" s="109"/>
      <c r="FC202" s="109"/>
      <c r="FD202" s="131"/>
      <c r="FE202" s="109"/>
    </row>
    <row r="203" spans="1:161" x14ac:dyDescent="0.3">
      <c r="A203" s="221" t="s">
        <v>1059</v>
      </c>
      <c r="B203" s="109"/>
      <c r="C203" s="109"/>
      <c r="D203" s="109"/>
      <c r="E203" s="109"/>
      <c r="F203" s="109"/>
      <c r="G203" s="109"/>
      <c r="H203" s="109"/>
      <c r="I203" s="109" t="s">
        <v>1048</v>
      </c>
      <c r="J203" s="407"/>
      <c r="K203" s="109" t="s">
        <v>1048</v>
      </c>
      <c r="L203" s="407"/>
      <c r="M203" s="109" t="s">
        <v>1048</v>
      </c>
      <c r="N203" s="407"/>
      <c r="O203" s="109" t="s">
        <v>1048</v>
      </c>
      <c r="P203" s="109" t="s">
        <v>1048</v>
      </c>
      <c r="Q203" s="109" t="s">
        <v>1048</v>
      </c>
      <c r="R203" s="109" t="s">
        <v>1048</v>
      </c>
      <c r="S203" s="109" t="str">
        <f>IFERROR((T170/S170-1),"")</f>
        <v/>
      </c>
      <c r="T203" s="109" t="s">
        <v>1048</v>
      </c>
      <c r="U203" s="407"/>
      <c r="V203" s="109" t="s">
        <v>1048</v>
      </c>
      <c r="W203" s="109" t="s">
        <v>1048</v>
      </c>
      <c r="X203" s="109"/>
      <c r="Y203" s="109"/>
      <c r="Z203"/>
      <c r="AB203" s="221" t="s">
        <v>1059</v>
      </c>
      <c r="AC203" s="109"/>
      <c r="AD203" s="109"/>
      <c r="AE203" s="109"/>
      <c r="AF203" s="109"/>
      <c r="AG203" s="109"/>
      <c r="AH203" s="109"/>
      <c r="AI203" s="109"/>
      <c r="AJ203" s="109" t="s">
        <v>1048</v>
      </c>
      <c r="AK203" s="407"/>
      <c r="AL203" s="109" t="s">
        <v>1048</v>
      </c>
      <c r="AM203" s="407"/>
      <c r="AN203" s="109" t="s">
        <v>1048</v>
      </c>
      <c r="AO203" s="407"/>
      <c r="AP203" s="109" t="s">
        <v>1048</v>
      </c>
      <c r="AQ203" s="109" t="s">
        <v>1048</v>
      </c>
      <c r="AR203" s="109" t="s">
        <v>1048</v>
      </c>
      <c r="AS203" s="109" t="s">
        <v>1048</v>
      </c>
      <c r="AT203" s="109" t="s">
        <v>1048</v>
      </c>
      <c r="AU203" s="109" t="s">
        <v>1048</v>
      </c>
      <c r="AV203" s="407"/>
      <c r="AW203" s="109" t="s">
        <v>1048</v>
      </c>
      <c r="AX203" s="109" t="s">
        <v>1048</v>
      </c>
      <c r="AY203" s="109"/>
      <c r="AZ203" s="109"/>
      <c r="BA203"/>
      <c r="BC203" s="221" t="s">
        <v>1059</v>
      </c>
      <c r="BD203" s="109"/>
      <c r="BE203" s="109"/>
      <c r="BF203" s="109"/>
      <c r="BG203" s="109"/>
      <c r="BH203" s="109"/>
      <c r="BI203" s="109"/>
      <c r="BJ203" s="109"/>
      <c r="BK203" s="109" t="s">
        <v>1048</v>
      </c>
      <c r="BL203" s="407"/>
      <c r="BM203" s="109" t="s">
        <v>1048</v>
      </c>
      <c r="BN203" s="407"/>
      <c r="BO203" s="109" t="s">
        <v>1048</v>
      </c>
      <c r="BP203" s="407"/>
      <c r="BQ203" s="109" t="s">
        <v>1048</v>
      </c>
      <c r="BR203" s="109" t="s">
        <v>1048</v>
      </c>
      <c r="BS203" s="109" t="s">
        <v>1048</v>
      </c>
      <c r="BT203" s="109" t="s">
        <v>1048</v>
      </c>
      <c r="BU203" s="109" t="s">
        <v>1048</v>
      </c>
      <c r="BV203" s="109" t="s">
        <v>1048</v>
      </c>
      <c r="BW203" s="407"/>
      <c r="BX203" s="109" t="s">
        <v>1048</v>
      </c>
      <c r="BY203" s="109" t="s">
        <v>1048</v>
      </c>
      <c r="BZ203" s="109"/>
      <c r="CA203" s="109"/>
      <c r="CB203"/>
      <c r="CD203" s="221" t="s">
        <v>1059</v>
      </c>
      <c r="CE203" s="109"/>
      <c r="CF203" s="109"/>
      <c r="CG203" s="109"/>
      <c r="CH203" s="109"/>
      <c r="CI203" s="109"/>
      <c r="CJ203" s="109"/>
      <c r="CK203" s="109"/>
      <c r="CL203" s="109" t="s">
        <v>1048</v>
      </c>
      <c r="CM203" s="407"/>
      <c r="CN203" s="109" t="s">
        <v>1048</v>
      </c>
      <c r="CO203" s="407"/>
      <c r="CP203" s="109" t="s">
        <v>1048</v>
      </c>
      <c r="CQ203" s="407"/>
      <c r="CR203" s="109" t="str">
        <f>IFERROR((CS170/CQ170-1),"")</f>
        <v/>
      </c>
      <c r="CS203" s="109" t="str">
        <f>IFERROR((CT170/CS170-1),"")</f>
        <v/>
      </c>
      <c r="CT203" s="109" t="s">
        <v>1048</v>
      </c>
      <c r="CU203" s="109" t="s">
        <v>1048</v>
      </c>
      <c r="CV203" s="109"/>
      <c r="CW203" s="109"/>
      <c r="CX203" s="407"/>
      <c r="CY203" s="109"/>
      <c r="CZ203" s="109"/>
      <c r="DA203" s="169"/>
      <c r="DB203" s="109"/>
      <c r="DC203"/>
      <c r="DE203" s="221" t="s">
        <v>1059</v>
      </c>
      <c r="DF203" s="109"/>
      <c r="DG203" s="109"/>
      <c r="DH203" s="109"/>
      <c r="DI203" s="109"/>
      <c r="DJ203" s="109"/>
      <c r="DK203" s="109"/>
      <c r="DL203" s="109"/>
      <c r="DM203" s="109" t="s">
        <v>1048</v>
      </c>
      <c r="DN203" s="407"/>
      <c r="DO203" s="109" t="s">
        <v>1048</v>
      </c>
      <c r="DP203" s="407"/>
      <c r="DQ203" s="109" t="s">
        <v>1048</v>
      </c>
      <c r="DR203" s="407"/>
      <c r="DS203" s="109" t="s">
        <v>1048</v>
      </c>
      <c r="DT203" s="109" t="s">
        <v>1048</v>
      </c>
      <c r="DU203" s="109" t="s">
        <v>1048</v>
      </c>
      <c r="DV203" s="109" t="s">
        <v>1048</v>
      </c>
      <c r="DW203" s="109"/>
      <c r="DX203" s="109"/>
      <c r="DY203" s="407"/>
      <c r="DZ203" s="109"/>
      <c r="EA203" s="109"/>
      <c r="EB203" s="109"/>
      <c r="EC203" s="109"/>
      <c r="ED203"/>
      <c r="EF203" s="221" t="s">
        <v>1059</v>
      </c>
      <c r="EG203" s="109"/>
      <c r="EH203" s="109"/>
      <c r="EI203" s="109"/>
      <c r="EJ203" s="109"/>
      <c r="EK203" s="109"/>
      <c r="EL203" s="109"/>
      <c r="EM203" s="109"/>
      <c r="EN203" s="109" t="s">
        <v>1048</v>
      </c>
      <c r="EO203" s="109"/>
      <c r="EP203" s="407"/>
      <c r="EQ203" s="109" t="s">
        <v>1048</v>
      </c>
      <c r="ER203" s="407"/>
      <c r="ES203" s="109" t="s">
        <v>1048</v>
      </c>
      <c r="ET203" s="407"/>
      <c r="EU203" s="109" t="s">
        <v>1048</v>
      </c>
      <c r="EV203" s="109" t="s">
        <v>1048</v>
      </c>
      <c r="EW203" s="109" t="s">
        <v>1048</v>
      </c>
      <c r="EX203" s="109" t="s">
        <v>1048</v>
      </c>
      <c r="EY203" s="109"/>
      <c r="EZ203" s="109"/>
      <c r="FA203" s="407"/>
      <c r="FB203" s="109"/>
      <c r="FC203" s="109"/>
      <c r="FD203" s="131"/>
      <c r="FE203" s="109"/>
    </row>
    <row r="204" spans="1:161" x14ac:dyDescent="0.3">
      <c r="A204" s="221" t="s">
        <v>1060</v>
      </c>
      <c r="B204" s="109"/>
      <c r="C204" s="109"/>
      <c r="D204" s="109"/>
      <c r="E204" s="109"/>
      <c r="F204" s="109"/>
      <c r="G204" s="109"/>
      <c r="H204" s="109"/>
      <c r="I204" s="109"/>
      <c r="J204" s="407"/>
      <c r="K204" s="109"/>
      <c r="L204" s="407"/>
      <c r="M204" s="109" t="s">
        <v>1048</v>
      </c>
      <c r="N204" s="407"/>
      <c r="O204" s="109" t="s">
        <v>1048</v>
      </c>
      <c r="P204" s="109" t="s">
        <v>1048</v>
      </c>
      <c r="Q204" s="109">
        <v>-0.16666666666666663</v>
      </c>
      <c r="R204" s="109">
        <v>-0.16666666666666663</v>
      </c>
      <c r="S204" s="109">
        <f>IFERROR((T171/S171-1),"")</f>
        <v>-0.33333333333333337</v>
      </c>
      <c r="T204" s="109">
        <v>0</v>
      </c>
      <c r="U204" s="407"/>
      <c r="V204" s="109">
        <v>0.625</v>
      </c>
      <c r="W204" s="109" t="s">
        <v>1048</v>
      </c>
      <c r="X204" s="109"/>
      <c r="Y204" s="109"/>
      <c r="Z204"/>
      <c r="AB204" s="221" t="s">
        <v>1060</v>
      </c>
      <c r="AC204" s="109"/>
      <c r="AD204" s="109"/>
      <c r="AE204" s="109"/>
      <c r="AF204" s="109"/>
      <c r="AG204" s="109"/>
      <c r="AH204" s="109"/>
      <c r="AI204" s="109"/>
      <c r="AJ204" s="109"/>
      <c r="AK204" s="407"/>
      <c r="AL204" s="109"/>
      <c r="AM204" s="407"/>
      <c r="AN204" s="109" t="s">
        <v>1048</v>
      </c>
      <c r="AO204" s="407"/>
      <c r="AP204" s="109" t="s">
        <v>1048</v>
      </c>
      <c r="AQ204" s="109" t="s">
        <v>1048</v>
      </c>
      <c r="AR204" s="109">
        <v>0</v>
      </c>
      <c r="AS204" s="109">
        <v>-9.9920072216264089E-16</v>
      </c>
      <c r="AT204" s="109">
        <v>1.1102230246251565E-15</v>
      </c>
      <c r="AU204" s="109">
        <v>-0.19999999999999984</v>
      </c>
      <c r="AV204" s="407"/>
      <c r="AW204" s="109">
        <v>-6.2500000000000111E-2</v>
      </c>
      <c r="AX204" s="109" t="s">
        <v>1048</v>
      </c>
      <c r="AY204" s="109"/>
      <c r="AZ204" s="109"/>
      <c r="BA204"/>
      <c r="BC204" s="221" t="s">
        <v>1060</v>
      </c>
      <c r="BD204" s="109"/>
      <c r="BE204" s="109"/>
      <c r="BF204" s="109"/>
      <c r="BG204" s="109"/>
      <c r="BH204" s="109"/>
      <c r="BI204" s="109"/>
      <c r="BJ204" s="109"/>
      <c r="BK204" s="109"/>
      <c r="BL204" s="407"/>
      <c r="BM204" s="109"/>
      <c r="BN204" s="407"/>
      <c r="BO204" s="109" t="s">
        <v>1048</v>
      </c>
      <c r="BP204" s="407"/>
      <c r="BQ204" s="109" t="s">
        <v>1048</v>
      </c>
      <c r="BR204" s="109" t="s">
        <v>1048</v>
      </c>
      <c r="BS204" s="109">
        <v>0</v>
      </c>
      <c r="BT204" s="109">
        <v>-0.10000000000000009</v>
      </c>
      <c r="BU204" s="109">
        <v>-0.16666666666666663</v>
      </c>
      <c r="BV204" s="109">
        <v>-0.25</v>
      </c>
      <c r="BW204" s="407"/>
      <c r="BX204" s="109">
        <v>0.11111111111111116</v>
      </c>
      <c r="BY204" s="109" t="s">
        <v>1048</v>
      </c>
      <c r="BZ204" s="109"/>
      <c r="CA204" s="109"/>
      <c r="CB204"/>
      <c r="CD204" s="221" t="s">
        <v>1060</v>
      </c>
      <c r="CE204" s="109"/>
      <c r="CF204" s="109"/>
      <c r="CG204" s="109"/>
      <c r="CH204" s="109"/>
      <c r="CI204" s="109"/>
      <c r="CJ204" s="109"/>
      <c r="CK204" s="109"/>
      <c r="CL204" s="109"/>
      <c r="CM204" s="407"/>
      <c r="CN204" s="109"/>
      <c r="CO204" s="407"/>
      <c r="CP204" s="109" t="s">
        <v>1048</v>
      </c>
      <c r="CQ204" s="407"/>
      <c r="CR204" s="109" t="str">
        <f>IFERROR((CS171/CQ171-1),"")</f>
        <v/>
      </c>
      <c r="CS204" s="109" t="str">
        <f>IFERROR((CT171/CS171-1),"")</f>
        <v/>
      </c>
      <c r="CT204" s="109">
        <v>0</v>
      </c>
      <c r="CU204" s="109">
        <v>0.14285714285714324</v>
      </c>
      <c r="CV204" s="109">
        <v>-0.50000000000000022</v>
      </c>
      <c r="CW204" s="109">
        <v>0</v>
      </c>
      <c r="CX204" s="407"/>
      <c r="CY204" s="109">
        <v>0.75000000000000022</v>
      </c>
      <c r="CZ204" s="109"/>
      <c r="DA204" s="169"/>
      <c r="DB204" s="109"/>
      <c r="DC204"/>
      <c r="DE204" s="221" t="s">
        <v>1060</v>
      </c>
      <c r="DF204" s="109"/>
      <c r="DG204" s="109"/>
      <c r="DH204" s="109"/>
      <c r="DI204" s="109"/>
      <c r="DJ204" s="109"/>
      <c r="DK204" s="109"/>
      <c r="DL204" s="109"/>
      <c r="DM204" s="109"/>
      <c r="DN204" s="407"/>
      <c r="DO204" s="109"/>
      <c r="DP204" s="407"/>
      <c r="DQ204" s="109" t="s">
        <v>1048</v>
      </c>
      <c r="DR204" s="407"/>
      <c r="DS204" s="109" t="s">
        <v>1048</v>
      </c>
      <c r="DT204" s="109" t="s">
        <v>1048</v>
      </c>
      <c r="DU204" s="109">
        <v>-8.333333333333337E-2</v>
      </c>
      <c r="DV204" s="109">
        <v>9.090909090909105E-2</v>
      </c>
      <c r="DW204" s="109">
        <v>-0.16666666666666663</v>
      </c>
      <c r="DX204" s="109">
        <v>0</v>
      </c>
      <c r="DY204" s="407"/>
      <c r="DZ204" s="109">
        <v>0.22500000000000009</v>
      </c>
      <c r="EA204" s="109"/>
      <c r="EB204" s="109"/>
      <c r="EC204" s="109"/>
      <c r="ED204"/>
      <c r="EF204" s="221" t="s">
        <v>1060</v>
      </c>
      <c r="EG204" s="109"/>
      <c r="EH204" s="109"/>
      <c r="EI204" s="109"/>
      <c r="EJ204" s="109"/>
      <c r="EK204" s="109"/>
      <c r="EL204" s="109"/>
      <c r="EM204" s="109"/>
      <c r="EN204" s="109"/>
      <c r="EO204" s="109"/>
      <c r="EP204" s="407"/>
      <c r="EQ204" s="109"/>
      <c r="ER204" s="407"/>
      <c r="ES204" s="109" t="s">
        <v>1048</v>
      </c>
      <c r="ET204" s="407"/>
      <c r="EU204" s="109" t="s">
        <v>1048</v>
      </c>
      <c r="EV204" s="109" t="s">
        <v>1048</v>
      </c>
      <c r="EW204" s="109">
        <v>6.6666666666666652E-2</v>
      </c>
      <c r="EX204" s="109">
        <v>5.0000000000016698E-4</v>
      </c>
      <c r="EY204" s="109">
        <v>-0.12543728135932031</v>
      </c>
      <c r="EZ204" s="109">
        <v>0</v>
      </c>
      <c r="FA204" s="407"/>
      <c r="FB204" s="109">
        <v>0</v>
      </c>
      <c r="FC204" s="109"/>
      <c r="FD204" s="131"/>
      <c r="FE204" s="109"/>
    </row>
    <row r="205" spans="1:161" x14ac:dyDescent="0.3">
      <c r="A205" s="130" t="s">
        <v>1729</v>
      </c>
      <c r="B205" s="215"/>
      <c r="C205" s="215"/>
      <c r="D205" s="215"/>
      <c r="E205" s="215"/>
      <c r="F205" s="215"/>
      <c r="G205" s="215"/>
      <c r="H205" s="215"/>
      <c r="I205" s="215"/>
      <c r="J205" s="407"/>
      <c r="K205" s="215"/>
      <c r="L205" s="407"/>
      <c r="M205" s="215"/>
      <c r="N205" s="407"/>
      <c r="O205" s="215"/>
      <c r="P205" s="215"/>
      <c r="Q205" s="215"/>
      <c r="R205" s="215"/>
      <c r="S205" s="215"/>
      <c r="T205" s="215"/>
      <c r="U205" s="407"/>
      <c r="V205" s="215"/>
      <c r="W205" s="215"/>
      <c r="X205" s="215"/>
      <c r="Y205" s="109">
        <f t="shared" si="12"/>
        <v>1.9940119760479043</v>
      </c>
      <c r="Z205" s="215"/>
      <c r="AB205" s="130" t="s">
        <v>1729</v>
      </c>
      <c r="AC205" s="215"/>
      <c r="AD205" s="215"/>
      <c r="AE205" s="215"/>
      <c r="AF205" s="215"/>
      <c r="AG205" s="215"/>
      <c r="AH205" s="215"/>
      <c r="AI205" s="215"/>
      <c r="AJ205" s="215"/>
      <c r="AK205" s="407"/>
      <c r="AL205" s="215"/>
      <c r="AM205" s="407"/>
      <c r="AN205" s="215"/>
      <c r="AO205" s="407"/>
      <c r="AP205" s="215"/>
      <c r="AQ205" s="215"/>
      <c r="AR205" s="215"/>
      <c r="AS205" s="109" t="str">
        <f>IFERROR((#REF!/#REF!-1),"")</f>
        <v/>
      </c>
      <c r="AT205" s="109" t="str">
        <f>IFERROR((#REF!/#REF!-1),"")</f>
        <v/>
      </c>
      <c r="AU205" s="109" t="s">
        <v>1048</v>
      </c>
      <c r="AV205" s="407"/>
      <c r="AW205" s="215"/>
      <c r="AX205" s="215"/>
      <c r="AY205" s="215"/>
      <c r="AZ205" s="109">
        <f t="shared" si="13"/>
        <v>0.25125125125125125</v>
      </c>
      <c r="BA205" s="215"/>
      <c r="BC205" s="130" t="s">
        <v>1729</v>
      </c>
      <c r="BD205" s="109"/>
      <c r="BE205" s="109"/>
      <c r="BF205" s="109"/>
      <c r="BG205" s="109"/>
      <c r="BH205" s="109"/>
      <c r="BI205" s="109"/>
      <c r="BJ205" s="109"/>
      <c r="BK205" s="109"/>
      <c r="BL205" s="407"/>
      <c r="BM205" s="109"/>
      <c r="BN205" s="407"/>
      <c r="BO205" s="109"/>
      <c r="BP205" s="407"/>
      <c r="BQ205" s="109"/>
      <c r="BR205" s="109"/>
      <c r="BS205" s="109"/>
      <c r="BT205" s="109"/>
      <c r="BU205" s="109"/>
      <c r="BV205" s="109"/>
      <c r="BW205" s="407"/>
      <c r="BX205" s="109"/>
      <c r="BY205" s="109"/>
      <c r="BZ205" s="109"/>
      <c r="CA205" s="109">
        <f t="shared" si="14"/>
        <v>5.717552887365418E-4</v>
      </c>
      <c r="CB205"/>
      <c r="CD205" s="130" t="s">
        <v>1729</v>
      </c>
      <c r="CE205" s="109"/>
      <c r="CF205" s="109"/>
      <c r="CG205" s="109"/>
      <c r="CH205" s="109"/>
      <c r="CI205" s="109"/>
      <c r="CJ205" s="109"/>
      <c r="CK205" s="109"/>
      <c r="CL205" s="109"/>
      <c r="CM205" s="407"/>
      <c r="CN205" s="109"/>
      <c r="CO205" s="407"/>
      <c r="CP205" s="109"/>
      <c r="CQ205" s="407"/>
      <c r="CR205" s="109"/>
      <c r="CS205" s="109"/>
      <c r="CT205" s="109"/>
      <c r="CU205" s="109"/>
      <c r="CV205" s="109"/>
      <c r="CW205" s="109"/>
      <c r="CX205" s="407"/>
      <c r="CY205" s="109"/>
      <c r="CZ205" s="109"/>
      <c r="DA205" s="109"/>
      <c r="DB205" s="109">
        <f t="shared" si="15"/>
        <v>0.33333333333333326</v>
      </c>
      <c r="DC205"/>
      <c r="DE205" s="130" t="s">
        <v>1729</v>
      </c>
      <c r="DF205" s="109"/>
      <c r="DG205" s="109"/>
      <c r="DH205" s="109"/>
      <c r="DI205" s="109"/>
      <c r="DJ205" s="109"/>
      <c r="DK205" s="109"/>
      <c r="DL205" s="109"/>
      <c r="DM205" s="109"/>
      <c r="DN205" s="407"/>
      <c r="DO205" s="109"/>
      <c r="DP205" s="407"/>
      <c r="DQ205" s="109"/>
      <c r="DR205" s="407"/>
      <c r="DS205" s="109"/>
      <c r="DT205" s="109"/>
      <c r="DU205" s="109"/>
      <c r="DV205" s="109"/>
      <c r="DW205" s="109"/>
      <c r="DX205" s="109"/>
      <c r="DY205" s="407"/>
      <c r="DZ205" s="109"/>
      <c r="EA205" s="109"/>
      <c r="EB205" s="109"/>
      <c r="EC205" s="109">
        <f t="shared" si="16"/>
        <v>-0.20000000000000007</v>
      </c>
      <c r="ED205"/>
      <c r="EF205" s="130" t="s">
        <v>1729</v>
      </c>
      <c r="EG205" s="109"/>
      <c r="EH205" s="109"/>
      <c r="EI205" s="109"/>
      <c r="EJ205" s="109"/>
      <c r="EK205" s="109"/>
      <c r="EL205" s="109"/>
      <c r="EM205" s="109"/>
      <c r="EN205" s="109"/>
      <c r="EO205" s="109"/>
      <c r="EP205" s="407"/>
      <c r="EQ205" s="109"/>
      <c r="ER205" s="407"/>
      <c r="ES205" s="109"/>
      <c r="ET205" s="407"/>
      <c r="EU205" s="109"/>
      <c r="EV205" s="109"/>
      <c r="EW205" s="109"/>
      <c r="EX205" s="109"/>
      <c r="EY205" s="109"/>
      <c r="EZ205" s="109"/>
      <c r="FA205" s="407"/>
      <c r="FB205" s="109"/>
      <c r="FC205" s="109"/>
      <c r="FD205" s="109"/>
      <c r="FE205" s="109">
        <f t="shared" si="17"/>
        <v>-5.8380414312617757E-2</v>
      </c>
    </row>
    <row r="206" spans="1:161" x14ac:dyDescent="0.3">
      <c r="A206" s="221" t="s">
        <v>1061</v>
      </c>
      <c r="B206" s="170"/>
      <c r="C206" s="156"/>
      <c r="D206" s="164"/>
      <c r="E206" s="156"/>
      <c r="F206" s="156"/>
      <c r="G206" s="171"/>
      <c r="H206" s="109" t="s">
        <v>1048</v>
      </c>
      <c r="I206" s="109" t="s">
        <v>1048</v>
      </c>
      <c r="J206" s="407"/>
      <c r="K206" s="109" t="s">
        <v>1048</v>
      </c>
      <c r="L206" s="407"/>
      <c r="M206" s="109" t="s">
        <v>1048</v>
      </c>
      <c r="N206" s="407"/>
      <c r="O206" s="109" t="s">
        <v>1048</v>
      </c>
      <c r="P206" s="109" t="s">
        <v>1048</v>
      </c>
      <c r="Q206" s="109" t="s">
        <v>1048</v>
      </c>
      <c r="R206" s="109" t="s">
        <v>1048</v>
      </c>
      <c r="S206" s="109" t="str">
        <f>IFERROR((T173/S173-1),"")</f>
        <v/>
      </c>
      <c r="T206" s="109" t="s">
        <v>1048</v>
      </c>
      <c r="U206" s="407"/>
      <c r="V206" s="109" t="s">
        <v>1048</v>
      </c>
      <c r="W206" s="109" t="s">
        <v>1048</v>
      </c>
      <c r="X206" s="109"/>
      <c r="Y206" s="109"/>
      <c r="Z206"/>
      <c r="AB206" s="221" t="s">
        <v>1061</v>
      </c>
      <c r="AC206" s="170"/>
      <c r="AD206" s="156"/>
      <c r="AE206" s="164"/>
      <c r="AF206" s="156"/>
      <c r="AG206" s="156"/>
      <c r="AH206" s="171"/>
      <c r="AI206" s="109" t="s">
        <v>1048</v>
      </c>
      <c r="AJ206" s="109" t="s">
        <v>1048</v>
      </c>
      <c r="AK206" s="407"/>
      <c r="AL206" s="109" t="s">
        <v>1048</v>
      </c>
      <c r="AM206" s="407"/>
      <c r="AN206" s="109" t="s">
        <v>1048</v>
      </c>
      <c r="AO206" s="407"/>
      <c r="AP206" s="109" t="s">
        <v>1048</v>
      </c>
      <c r="AQ206" s="109" t="s">
        <v>1048</v>
      </c>
      <c r="AR206" s="109" t="s">
        <v>1048</v>
      </c>
      <c r="AS206" s="109" t="str">
        <f>IFERROR((#REF!/#REF!-1),"")</f>
        <v/>
      </c>
      <c r="AT206" s="109" t="str">
        <f>IFERROR((#REF!/#REF!-1),"")</f>
        <v/>
      </c>
      <c r="AU206" s="109" t="s">
        <v>1048</v>
      </c>
      <c r="AV206" s="407"/>
      <c r="AW206" s="109" t="s">
        <v>1048</v>
      </c>
      <c r="AX206" s="109" t="s">
        <v>1048</v>
      </c>
      <c r="AY206" s="109"/>
      <c r="AZ206" s="109"/>
      <c r="BA206"/>
      <c r="BC206" s="221" t="s">
        <v>1061</v>
      </c>
      <c r="BD206" s="170"/>
      <c r="BE206" s="156"/>
      <c r="BF206" s="164"/>
      <c r="BG206" s="156"/>
      <c r="BH206" s="156"/>
      <c r="BI206" s="171"/>
      <c r="BJ206" s="109" t="s">
        <v>1048</v>
      </c>
      <c r="BK206" s="109" t="s">
        <v>1048</v>
      </c>
      <c r="BL206" s="407"/>
      <c r="BM206" s="109" t="s">
        <v>1048</v>
      </c>
      <c r="BN206" s="407"/>
      <c r="BO206" s="109" t="s">
        <v>1048</v>
      </c>
      <c r="BP206" s="407"/>
      <c r="BQ206" s="109" t="s">
        <v>1048</v>
      </c>
      <c r="BR206" s="109" t="s">
        <v>1048</v>
      </c>
      <c r="BS206" s="109" t="s">
        <v>1048</v>
      </c>
      <c r="BT206" s="109" t="s">
        <v>1048</v>
      </c>
      <c r="BU206" s="109" t="s">
        <v>1048</v>
      </c>
      <c r="BV206" s="109" t="s">
        <v>1048</v>
      </c>
      <c r="BW206" s="407"/>
      <c r="BX206" s="109" t="s">
        <v>1048</v>
      </c>
      <c r="BY206" s="109" t="s">
        <v>1048</v>
      </c>
      <c r="BZ206" s="109"/>
      <c r="CA206" s="109"/>
      <c r="CB206"/>
      <c r="CD206" s="221" t="s">
        <v>1061</v>
      </c>
      <c r="CE206" s="170"/>
      <c r="CF206" s="156"/>
      <c r="CG206" s="164"/>
      <c r="CH206" s="156"/>
      <c r="CI206" s="156"/>
      <c r="CJ206" s="171"/>
      <c r="CK206" s="109" t="s">
        <v>1048</v>
      </c>
      <c r="CL206" s="109" t="s">
        <v>1048</v>
      </c>
      <c r="CM206" s="407"/>
      <c r="CN206" s="109" t="s">
        <v>1048</v>
      </c>
      <c r="CO206" s="407"/>
      <c r="CP206" s="109" t="s">
        <v>1048</v>
      </c>
      <c r="CQ206" s="407"/>
      <c r="CR206" s="109" t="s">
        <v>1048</v>
      </c>
      <c r="CS206" s="109" t="s">
        <v>1048</v>
      </c>
      <c r="CT206" s="109" t="s">
        <v>1048</v>
      </c>
      <c r="CU206" s="109" t="s">
        <v>1048</v>
      </c>
      <c r="CV206" s="109" t="s">
        <v>1048</v>
      </c>
      <c r="CW206" s="109" t="s">
        <v>1048</v>
      </c>
      <c r="CX206" s="407"/>
      <c r="CY206" s="109" t="s">
        <v>1048</v>
      </c>
      <c r="CZ206" s="109" t="s">
        <v>1048</v>
      </c>
      <c r="DA206" s="109"/>
      <c r="DB206" s="109"/>
      <c r="DC206"/>
      <c r="DE206" s="221" t="s">
        <v>1061</v>
      </c>
      <c r="DF206" s="170"/>
      <c r="DG206" s="156"/>
      <c r="DH206" s="164"/>
      <c r="DI206" s="156"/>
      <c r="DJ206" s="156"/>
      <c r="DK206" s="109" t="s">
        <v>1048</v>
      </c>
      <c r="DL206" s="109" t="s">
        <v>1048</v>
      </c>
      <c r="DM206" s="109" t="s">
        <v>1048</v>
      </c>
      <c r="DN206" s="407"/>
      <c r="DO206" s="109" t="s">
        <v>1048</v>
      </c>
      <c r="DP206" s="407"/>
      <c r="DQ206" s="109" t="s">
        <v>1048</v>
      </c>
      <c r="DR206" s="407"/>
      <c r="DS206" s="109" t="s">
        <v>1048</v>
      </c>
      <c r="DT206" s="109" t="s">
        <v>1048</v>
      </c>
      <c r="DU206" s="109" t="s">
        <v>1048</v>
      </c>
      <c r="DV206" s="109" t="s">
        <v>1048</v>
      </c>
      <c r="DW206" s="109"/>
      <c r="DX206" s="109"/>
      <c r="DY206" s="407"/>
      <c r="DZ206" s="109"/>
      <c r="EA206" s="109"/>
      <c r="EB206" s="109"/>
      <c r="EC206" s="109"/>
      <c r="ED206"/>
      <c r="EF206" s="221" t="s">
        <v>1061</v>
      </c>
      <c r="EG206" s="170"/>
      <c r="EH206" s="156"/>
      <c r="EI206" s="164"/>
      <c r="EJ206" s="156"/>
      <c r="EK206" s="156"/>
      <c r="EL206" s="109" t="s">
        <v>1048</v>
      </c>
      <c r="EM206" s="109" t="s">
        <v>1048</v>
      </c>
      <c r="EN206" s="109" t="s">
        <v>1048</v>
      </c>
      <c r="EO206" s="109"/>
      <c r="EP206" s="407"/>
      <c r="EQ206" s="109" t="s">
        <v>1048</v>
      </c>
      <c r="ER206" s="407"/>
      <c r="ES206" s="109" t="s">
        <v>1048</v>
      </c>
      <c r="ET206" s="407"/>
      <c r="EU206" s="109" t="s">
        <v>1048</v>
      </c>
      <c r="EV206" s="109" t="s">
        <v>1048</v>
      </c>
      <c r="EW206" s="109" t="s">
        <v>1048</v>
      </c>
      <c r="EX206" s="109" t="s">
        <v>1048</v>
      </c>
      <c r="EY206" s="109"/>
      <c r="EZ206" s="109"/>
      <c r="FA206" s="407"/>
      <c r="FB206" s="109"/>
      <c r="FC206" s="109"/>
      <c r="FD206" s="131"/>
      <c r="FE206" s="109"/>
    </row>
    <row r="207" spans="1:161" x14ac:dyDescent="0.3">
      <c r="A207" s="221" t="s">
        <v>1063</v>
      </c>
      <c r="B207" s="109">
        <v>2</v>
      </c>
      <c r="C207" s="109">
        <v>-0.83333333333333337</v>
      </c>
      <c r="D207" s="109" t="s">
        <v>1048</v>
      </c>
      <c r="E207" s="109" t="s">
        <v>1048</v>
      </c>
      <c r="F207" s="109" t="s">
        <v>1048</v>
      </c>
      <c r="G207" s="109" t="s">
        <v>1048</v>
      </c>
      <c r="H207" s="109" t="s">
        <v>1048</v>
      </c>
      <c r="I207" s="109" t="s">
        <v>1048</v>
      </c>
      <c r="J207" s="407"/>
      <c r="K207" s="109" t="s">
        <v>1048</v>
      </c>
      <c r="L207" s="407"/>
      <c r="M207" s="109" t="s">
        <v>1048</v>
      </c>
      <c r="N207" s="407"/>
      <c r="O207" s="109" t="s">
        <v>1048</v>
      </c>
      <c r="P207" s="109" t="s">
        <v>1048</v>
      </c>
      <c r="Q207" s="109" t="s">
        <v>1048</v>
      </c>
      <c r="R207" s="109" t="s">
        <v>1048</v>
      </c>
      <c r="S207" s="109" t="str">
        <f>IFERROR((T174/S174-1),"")</f>
        <v/>
      </c>
      <c r="T207" s="109" t="s">
        <v>1048</v>
      </c>
      <c r="U207" s="407"/>
      <c r="V207" s="109" t="s">
        <v>1048</v>
      </c>
      <c r="W207" s="109">
        <v>0</v>
      </c>
      <c r="X207" s="109">
        <v>-8.333333333333337E-2</v>
      </c>
      <c r="Y207" s="109">
        <f t="shared" si="12"/>
        <v>9.090909090909105E-2</v>
      </c>
      <c r="Z207"/>
      <c r="AB207" s="130" t="s">
        <v>1063</v>
      </c>
      <c r="AC207" s="109">
        <v>-0.16666666666666663</v>
      </c>
      <c r="AD207" s="109">
        <v>0.19999999999999996</v>
      </c>
      <c r="AE207" s="109" t="s">
        <v>1048</v>
      </c>
      <c r="AF207" s="109" t="s">
        <v>1048</v>
      </c>
      <c r="AG207" s="109" t="s">
        <v>1048</v>
      </c>
      <c r="AH207" s="109" t="s">
        <v>1048</v>
      </c>
      <c r="AI207" s="109" t="s">
        <v>1048</v>
      </c>
      <c r="AJ207" s="109" t="s">
        <v>1048</v>
      </c>
      <c r="AK207" s="407"/>
      <c r="AL207" s="109" t="s">
        <v>1048</v>
      </c>
      <c r="AM207" s="407"/>
      <c r="AN207" s="109" t="s">
        <v>1048</v>
      </c>
      <c r="AO207" s="407"/>
      <c r="AP207" s="109" t="s">
        <v>1048</v>
      </c>
      <c r="AQ207" s="109" t="s">
        <v>1048</v>
      </c>
      <c r="AR207" s="109" t="s">
        <v>1048</v>
      </c>
      <c r="AS207" s="109">
        <v>0.77419354838709542</v>
      </c>
      <c r="AT207" s="109" t="str">
        <f>IFERROR((#REF!/#REF!-1),"")</f>
        <v/>
      </c>
      <c r="AU207" s="109" t="s">
        <v>1048</v>
      </c>
      <c r="AV207" s="407"/>
      <c r="AW207" s="109" t="s">
        <v>1048</v>
      </c>
      <c r="AX207" s="109">
        <v>-0.41666666666666663</v>
      </c>
      <c r="AY207" s="109">
        <v>-0.1428571428571429</v>
      </c>
      <c r="AZ207" s="109">
        <f t="shared" si="13"/>
        <v>0</v>
      </c>
      <c r="BA207"/>
      <c r="BC207" s="130" t="s">
        <v>1063</v>
      </c>
      <c r="BD207" s="109">
        <v>0.43999999999999995</v>
      </c>
      <c r="BE207" s="109">
        <v>-0.22222222222222221</v>
      </c>
      <c r="BF207" s="109" t="s">
        <v>1048</v>
      </c>
      <c r="BG207" s="109" t="s">
        <v>1048</v>
      </c>
      <c r="BH207" s="109" t="s">
        <v>1048</v>
      </c>
      <c r="BI207" s="109" t="s">
        <v>1048</v>
      </c>
      <c r="BJ207" s="109" t="s">
        <v>1048</v>
      </c>
      <c r="BK207" s="109" t="s">
        <v>1048</v>
      </c>
      <c r="BL207" s="407"/>
      <c r="BM207" s="109" t="s">
        <v>1048</v>
      </c>
      <c r="BN207" s="407"/>
      <c r="BO207" s="109" t="s">
        <v>1048</v>
      </c>
      <c r="BP207" s="407"/>
      <c r="BQ207" s="109" t="s">
        <v>1048</v>
      </c>
      <c r="BR207" s="109" t="s">
        <v>1048</v>
      </c>
      <c r="BS207" s="109" t="s">
        <v>1048</v>
      </c>
      <c r="BT207" s="109">
        <v>-0.6</v>
      </c>
      <c r="BU207" s="109" t="s">
        <v>1048</v>
      </c>
      <c r="BV207" s="109" t="s">
        <v>1048</v>
      </c>
      <c r="BW207" s="407"/>
      <c r="BX207" s="109" t="s">
        <v>1048</v>
      </c>
      <c r="BY207" s="109">
        <v>-0.5</v>
      </c>
      <c r="BZ207" s="109">
        <v>0</v>
      </c>
      <c r="CA207" s="109">
        <f t="shared" si="14"/>
        <v>0</v>
      </c>
      <c r="CB207"/>
      <c r="CD207" s="130" t="s">
        <v>1063</v>
      </c>
      <c r="CE207" s="109">
        <v>-0.16666666666666663</v>
      </c>
      <c r="CF207" s="109">
        <v>0.19999999999999996</v>
      </c>
      <c r="CG207" s="109" t="s">
        <v>1048</v>
      </c>
      <c r="CH207" s="109" t="s">
        <v>1048</v>
      </c>
      <c r="CI207" s="109" t="s">
        <v>1048</v>
      </c>
      <c r="CJ207" s="109" t="s">
        <v>1048</v>
      </c>
      <c r="CK207" s="109" t="s">
        <v>1048</v>
      </c>
      <c r="CL207" s="109" t="s">
        <v>1048</v>
      </c>
      <c r="CM207" s="407"/>
      <c r="CN207" s="109" t="s">
        <v>1048</v>
      </c>
      <c r="CO207" s="407"/>
      <c r="CP207" s="109" t="s">
        <v>1048</v>
      </c>
      <c r="CQ207" s="407"/>
      <c r="CR207" s="109" t="str">
        <f>IFERROR((CS174/CQ174-1),"")</f>
        <v/>
      </c>
      <c r="CS207" s="109" t="str">
        <f>IFERROR((CT174/CS174-1),"")</f>
        <v/>
      </c>
      <c r="CT207" s="109" t="s">
        <v>1048</v>
      </c>
      <c r="CU207" s="109">
        <v>0.2307692307692315</v>
      </c>
      <c r="CV207" s="109"/>
      <c r="CW207" s="109"/>
      <c r="CX207" s="407"/>
      <c r="CY207" s="109"/>
      <c r="CZ207" s="109"/>
      <c r="DA207" s="169">
        <v>0</v>
      </c>
      <c r="DB207" s="109">
        <f t="shared" si="15"/>
        <v>-7.6923076923076872E-2</v>
      </c>
      <c r="DC207"/>
      <c r="DE207" s="130" t="s">
        <v>1063</v>
      </c>
      <c r="DF207" s="109">
        <v>-0.20000000000000007</v>
      </c>
      <c r="DG207" s="109">
        <v>0</v>
      </c>
      <c r="DH207" s="109" t="s">
        <v>1048</v>
      </c>
      <c r="DI207" s="109" t="s">
        <v>1048</v>
      </c>
      <c r="DJ207" s="109" t="s">
        <v>1048</v>
      </c>
      <c r="DK207" s="109" t="s">
        <v>1048</v>
      </c>
      <c r="DL207" s="109" t="s">
        <v>1048</v>
      </c>
      <c r="DM207" s="109" t="s">
        <v>1048</v>
      </c>
      <c r="DN207" s="407"/>
      <c r="DO207" s="109" t="s">
        <v>1048</v>
      </c>
      <c r="DP207" s="407"/>
      <c r="DQ207" s="109" t="s">
        <v>1048</v>
      </c>
      <c r="DR207" s="407"/>
      <c r="DS207" s="109" t="s">
        <v>1048</v>
      </c>
      <c r="DT207" s="109" t="s">
        <v>1048</v>
      </c>
      <c r="DU207" s="109" t="s">
        <v>1048</v>
      </c>
      <c r="DV207" s="109">
        <v>9.090909090909105E-2</v>
      </c>
      <c r="DW207" s="109"/>
      <c r="DX207" s="109"/>
      <c r="DY207" s="407"/>
      <c r="DZ207" s="109"/>
      <c r="EA207" s="109">
        <v>0.22448979591836737</v>
      </c>
      <c r="EB207" s="109">
        <v>-0.19999999999999996</v>
      </c>
      <c r="EC207" s="109">
        <f t="shared" si="16"/>
        <v>2.0833333333333481E-2</v>
      </c>
      <c r="ED207"/>
      <c r="EF207" s="130" t="s">
        <v>1063</v>
      </c>
      <c r="EG207" s="109">
        <v>-0.21739130434782616</v>
      </c>
      <c r="EH207" s="109">
        <v>0.11111111111111116</v>
      </c>
      <c r="EI207" s="109" t="s">
        <v>1048</v>
      </c>
      <c r="EJ207" s="109" t="s">
        <v>1048</v>
      </c>
      <c r="EK207" s="109" t="s">
        <v>1048</v>
      </c>
      <c r="EL207" s="109" t="s">
        <v>1048</v>
      </c>
      <c r="EM207" s="109" t="s">
        <v>1048</v>
      </c>
      <c r="EN207" s="109" t="s">
        <v>1048</v>
      </c>
      <c r="EO207" s="109"/>
      <c r="EP207" s="407"/>
      <c r="EQ207" s="109" t="s">
        <v>1048</v>
      </c>
      <c r="ER207" s="407"/>
      <c r="ES207" s="109" t="s">
        <v>1048</v>
      </c>
      <c r="ET207" s="407"/>
      <c r="EU207" s="109" t="s">
        <v>1048</v>
      </c>
      <c r="EV207" s="109" t="s">
        <v>1048</v>
      </c>
      <c r="EW207" s="109" t="s">
        <v>1048</v>
      </c>
      <c r="EX207" s="109">
        <v>0.18800000000000017</v>
      </c>
      <c r="EY207" s="109"/>
      <c r="EZ207" s="109"/>
      <c r="FA207" s="407"/>
      <c r="FB207" s="109"/>
      <c r="FC207" s="109">
        <v>0.33333333333333348</v>
      </c>
      <c r="FD207" s="131">
        <v>-0.22499999999999998</v>
      </c>
      <c r="FE207" s="109">
        <f t="shared" si="17"/>
        <v>3.2258064516129004E-2</v>
      </c>
    </row>
    <row r="208" spans="1:161" x14ac:dyDescent="0.3">
      <c r="A208" s="221" t="s">
        <v>933</v>
      </c>
      <c r="B208" s="109">
        <v>0</v>
      </c>
      <c r="C208" s="109">
        <v>0</v>
      </c>
      <c r="D208" s="109">
        <v>0</v>
      </c>
      <c r="E208" s="109" t="s">
        <v>1048</v>
      </c>
      <c r="F208" s="109" t="s">
        <v>1048</v>
      </c>
      <c r="G208" s="109" t="s">
        <v>1048</v>
      </c>
      <c r="H208" s="109" t="s">
        <v>1048</v>
      </c>
      <c r="I208" s="109" t="s">
        <v>1048</v>
      </c>
      <c r="J208" s="407"/>
      <c r="K208" s="109" t="s">
        <v>1048</v>
      </c>
      <c r="L208" s="407"/>
      <c r="M208" s="109" t="s">
        <v>1048</v>
      </c>
      <c r="N208" s="407"/>
      <c r="O208" s="109" t="s">
        <v>1048</v>
      </c>
      <c r="P208" s="109" t="s">
        <v>1048</v>
      </c>
      <c r="Q208" s="109" t="s">
        <v>1048</v>
      </c>
      <c r="R208" s="109" t="s">
        <v>1048</v>
      </c>
      <c r="S208" s="109" t="str">
        <f>IFERROR((T175/S175-1),"")</f>
        <v/>
      </c>
      <c r="T208" s="109" t="s">
        <v>1048</v>
      </c>
      <c r="U208" s="407"/>
      <c r="V208" s="109">
        <v>0.11111111111111094</v>
      </c>
      <c r="W208" s="109">
        <v>0.33333333333333326</v>
      </c>
      <c r="X208" s="109">
        <v>-8.333333333333337E-2</v>
      </c>
      <c r="Y208" s="109"/>
      <c r="Z208"/>
      <c r="AB208" s="221" t="s">
        <v>933</v>
      </c>
      <c r="AC208" s="109">
        <v>0</v>
      </c>
      <c r="AD208" s="109">
        <v>0</v>
      </c>
      <c r="AE208" s="109">
        <v>0</v>
      </c>
      <c r="AF208" s="109" t="s">
        <v>1048</v>
      </c>
      <c r="AG208" s="109" t="s">
        <v>1048</v>
      </c>
      <c r="AH208" s="109" t="s">
        <v>1048</v>
      </c>
      <c r="AI208" s="109" t="s">
        <v>1048</v>
      </c>
      <c r="AJ208" s="109" t="s">
        <v>1048</v>
      </c>
      <c r="AK208" s="407"/>
      <c r="AL208" s="109" t="s">
        <v>1048</v>
      </c>
      <c r="AM208" s="407"/>
      <c r="AN208" s="109" t="s">
        <v>1048</v>
      </c>
      <c r="AO208" s="407"/>
      <c r="AP208" s="109" t="s">
        <v>1048</v>
      </c>
      <c r="AQ208" s="109" t="s">
        <v>1048</v>
      </c>
      <c r="AR208" s="109" t="s">
        <v>1048</v>
      </c>
      <c r="AS208" s="109"/>
      <c r="AT208" s="109" t="str">
        <f>IFERROR((#REF!/#REF!-1),"")</f>
        <v/>
      </c>
      <c r="AU208" s="109" t="s">
        <v>1048</v>
      </c>
      <c r="AV208" s="407"/>
      <c r="AW208" s="109">
        <v>0</v>
      </c>
      <c r="AX208" s="109">
        <v>0</v>
      </c>
      <c r="AY208" s="109">
        <v>0</v>
      </c>
      <c r="AZ208" s="109"/>
      <c r="BA208"/>
      <c r="BC208" s="221" t="s">
        <v>933</v>
      </c>
      <c r="BD208" s="109">
        <v>-0.7142857142857143</v>
      </c>
      <c r="BE208" s="109">
        <v>0.25000000000000022</v>
      </c>
      <c r="BF208" s="109">
        <v>0.19999999999999996</v>
      </c>
      <c r="BG208" s="109" t="s">
        <v>1048</v>
      </c>
      <c r="BH208" s="109" t="s">
        <v>1048</v>
      </c>
      <c r="BI208" s="109" t="s">
        <v>1048</v>
      </c>
      <c r="BJ208" s="109" t="s">
        <v>1048</v>
      </c>
      <c r="BK208" s="109" t="s">
        <v>1048</v>
      </c>
      <c r="BL208" s="407"/>
      <c r="BM208" s="109" t="s">
        <v>1048</v>
      </c>
      <c r="BN208" s="407"/>
      <c r="BO208" s="109" t="s">
        <v>1048</v>
      </c>
      <c r="BP208" s="407"/>
      <c r="BQ208" s="109" t="s">
        <v>1048</v>
      </c>
      <c r="BR208" s="109" t="s">
        <v>1048</v>
      </c>
      <c r="BS208" s="109" t="s">
        <v>1048</v>
      </c>
      <c r="BT208" s="109">
        <v>3.4482758620689724E-2</v>
      </c>
      <c r="BU208" s="109" t="s">
        <v>1048</v>
      </c>
      <c r="BV208" s="109" t="s">
        <v>1048</v>
      </c>
      <c r="BW208" s="407"/>
      <c r="BX208" s="109">
        <v>0.5</v>
      </c>
      <c r="BY208" s="109">
        <v>0</v>
      </c>
      <c r="BZ208" s="109">
        <v>0</v>
      </c>
      <c r="CA208" s="109"/>
      <c r="CB208"/>
      <c r="CD208" s="221" t="s">
        <v>933</v>
      </c>
      <c r="CE208" s="109">
        <v>0.5</v>
      </c>
      <c r="CF208" s="109">
        <v>0</v>
      </c>
      <c r="CG208" s="109">
        <v>0</v>
      </c>
      <c r="CH208" s="109" t="s">
        <v>1048</v>
      </c>
      <c r="CI208" s="109" t="s">
        <v>1048</v>
      </c>
      <c r="CJ208" s="109" t="s">
        <v>1048</v>
      </c>
      <c r="CK208" s="109" t="s">
        <v>1048</v>
      </c>
      <c r="CL208" s="109" t="s">
        <v>1048</v>
      </c>
      <c r="CM208" s="407"/>
      <c r="CN208" s="109" t="s">
        <v>1048</v>
      </c>
      <c r="CO208" s="407"/>
      <c r="CP208" s="109" t="s">
        <v>1048</v>
      </c>
      <c r="CQ208" s="407"/>
      <c r="CR208" s="109" t="str">
        <f>IFERROR((CS175/CQ175-1),"")</f>
        <v/>
      </c>
      <c r="CS208" s="109" t="str">
        <f>IFERROR((CT175/CS175-1),"")</f>
        <v/>
      </c>
      <c r="CT208" s="109" t="s">
        <v>1048</v>
      </c>
      <c r="CU208" s="109">
        <v>3.7735849056602877E-2</v>
      </c>
      <c r="CV208" s="109"/>
      <c r="CW208" s="109"/>
      <c r="CX208" s="407"/>
      <c r="CY208" s="109">
        <v>0.66666666666666674</v>
      </c>
      <c r="CZ208" s="109">
        <v>-0.5</v>
      </c>
      <c r="DA208" s="169">
        <v>0</v>
      </c>
      <c r="DB208" s="109"/>
      <c r="DC208"/>
      <c r="DE208" s="221" t="s">
        <v>933</v>
      </c>
      <c r="DF208" s="109">
        <v>0</v>
      </c>
      <c r="DG208" s="109">
        <v>0</v>
      </c>
      <c r="DH208" s="109">
        <v>0</v>
      </c>
      <c r="DI208" s="109" t="s">
        <v>1048</v>
      </c>
      <c r="DJ208" s="109" t="s">
        <v>1048</v>
      </c>
      <c r="DK208" s="109" t="s">
        <v>1048</v>
      </c>
      <c r="DL208" s="109" t="s">
        <v>1048</v>
      </c>
      <c r="DM208" s="109" t="s">
        <v>1048</v>
      </c>
      <c r="DN208" s="407"/>
      <c r="DO208" s="109" t="s">
        <v>1048</v>
      </c>
      <c r="DP208" s="407"/>
      <c r="DQ208" s="109" t="s">
        <v>1048</v>
      </c>
      <c r="DR208" s="407"/>
      <c r="DS208" s="109" t="s">
        <v>1048</v>
      </c>
      <c r="DT208" s="109" t="s">
        <v>1048</v>
      </c>
      <c r="DU208" s="109" t="s">
        <v>1048</v>
      </c>
      <c r="DV208" s="109">
        <v>-3.0303030303032719E-2</v>
      </c>
      <c r="DW208" s="109"/>
      <c r="DX208" s="109"/>
      <c r="DY208" s="407"/>
      <c r="DZ208" s="109">
        <v>0</v>
      </c>
      <c r="EA208" s="109">
        <v>0</v>
      </c>
      <c r="EB208" s="109">
        <v>0</v>
      </c>
      <c r="EC208" s="109"/>
      <c r="ED208"/>
      <c r="EF208" s="221" t="s">
        <v>933</v>
      </c>
      <c r="EG208" s="109">
        <v>-0.75</v>
      </c>
      <c r="EH208" s="109">
        <v>0</v>
      </c>
      <c r="EI208" s="109">
        <v>0</v>
      </c>
      <c r="EJ208" s="109" t="s">
        <v>1048</v>
      </c>
      <c r="EK208" s="109" t="s">
        <v>1048</v>
      </c>
      <c r="EL208" s="109" t="s">
        <v>1048</v>
      </c>
      <c r="EM208" s="109" t="s">
        <v>1048</v>
      </c>
      <c r="EN208" s="109" t="s">
        <v>1048</v>
      </c>
      <c r="EO208" s="109"/>
      <c r="EP208" s="407"/>
      <c r="EQ208" s="109" t="s">
        <v>1048</v>
      </c>
      <c r="ER208" s="407"/>
      <c r="ES208" s="109" t="s">
        <v>1048</v>
      </c>
      <c r="ET208" s="407"/>
      <c r="EU208" s="109" t="s">
        <v>1048</v>
      </c>
      <c r="EV208" s="109" t="s">
        <v>1048</v>
      </c>
      <c r="EW208" s="109" t="s">
        <v>1048</v>
      </c>
      <c r="EX208" s="109">
        <v>5.0000000000016698E-4</v>
      </c>
      <c r="EY208" s="109"/>
      <c r="EZ208" s="109"/>
      <c r="FA208" s="407"/>
      <c r="FB208" s="109">
        <v>-6.25E-2</v>
      </c>
      <c r="FC208" s="109">
        <v>0.33333333333333348</v>
      </c>
      <c r="FD208" s="131">
        <v>-0.22499999999999998</v>
      </c>
      <c r="FE208" s="109"/>
    </row>
    <row r="209" spans="1:162" x14ac:dyDescent="0.3">
      <c r="A209" s="221" t="s">
        <v>1062</v>
      </c>
      <c r="B209" s="109"/>
      <c r="C209" s="109"/>
      <c r="D209" s="109"/>
      <c r="E209" s="109"/>
      <c r="F209" s="109"/>
      <c r="G209" s="109"/>
      <c r="H209" s="109"/>
      <c r="I209" s="109"/>
      <c r="J209" s="407"/>
      <c r="K209" s="109"/>
      <c r="L209" s="407"/>
      <c r="M209" s="109"/>
      <c r="N209" s="407"/>
      <c r="O209" s="109"/>
      <c r="P209" s="109"/>
      <c r="Q209" s="109"/>
      <c r="R209" s="109"/>
      <c r="S209" s="109"/>
      <c r="T209" s="109" t="s">
        <v>1048</v>
      </c>
      <c r="U209" s="407"/>
      <c r="V209" s="109" t="s">
        <v>1048</v>
      </c>
      <c r="W209" s="109" t="s">
        <v>1048</v>
      </c>
      <c r="X209" s="109"/>
      <c r="Y209" s="109"/>
      <c r="Z209"/>
      <c r="AB209" s="130" t="s">
        <v>1062</v>
      </c>
      <c r="AC209" s="109"/>
      <c r="AD209" s="109"/>
      <c r="AE209" s="109"/>
      <c r="AF209" s="109"/>
      <c r="AG209" s="109"/>
      <c r="AH209" s="109"/>
      <c r="AI209" s="109"/>
      <c r="AJ209" s="109"/>
      <c r="AK209" s="407"/>
      <c r="AL209" s="109"/>
      <c r="AM209" s="407"/>
      <c r="AN209" s="109"/>
      <c r="AO209" s="407"/>
      <c r="AP209" s="109"/>
      <c r="AQ209" s="109"/>
      <c r="AR209" s="109"/>
      <c r="AS209" s="109">
        <v>-9.9920072216264089E-16</v>
      </c>
      <c r="AT209" s="109"/>
      <c r="AU209" s="109" t="s">
        <v>1048</v>
      </c>
      <c r="AV209" s="407"/>
      <c r="AW209" s="109" t="s">
        <v>1048</v>
      </c>
      <c r="AX209" s="109" t="s">
        <v>1048</v>
      </c>
      <c r="AY209" s="109"/>
      <c r="AZ209" s="109"/>
      <c r="BA209"/>
      <c r="BC209" s="130" t="s">
        <v>1062</v>
      </c>
      <c r="BD209" s="109"/>
      <c r="BE209" s="109"/>
      <c r="BF209" s="109"/>
      <c r="BG209" s="109"/>
      <c r="BH209" s="109"/>
      <c r="BI209" s="109"/>
      <c r="BJ209" s="109"/>
      <c r="BK209" s="109"/>
      <c r="BL209" s="407"/>
      <c r="BM209" s="109"/>
      <c r="BN209" s="407"/>
      <c r="BO209" s="109"/>
      <c r="BP209" s="407"/>
      <c r="BQ209" s="109"/>
      <c r="BR209" s="109"/>
      <c r="BS209" s="109"/>
      <c r="BT209" s="109"/>
      <c r="BU209" s="109"/>
      <c r="BV209" s="109" t="s">
        <v>1048</v>
      </c>
      <c r="BW209" s="407"/>
      <c r="BX209" s="109" t="s">
        <v>1048</v>
      </c>
      <c r="BY209" s="109" t="s">
        <v>1048</v>
      </c>
      <c r="BZ209" s="109"/>
      <c r="CA209" s="109"/>
      <c r="CB209"/>
      <c r="CD209" s="130" t="s">
        <v>1062</v>
      </c>
      <c r="CE209" s="109"/>
      <c r="CF209" s="109"/>
      <c r="CG209" s="109"/>
      <c r="CH209" s="109"/>
      <c r="CI209" s="109"/>
      <c r="CJ209" s="109"/>
      <c r="CK209" s="109"/>
      <c r="CL209" s="109"/>
      <c r="CM209" s="407"/>
      <c r="CN209" s="109"/>
      <c r="CO209" s="407"/>
      <c r="CP209" s="109"/>
      <c r="CQ209" s="407"/>
      <c r="CR209" s="109"/>
      <c r="CS209" s="109"/>
      <c r="CT209" s="109"/>
      <c r="CU209" s="109"/>
      <c r="CV209" s="109"/>
      <c r="CW209" s="109"/>
      <c r="CX209" s="407"/>
      <c r="CY209" s="109"/>
      <c r="CZ209" s="109"/>
      <c r="DA209" s="169"/>
      <c r="DB209" s="109"/>
      <c r="DC209"/>
      <c r="DE209" s="130" t="s">
        <v>1062</v>
      </c>
      <c r="DF209" s="109"/>
      <c r="DG209" s="109"/>
      <c r="DH209" s="109"/>
      <c r="DI209" s="109"/>
      <c r="DJ209" s="109"/>
      <c r="DK209" s="109"/>
      <c r="DL209" s="109"/>
      <c r="DM209" s="109"/>
      <c r="DN209" s="407"/>
      <c r="DO209" s="109"/>
      <c r="DP209" s="407"/>
      <c r="DQ209" s="109"/>
      <c r="DR209" s="407"/>
      <c r="DS209" s="109"/>
      <c r="DT209" s="109"/>
      <c r="DU209" s="109"/>
      <c r="DV209" s="109"/>
      <c r="DW209" s="109"/>
      <c r="DX209" s="109"/>
      <c r="DY209" s="407"/>
      <c r="DZ209" s="109"/>
      <c r="EA209" s="109"/>
      <c r="EB209" s="109"/>
      <c r="EC209" s="109"/>
      <c r="ED209"/>
      <c r="EF209" s="130" t="s">
        <v>1062</v>
      </c>
      <c r="EG209" s="109"/>
      <c r="EH209" s="109"/>
      <c r="EI209" s="109"/>
      <c r="EJ209" s="109"/>
      <c r="EK209" s="109"/>
      <c r="EL209" s="109"/>
      <c r="EM209" s="109"/>
      <c r="EN209" s="109"/>
      <c r="EO209" s="109"/>
      <c r="EP209" s="407"/>
      <c r="EQ209" s="109"/>
      <c r="ER209" s="407"/>
      <c r="ES209" s="109"/>
      <c r="ET209" s="407"/>
      <c r="EU209" s="109"/>
      <c r="EV209" s="109"/>
      <c r="EW209" s="109"/>
      <c r="EX209" s="109"/>
      <c r="EY209" s="109"/>
      <c r="EZ209" s="109"/>
      <c r="FA209" s="407"/>
      <c r="FB209" s="109"/>
      <c r="FC209" s="109"/>
      <c r="FD209" s="131"/>
      <c r="FE209" s="109"/>
    </row>
    <row r="210" spans="1:162" x14ac:dyDescent="0.3">
      <c r="A210" s="221" t="s">
        <v>1064</v>
      </c>
      <c r="B210" s="109">
        <v>-0.5</v>
      </c>
      <c r="C210" s="109" t="s">
        <v>1048</v>
      </c>
      <c r="D210" s="109" t="s">
        <v>1048</v>
      </c>
      <c r="E210" s="109" t="s">
        <v>1048</v>
      </c>
      <c r="F210" s="109" t="s">
        <v>1048</v>
      </c>
      <c r="G210" s="109">
        <v>-0.20000000000000007</v>
      </c>
      <c r="H210" s="109">
        <v>0</v>
      </c>
      <c r="I210" s="109" t="s">
        <v>1048</v>
      </c>
      <c r="J210" s="407"/>
      <c r="K210" s="109" t="s">
        <v>1048</v>
      </c>
      <c r="L210" s="407"/>
      <c r="M210" s="109" t="s">
        <v>1048</v>
      </c>
      <c r="N210" s="407"/>
      <c r="O210" s="109" t="s">
        <v>1048</v>
      </c>
      <c r="P210" s="109" t="s">
        <v>1048</v>
      </c>
      <c r="Q210" s="109">
        <v>-0.37499999999999989</v>
      </c>
      <c r="R210" s="109">
        <v>-0.37499999999999989</v>
      </c>
      <c r="S210" s="109" t="str">
        <f>IFERROR((T177/S177-1),"")</f>
        <v/>
      </c>
      <c r="T210" s="109" t="s">
        <v>1048</v>
      </c>
      <c r="U210" s="407"/>
      <c r="V210" s="109" t="s">
        <v>1048</v>
      </c>
      <c r="W210" s="109" t="s">
        <v>1048</v>
      </c>
      <c r="X210" s="109"/>
      <c r="Y210" s="109"/>
      <c r="Z210"/>
      <c r="AB210" s="221" t="s">
        <v>1064</v>
      </c>
      <c r="AC210" s="109">
        <v>-0.2592592592592593</v>
      </c>
      <c r="AD210" s="109" t="s">
        <v>1048</v>
      </c>
      <c r="AE210" s="109" t="s">
        <v>1048</v>
      </c>
      <c r="AF210" s="109" t="s">
        <v>1048</v>
      </c>
      <c r="AG210" s="109" t="s">
        <v>1048</v>
      </c>
      <c r="AH210" s="109">
        <v>-0.33333333333333337</v>
      </c>
      <c r="AI210" s="109">
        <v>0</v>
      </c>
      <c r="AJ210" s="109" t="s">
        <v>1048</v>
      </c>
      <c r="AK210" s="407"/>
      <c r="AL210" s="109" t="s">
        <v>1048</v>
      </c>
      <c r="AM210" s="407"/>
      <c r="AN210" s="109" t="s">
        <v>1048</v>
      </c>
      <c r="AO210" s="407"/>
      <c r="AP210" s="109" t="s">
        <v>1048</v>
      </c>
      <c r="AQ210" s="109" t="s">
        <v>1048</v>
      </c>
      <c r="AR210" s="109">
        <v>-0.22499999999999998</v>
      </c>
      <c r="AS210" s="109" t="s">
        <v>1048</v>
      </c>
      <c r="AT210" s="109" t="str">
        <f>IFERROR((#REF!/#REF!-1),"")</f>
        <v/>
      </c>
      <c r="AU210" s="109" t="s">
        <v>1048</v>
      </c>
      <c r="AV210" s="407"/>
      <c r="AW210" s="109" t="s">
        <v>1048</v>
      </c>
      <c r="AX210" s="109" t="s">
        <v>1048</v>
      </c>
      <c r="AY210" s="109"/>
      <c r="AZ210" s="109"/>
      <c r="BA210"/>
      <c r="BC210" s="221" t="s">
        <v>1064</v>
      </c>
      <c r="BD210" s="109">
        <v>-0.19999999999999996</v>
      </c>
      <c r="BE210" s="109" t="s">
        <v>1048</v>
      </c>
      <c r="BF210" s="109" t="s">
        <v>1048</v>
      </c>
      <c r="BG210" s="109" t="s">
        <v>1048</v>
      </c>
      <c r="BH210" s="109" t="s">
        <v>1048</v>
      </c>
      <c r="BI210" s="109">
        <v>-0.44444444444444442</v>
      </c>
      <c r="BJ210" s="109">
        <v>0.19999999999999996</v>
      </c>
      <c r="BK210" s="109" t="s">
        <v>1048</v>
      </c>
      <c r="BL210" s="407"/>
      <c r="BM210" s="109" t="s">
        <v>1048</v>
      </c>
      <c r="BN210" s="407"/>
      <c r="BO210" s="109" t="s">
        <v>1048</v>
      </c>
      <c r="BP210" s="407"/>
      <c r="BQ210" s="109" t="s">
        <v>1048</v>
      </c>
      <c r="BR210" s="109" t="s">
        <v>1048</v>
      </c>
      <c r="BS210" s="109">
        <v>-0.44444444444444442</v>
      </c>
      <c r="BT210" s="109" t="s">
        <v>1048</v>
      </c>
      <c r="BU210" s="109" t="s">
        <v>1048</v>
      </c>
      <c r="BV210" s="109" t="s">
        <v>1048</v>
      </c>
      <c r="BW210" s="407"/>
      <c r="BX210" s="109" t="s">
        <v>1048</v>
      </c>
      <c r="BY210" s="109" t="s">
        <v>1048</v>
      </c>
      <c r="BZ210" s="109"/>
      <c r="CA210" s="109"/>
      <c r="CB210"/>
      <c r="CD210" s="221" t="s">
        <v>1064</v>
      </c>
      <c r="CE210" s="109">
        <v>0</v>
      </c>
      <c r="CF210" s="109" t="s">
        <v>1048</v>
      </c>
      <c r="CG210" s="109" t="s">
        <v>1048</v>
      </c>
      <c r="CH210" s="109" t="s">
        <v>1048</v>
      </c>
      <c r="CI210" s="109" t="s">
        <v>1048</v>
      </c>
      <c r="CJ210" s="109">
        <v>-0.16666666666666663</v>
      </c>
      <c r="CK210" s="109">
        <v>0</v>
      </c>
      <c r="CL210" s="109" t="s">
        <v>1048</v>
      </c>
      <c r="CM210" s="407"/>
      <c r="CN210" s="109" t="s">
        <v>1048</v>
      </c>
      <c r="CO210" s="407"/>
      <c r="CP210" s="109" t="s">
        <v>1048</v>
      </c>
      <c r="CQ210" s="407"/>
      <c r="CR210" s="109" t="str">
        <f>IFERROR((CS177/CQ177-1),"")</f>
        <v/>
      </c>
      <c r="CS210" s="109" t="str">
        <f>IFERROR((CT177/CS177-1),"")</f>
        <v/>
      </c>
      <c r="CT210" s="109">
        <v>-0.11111111111111116</v>
      </c>
      <c r="CU210" s="109" t="s">
        <v>1048</v>
      </c>
      <c r="CV210" s="109"/>
      <c r="CW210" s="109"/>
      <c r="CX210" s="407"/>
      <c r="CY210" s="109"/>
      <c r="CZ210" s="109"/>
      <c r="DA210" s="169"/>
      <c r="DB210" s="109"/>
      <c r="DC210"/>
      <c r="DE210" s="221" t="s">
        <v>1064</v>
      </c>
      <c r="DF210" s="109">
        <v>-0.22222222222222221</v>
      </c>
      <c r="DG210" s="109" t="s">
        <v>1048</v>
      </c>
      <c r="DH210" s="109" t="s">
        <v>1048</v>
      </c>
      <c r="DI210" s="109" t="s">
        <v>1048</v>
      </c>
      <c r="DJ210" s="109" t="s">
        <v>1048</v>
      </c>
      <c r="DK210" s="109">
        <v>0.46341463414634143</v>
      </c>
      <c r="DL210" s="109">
        <v>-0.20833333333333326</v>
      </c>
      <c r="DM210" s="109" t="s">
        <v>1048</v>
      </c>
      <c r="DN210" s="407"/>
      <c r="DO210" s="109" t="s">
        <v>1048</v>
      </c>
      <c r="DP210" s="407"/>
      <c r="DQ210" s="109" t="s">
        <v>1048</v>
      </c>
      <c r="DR210" s="407"/>
      <c r="DS210" s="109" t="s">
        <v>1048</v>
      </c>
      <c r="DT210" s="109" t="s">
        <v>1048</v>
      </c>
      <c r="DU210" s="109">
        <v>0.69230769230769229</v>
      </c>
      <c r="DV210" s="109" t="s">
        <v>1048</v>
      </c>
      <c r="DW210" s="109"/>
      <c r="DX210" s="109"/>
      <c r="DY210" s="407"/>
      <c r="DZ210" s="109"/>
      <c r="EA210" s="109"/>
      <c r="EB210" s="109"/>
      <c r="EC210" s="109"/>
      <c r="ED210"/>
      <c r="EF210" s="221" t="s">
        <v>1064</v>
      </c>
      <c r="EG210" s="109">
        <v>0</v>
      </c>
      <c r="EH210" s="109" t="s">
        <v>1048</v>
      </c>
      <c r="EI210" s="109" t="s">
        <v>1048</v>
      </c>
      <c r="EJ210" s="109" t="s">
        <v>1048</v>
      </c>
      <c r="EK210" s="109" t="s">
        <v>1048</v>
      </c>
      <c r="EL210" s="109">
        <v>0</v>
      </c>
      <c r="EM210" s="109">
        <v>8.3333333333333259E-2</v>
      </c>
      <c r="EN210" s="109" t="s">
        <v>1048</v>
      </c>
      <c r="EO210" s="109"/>
      <c r="EP210" s="407"/>
      <c r="EQ210" s="109" t="s">
        <v>1048</v>
      </c>
      <c r="ER210" s="407"/>
      <c r="ES210" s="109" t="s">
        <v>1048</v>
      </c>
      <c r="ET210" s="407"/>
      <c r="EU210" s="109" t="s">
        <v>1048</v>
      </c>
      <c r="EV210" s="109" t="s">
        <v>1048</v>
      </c>
      <c r="EW210" s="109">
        <v>-0.15789473684210531</v>
      </c>
      <c r="EX210" s="109" t="s">
        <v>1048</v>
      </c>
      <c r="EY210" s="109"/>
      <c r="EZ210" s="109"/>
      <c r="FA210" s="407"/>
      <c r="FB210" s="109"/>
      <c r="FC210" s="109"/>
      <c r="FD210" s="131"/>
      <c r="FE210" s="109"/>
    </row>
    <row r="211" spans="1:162" ht="17.25" thickBot="1" x14ac:dyDescent="0.35">
      <c r="A211" s="221" t="s">
        <v>934</v>
      </c>
      <c r="B211" s="109" t="s">
        <v>1048</v>
      </c>
      <c r="C211" s="109" t="s">
        <v>1048</v>
      </c>
      <c r="D211" s="109" t="s">
        <v>1048</v>
      </c>
      <c r="E211" s="109" t="s">
        <v>1048</v>
      </c>
      <c r="F211" s="109" t="s">
        <v>1048</v>
      </c>
      <c r="G211" s="109">
        <v>0</v>
      </c>
      <c r="H211" s="109">
        <v>0</v>
      </c>
      <c r="I211" s="109">
        <v>0</v>
      </c>
      <c r="J211" s="407"/>
      <c r="K211" s="109">
        <v>0</v>
      </c>
      <c r="L211" s="407"/>
      <c r="M211" s="109">
        <v>0</v>
      </c>
      <c r="N211" s="407"/>
      <c r="O211" s="109">
        <v>0</v>
      </c>
      <c r="P211" s="109">
        <v>0</v>
      </c>
      <c r="Q211" s="109">
        <v>0</v>
      </c>
      <c r="R211" s="109">
        <v>0</v>
      </c>
      <c r="S211" s="109">
        <f>IFERROR((T178/S178-1),"")</f>
        <v>0</v>
      </c>
      <c r="T211" s="109">
        <v>0</v>
      </c>
      <c r="U211" s="407"/>
      <c r="V211" s="109">
        <v>0.5</v>
      </c>
      <c r="W211" s="109">
        <v>0.5</v>
      </c>
      <c r="X211" s="109">
        <v>0</v>
      </c>
      <c r="Y211" s="109">
        <f t="shared" si="12"/>
        <v>0</v>
      </c>
      <c r="Z211"/>
      <c r="AB211" s="221" t="s">
        <v>934</v>
      </c>
      <c r="AC211" s="109" t="s">
        <v>1048</v>
      </c>
      <c r="AD211" s="109" t="s">
        <v>1048</v>
      </c>
      <c r="AE211" s="109" t="s">
        <v>1048</v>
      </c>
      <c r="AF211" s="109" t="s">
        <v>1048</v>
      </c>
      <c r="AG211" s="109" t="s">
        <v>1048</v>
      </c>
      <c r="AH211" s="109">
        <v>0.66666666666666674</v>
      </c>
      <c r="AI211" s="109">
        <v>0.19999999999999996</v>
      </c>
      <c r="AJ211" s="109">
        <v>-0.16666666666666663</v>
      </c>
      <c r="AK211" s="407"/>
      <c r="AL211" s="109">
        <v>0</v>
      </c>
      <c r="AM211" s="407"/>
      <c r="AN211" s="109">
        <v>0</v>
      </c>
      <c r="AO211" s="407"/>
      <c r="AP211" s="109">
        <v>0.19999999999999996</v>
      </c>
      <c r="AQ211" s="109">
        <v>0</v>
      </c>
      <c r="AR211" s="109">
        <v>0.16666666666666674</v>
      </c>
      <c r="AS211" s="109">
        <v>-0.28571428571428514</v>
      </c>
      <c r="AT211" s="109">
        <v>0.3999999999999988</v>
      </c>
      <c r="AU211" s="109">
        <v>0</v>
      </c>
      <c r="AV211" s="407"/>
      <c r="AW211" s="109">
        <v>0</v>
      </c>
      <c r="AX211" s="109">
        <v>0</v>
      </c>
      <c r="AY211" s="109">
        <v>0</v>
      </c>
      <c r="AZ211" s="109">
        <f t="shared" si="13"/>
        <v>0</v>
      </c>
      <c r="BA211"/>
      <c r="BC211" s="221" t="s">
        <v>934</v>
      </c>
      <c r="BD211" s="109" t="s">
        <v>1048</v>
      </c>
      <c r="BE211" s="109" t="s">
        <v>1048</v>
      </c>
      <c r="BF211" s="109" t="s">
        <v>1048</v>
      </c>
      <c r="BG211" s="109" t="s">
        <v>1048</v>
      </c>
      <c r="BH211" s="109" t="s">
        <v>1048</v>
      </c>
      <c r="BI211" s="109">
        <v>-0.16666666666666663</v>
      </c>
      <c r="BJ211" s="109">
        <v>0</v>
      </c>
      <c r="BK211" s="109">
        <v>0</v>
      </c>
      <c r="BL211" s="407"/>
      <c r="BM211" s="109">
        <v>-0.10000000000000009</v>
      </c>
      <c r="BN211" s="407"/>
      <c r="BO211" s="109">
        <v>0.11111111111111116</v>
      </c>
      <c r="BP211" s="407"/>
      <c r="BQ211" s="109">
        <v>0</v>
      </c>
      <c r="BR211" s="109">
        <v>0</v>
      </c>
      <c r="BS211" s="109">
        <v>0</v>
      </c>
      <c r="BT211" s="109">
        <v>-4.4408920985006262E-16</v>
      </c>
      <c r="BU211" s="109">
        <v>4.4408920985006262E-16</v>
      </c>
      <c r="BV211" s="109">
        <v>0</v>
      </c>
      <c r="BW211" s="407"/>
      <c r="BX211" s="109">
        <v>0</v>
      </c>
      <c r="BY211" s="109">
        <v>0</v>
      </c>
      <c r="BZ211" s="109">
        <v>0</v>
      </c>
      <c r="CA211" s="109">
        <f t="shared" si="14"/>
        <v>0</v>
      </c>
      <c r="CB211"/>
      <c r="CD211" s="221" t="s">
        <v>934</v>
      </c>
      <c r="CE211" s="109" t="s">
        <v>1048</v>
      </c>
      <c r="CF211" s="109" t="s">
        <v>1048</v>
      </c>
      <c r="CG211" s="109" t="s">
        <v>1048</v>
      </c>
      <c r="CH211" s="109" t="s">
        <v>1048</v>
      </c>
      <c r="CI211" s="109" t="s">
        <v>1048</v>
      </c>
      <c r="CJ211" s="109">
        <v>0.25000000000000022</v>
      </c>
      <c r="CK211" s="109">
        <v>0</v>
      </c>
      <c r="CL211" s="109">
        <v>0</v>
      </c>
      <c r="CM211" s="407"/>
      <c r="CN211" s="109">
        <v>-0.20000000000000007</v>
      </c>
      <c r="CO211" s="407"/>
      <c r="CP211" s="109">
        <v>0.25000000000000022</v>
      </c>
      <c r="CQ211" s="407"/>
      <c r="CR211" s="109">
        <f>IFERROR((CS178/CQ178-1),"")</f>
        <v>0</v>
      </c>
      <c r="CS211" s="109">
        <f>IFERROR((CT178/CS178-1),"")</f>
        <v>0</v>
      </c>
      <c r="CT211" s="109">
        <v>0</v>
      </c>
      <c r="CU211" s="109">
        <v>-4.4408920985006262E-16</v>
      </c>
      <c r="CV211" s="109">
        <v>0</v>
      </c>
      <c r="CW211" s="109">
        <v>0</v>
      </c>
      <c r="CX211" s="407"/>
      <c r="CY211" s="109">
        <v>0</v>
      </c>
      <c r="CZ211" s="109">
        <v>0</v>
      </c>
      <c r="DA211" s="169">
        <v>0</v>
      </c>
      <c r="DB211" s="109">
        <f t="shared" si="15"/>
        <v>0</v>
      </c>
      <c r="DC211"/>
      <c r="DE211" s="221" t="s">
        <v>934</v>
      </c>
      <c r="DF211" s="109" t="s">
        <v>1048</v>
      </c>
      <c r="DG211" s="109" t="s">
        <v>1048</v>
      </c>
      <c r="DH211" s="109" t="s">
        <v>1048</v>
      </c>
      <c r="DI211" s="109" t="s">
        <v>1048</v>
      </c>
      <c r="DJ211" s="109" t="s">
        <v>1048</v>
      </c>
      <c r="DK211" s="109">
        <v>0</v>
      </c>
      <c r="DL211" s="109">
        <v>0</v>
      </c>
      <c r="DM211" s="109">
        <v>0</v>
      </c>
      <c r="DN211" s="407"/>
      <c r="DO211" s="109">
        <v>0</v>
      </c>
      <c r="DP211" s="407"/>
      <c r="DQ211" s="109">
        <v>0</v>
      </c>
      <c r="DR211" s="407"/>
      <c r="DS211" s="109">
        <v>0</v>
      </c>
      <c r="DT211" s="109">
        <v>0</v>
      </c>
      <c r="DU211" s="109">
        <v>0</v>
      </c>
      <c r="DV211" s="109">
        <v>1.9984014443252818E-15</v>
      </c>
      <c r="DW211" s="109">
        <v>0.19999999999999774</v>
      </c>
      <c r="DX211" s="109">
        <v>-0.16666666666666663</v>
      </c>
      <c r="DY211" s="407"/>
      <c r="DZ211" s="109">
        <v>0.22500000000000009</v>
      </c>
      <c r="EA211" s="109">
        <v>0.22448979591836737</v>
      </c>
      <c r="EB211" s="109">
        <v>-0.19999999999999996</v>
      </c>
      <c r="EC211" s="109">
        <f t="shared" si="16"/>
        <v>0</v>
      </c>
      <c r="ED211"/>
      <c r="EF211" s="221" t="s">
        <v>934</v>
      </c>
      <c r="EG211" s="109" t="s">
        <v>1048</v>
      </c>
      <c r="EH211" s="109" t="s">
        <v>1048</v>
      </c>
      <c r="EI211" s="109" t="s">
        <v>1048</v>
      </c>
      <c r="EJ211" s="109" t="s">
        <v>1048</v>
      </c>
      <c r="EK211" s="109" t="s">
        <v>1048</v>
      </c>
      <c r="EL211" s="109">
        <v>-0.10000000000000009</v>
      </c>
      <c r="EM211" s="109">
        <v>-5.5555555555555469E-2</v>
      </c>
      <c r="EN211" s="109">
        <v>5.8823529411764719E-2</v>
      </c>
      <c r="EO211" s="109"/>
      <c r="EP211" s="407"/>
      <c r="EQ211" s="109">
        <v>-0.11111111111111116</v>
      </c>
      <c r="ER211" s="407"/>
      <c r="ES211" s="109">
        <v>0.25000000000000022</v>
      </c>
      <c r="ET211" s="407"/>
      <c r="EU211" s="109">
        <v>-0.10000000000000009</v>
      </c>
      <c r="EV211" s="109">
        <v>0</v>
      </c>
      <c r="EW211" s="109">
        <v>0</v>
      </c>
      <c r="EX211" s="109">
        <v>0</v>
      </c>
      <c r="EY211" s="109">
        <v>0.11111111111111116</v>
      </c>
      <c r="EZ211" s="109">
        <v>0</v>
      </c>
      <c r="FA211" s="407"/>
      <c r="FB211" s="109">
        <v>0</v>
      </c>
      <c r="FC211" s="109">
        <v>0</v>
      </c>
      <c r="FD211" s="131">
        <v>0</v>
      </c>
      <c r="FE211" s="109">
        <f t="shared" si="17"/>
        <v>0</v>
      </c>
    </row>
    <row r="212" spans="1:162" ht="17.25" thickBot="1" x14ac:dyDescent="0.35">
      <c r="A212" s="157" t="s">
        <v>1103</v>
      </c>
      <c r="B212" s="176">
        <v>-9.9900099900096517E-4</v>
      </c>
      <c r="C212" s="176">
        <v>0</v>
      </c>
      <c r="D212" s="176">
        <v>0</v>
      </c>
      <c r="E212" s="176">
        <v>0</v>
      </c>
      <c r="F212" s="176">
        <v>0.25000000000000022</v>
      </c>
      <c r="G212" s="176">
        <v>-0.20000000000000007</v>
      </c>
      <c r="H212" s="176">
        <v>0</v>
      </c>
      <c r="I212" s="176">
        <v>0</v>
      </c>
      <c r="J212" s="408"/>
      <c r="K212" s="176">
        <v>0</v>
      </c>
      <c r="L212" s="408"/>
      <c r="M212" s="176">
        <v>0</v>
      </c>
      <c r="N212" s="408"/>
      <c r="O212" s="176">
        <v>2.0000000000000018E-3</v>
      </c>
      <c r="P212" s="176">
        <v>-1.9960079840319889E-3</v>
      </c>
      <c r="Q212" s="176">
        <v>0.25000000000000022</v>
      </c>
      <c r="R212" s="176">
        <v>0.25000000000000022</v>
      </c>
      <c r="S212" s="176">
        <f>IFERROR((T179/S179-1),"")</f>
        <v>2.0000000000000018E-3</v>
      </c>
      <c r="T212" s="176">
        <v>-1.9960079840319889E-3</v>
      </c>
      <c r="U212" s="408"/>
      <c r="V212" s="176">
        <v>0.5</v>
      </c>
      <c r="W212" s="176">
        <v>0</v>
      </c>
      <c r="X212" s="176">
        <v>-8.333333333333337E-2</v>
      </c>
      <c r="Y212" s="176">
        <f>Z179/Y179-1</f>
        <v>9.090909090909105E-2</v>
      </c>
      <c r="Z212"/>
      <c r="AB212" s="157" t="s">
        <v>1103</v>
      </c>
      <c r="AC212" s="176">
        <v>-0.12456228114057011</v>
      </c>
      <c r="AD212" s="176">
        <v>0</v>
      </c>
      <c r="AE212" s="176">
        <v>-0.4285714285714286</v>
      </c>
      <c r="AF212" s="176">
        <v>0.81300000000000017</v>
      </c>
      <c r="AG212" s="176">
        <v>-0.17264202978488696</v>
      </c>
      <c r="AH212" s="176">
        <v>0</v>
      </c>
      <c r="AI212" s="176">
        <v>0.16666666666666674</v>
      </c>
      <c r="AJ212" s="176">
        <v>-0.1428571428571429</v>
      </c>
      <c r="AK212" s="408"/>
      <c r="AL212" s="176">
        <v>0</v>
      </c>
      <c r="AM212" s="408"/>
      <c r="AN212" s="176">
        <v>-4.8000000000000043E-2</v>
      </c>
      <c r="AO212" s="408"/>
      <c r="AP212" s="176">
        <v>-5.4621848739495826E-2</v>
      </c>
      <c r="AQ212" s="176">
        <v>0.14814814814814814</v>
      </c>
      <c r="AR212" s="176">
        <v>1.4193548387096775</v>
      </c>
      <c r="AS212" s="176">
        <v>-0.52</v>
      </c>
      <c r="AT212" s="176">
        <v>-2.7777777777777679E-2</v>
      </c>
      <c r="AU212" s="176">
        <v>-8.5714285714285743E-2</v>
      </c>
      <c r="AV212" s="408"/>
      <c r="AW212" s="176">
        <v>9.375E-2</v>
      </c>
      <c r="AX212" s="176">
        <v>-0.2857142857142857</v>
      </c>
      <c r="AY212" s="176">
        <v>0.19999999999999996</v>
      </c>
      <c r="AZ212" s="176">
        <f>BA179/AZ179-1</f>
        <v>0</v>
      </c>
      <c r="BA212"/>
      <c r="BC212" s="157" t="s">
        <v>1103</v>
      </c>
      <c r="BD212" s="176">
        <v>-0.21568627450980393</v>
      </c>
      <c r="BE212" s="176">
        <v>0.40000000000000013</v>
      </c>
      <c r="BF212" s="176">
        <v>-0.1428571428571429</v>
      </c>
      <c r="BG212" s="176">
        <v>0.16666666666666674</v>
      </c>
      <c r="BH212" s="176">
        <v>0.14285714285714279</v>
      </c>
      <c r="BI212" s="176">
        <v>-0.12499999999999989</v>
      </c>
      <c r="BJ212" s="176">
        <v>-0.1428571428571429</v>
      </c>
      <c r="BK212" s="176">
        <v>0.33333333333333326</v>
      </c>
      <c r="BL212" s="408"/>
      <c r="BM212" s="176">
        <v>-0.25</v>
      </c>
      <c r="BN212" s="408"/>
      <c r="BO212" s="176">
        <v>0</v>
      </c>
      <c r="BP212" s="408"/>
      <c r="BQ212" s="176">
        <v>0.16666666666666674</v>
      </c>
      <c r="BR212" s="176">
        <v>0.10714285714285721</v>
      </c>
      <c r="BS212" s="176">
        <v>-0.16129032258064524</v>
      </c>
      <c r="BT212" s="176">
        <v>-7.6923076923076872E-2</v>
      </c>
      <c r="BU212" s="176">
        <v>0.25</v>
      </c>
      <c r="BV212" s="176">
        <v>0.25</v>
      </c>
      <c r="BW212" s="408"/>
      <c r="BX212" s="176">
        <v>0</v>
      </c>
      <c r="BY212" s="176">
        <v>0</v>
      </c>
      <c r="BZ212" s="176">
        <v>0</v>
      </c>
      <c r="CA212" s="176">
        <f>CB179/CA179-1</f>
        <v>0.125</v>
      </c>
      <c r="CB212"/>
      <c r="CD212" s="157" t="s">
        <v>1103</v>
      </c>
      <c r="CE212" s="176">
        <v>0</v>
      </c>
      <c r="CF212" s="176">
        <v>0</v>
      </c>
      <c r="CG212" s="176">
        <v>0</v>
      </c>
      <c r="CH212" s="176">
        <v>0</v>
      </c>
      <c r="CI212" s="176">
        <v>0</v>
      </c>
      <c r="CJ212" s="176">
        <v>0</v>
      </c>
      <c r="CK212" s="176">
        <v>0</v>
      </c>
      <c r="CL212" s="176">
        <v>0</v>
      </c>
      <c r="CM212" s="408"/>
      <c r="CN212" s="176">
        <v>0</v>
      </c>
      <c r="CO212" s="408"/>
      <c r="CP212" s="176">
        <v>0</v>
      </c>
      <c r="CQ212" s="408"/>
      <c r="CR212" s="176" t="s">
        <v>1048</v>
      </c>
      <c r="CS212" s="176" t="s">
        <v>1048</v>
      </c>
      <c r="CT212" s="176">
        <v>-7.1428571428571508E-2</v>
      </c>
      <c r="CU212" s="176">
        <v>-7.6923076923076872E-2</v>
      </c>
      <c r="CV212" s="176">
        <v>0.10416666666666674</v>
      </c>
      <c r="CW212" s="176">
        <v>-9.4339622641509524E-2</v>
      </c>
      <c r="CX212" s="408"/>
      <c r="CY212" s="176">
        <v>0.16666666666666674</v>
      </c>
      <c r="CZ212" s="176">
        <v>-7.1428571428571508E-2</v>
      </c>
      <c r="DA212" s="176">
        <v>0</v>
      </c>
      <c r="DB212" s="176">
        <f>DC179/DB179-1</f>
        <v>-7.6923076923076872E-2</v>
      </c>
      <c r="DC212"/>
      <c r="DE212" s="157" t="s">
        <v>1103</v>
      </c>
      <c r="DF212" s="176">
        <v>0</v>
      </c>
      <c r="DG212" s="176">
        <v>3.9999999999999813E-2</v>
      </c>
      <c r="DH212" s="176">
        <v>7.6923076923077094E-2</v>
      </c>
      <c r="DI212" s="176">
        <v>7.1428571428571397E-2</v>
      </c>
      <c r="DJ212" s="176">
        <v>-0.31666666666666665</v>
      </c>
      <c r="DK212" s="176">
        <v>0.21951219512195141</v>
      </c>
      <c r="DL212" s="176">
        <v>-5.0000000000000044E-2</v>
      </c>
      <c r="DM212" s="176">
        <v>-0.15789473684210531</v>
      </c>
      <c r="DN212" s="408"/>
      <c r="DO212" s="176">
        <v>0.17499999999999982</v>
      </c>
      <c r="DP212" s="408"/>
      <c r="DQ212" s="176">
        <v>0.27659574468085113</v>
      </c>
      <c r="DR212" s="408"/>
      <c r="DS212" s="176">
        <v>-0.33333333333333326</v>
      </c>
      <c r="DT212" s="176">
        <v>9.9999999999999867E-2</v>
      </c>
      <c r="DU212" s="176">
        <v>0</v>
      </c>
      <c r="DV212" s="176">
        <v>9.090909090909105E-2</v>
      </c>
      <c r="DW212" s="176">
        <v>-0.16666666666666663</v>
      </c>
      <c r="DX212" s="176">
        <v>0</v>
      </c>
      <c r="DY212" s="408"/>
      <c r="DZ212" s="176">
        <v>0.22500000000000009</v>
      </c>
      <c r="EA212" s="176">
        <v>0.22448979591836737</v>
      </c>
      <c r="EB212" s="176">
        <v>-0.19999999999999996</v>
      </c>
      <c r="EC212" s="176">
        <f>ED179/EC179-1</f>
        <v>2.0833333333333481E-2</v>
      </c>
      <c r="ED212"/>
      <c r="EF212" s="157" t="s">
        <v>1103</v>
      </c>
      <c r="EG212" s="176">
        <v>-0.21739130434782616</v>
      </c>
      <c r="EH212" s="176">
        <v>5.555555555555558E-2</v>
      </c>
      <c r="EI212" s="176">
        <v>-0.26315789473684204</v>
      </c>
      <c r="EJ212" s="176">
        <v>0.28571428571428559</v>
      </c>
      <c r="EK212" s="176">
        <v>-0.27777777777777779</v>
      </c>
      <c r="EL212" s="176">
        <v>0.53846153846153855</v>
      </c>
      <c r="EM212" s="176">
        <v>-0.29999999999999993</v>
      </c>
      <c r="EN212" s="176">
        <v>7.1428571428571397E-2</v>
      </c>
      <c r="EO212" s="176"/>
      <c r="EP212" s="408"/>
      <c r="EQ212" s="176">
        <v>-6.6666666666666652E-2</v>
      </c>
      <c r="ER212" s="408"/>
      <c r="ES212" s="176">
        <v>7.1428571428571397E-2</v>
      </c>
      <c r="ET212" s="408"/>
      <c r="EU212" s="176">
        <v>6.6666666666666652E-2</v>
      </c>
      <c r="EV212" s="176">
        <v>-6.25E-2</v>
      </c>
      <c r="EW212" s="176">
        <v>6.6666666666666652E-2</v>
      </c>
      <c r="EX212" s="176">
        <v>0.125</v>
      </c>
      <c r="EY212" s="176">
        <v>-0.22222222222222221</v>
      </c>
      <c r="EZ212" s="176">
        <v>0.14285714285714279</v>
      </c>
      <c r="FA212" s="408"/>
      <c r="FB212" s="176">
        <v>-6.25E-2</v>
      </c>
      <c r="FC212" s="176">
        <v>0.33333333333333348</v>
      </c>
      <c r="FD212" s="176">
        <v>-0.22499999999999998</v>
      </c>
      <c r="FE212" s="176">
        <f>FE179/FD179-1</f>
        <v>3.2258064516129004E-2</v>
      </c>
    </row>
    <row r="216" spans="1:162" ht="23.25" x14ac:dyDescent="0.35">
      <c r="A216" s="415" t="s">
        <v>1131</v>
      </c>
      <c r="B216" s="415"/>
      <c r="C216" s="415"/>
      <c r="D216" s="415"/>
      <c r="E216" s="415"/>
      <c r="F216" s="415"/>
      <c r="G216" s="415"/>
      <c r="H216" s="415"/>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c r="AJ216" s="415"/>
      <c r="AK216" s="415"/>
      <c r="AL216" s="415"/>
      <c r="AM216" s="415"/>
      <c r="AN216" s="415"/>
      <c r="AO216" s="415"/>
      <c r="AP216" s="415"/>
      <c r="AQ216" s="415"/>
      <c r="AR216" s="415"/>
      <c r="AS216" s="415"/>
      <c r="AT216" s="415"/>
      <c r="AU216" s="415"/>
      <c r="AV216" s="415"/>
      <c r="AW216" s="415"/>
      <c r="AX216" s="415"/>
      <c r="AY216" s="415"/>
      <c r="AZ216" s="415"/>
      <c r="BA216" s="415"/>
      <c r="BB216" s="415"/>
      <c r="BC216" s="415"/>
      <c r="BD216" s="415"/>
      <c r="BE216" s="415"/>
      <c r="BF216" s="415"/>
      <c r="BG216" s="415"/>
      <c r="BH216" s="415"/>
      <c r="BI216" s="415"/>
      <c r="BJ216" s="415"/>
      <c r="BK216" s="415"/>
      <c r="BL216" s="415"/>
      <c r="BM216" s="415"/>
      <c r="BN216" s="415"/>
      <c r="BO216" s="415"/>
      <c r="BP216" s="415"/>
      <c r="BQ216" s="415"/>
      <c r="BR216" s="415"/>
      <c r="BS216" s="415"/>
      <c r="BT216" s="415"/>
      <c r="BU216" s="415"/>
      <c r="BV216" s="415"/>
      <c r="BW216" s="415"/>
      <c r="BX216" s="415"/>
      <c r="BY216" s="415"/>
      <c r="BZ216" s="415"/>
      <c r="CA216" s="415"/>
      <c r="CB216" s="415"/>
      <c r="CC216" s="415"/>
      <c r="CD216" s="415"/>
      <c r="CE216" s="415"/>
      <c r="CF216" s="415"/>
      <c r="CG216" s="415"/>
      <c r="CH216" s="415"/>
      <c r="CI216" s="415"/>
      <c r="CJ216" s="415"/>
      <c r="CK216" s="415"/>
      <c r="CL216" s="415"/>
      <c r="CM216" s="415"/>
      <c r="CN216" s="415"/>
      <c r="CO216" s="415"/>
      <c r="CP216" s="415"/>
      <c r="CQ216" s="415"/>
      <c r="CR216" s="415"/>
      <c r="CS216" s="415"/>
      <c r="CT216" s="415"/>
      <c r="CU216" s="415"/>
      <c r="CV216" s="415"/>
      <c r="CW216" s="415"/>
      <c r="CX216" s="415"/>
      <c r="CY216" s="415"/>
      <c r="CZ216" s="415"/>
      <c r="DA216" s="415"/>
      <c r="DB216" s="415"/>
      <c r="DC216" s="415"/>
      <c r="DD216" s="415"/>
      <c r="DE216" s="415"/>
      <c r="DF216" s="415"/>
      <c r="DG216" s="415"/>
      <c r="DH216" s="415"/>
      <c r="DI216" s="415"/>
      <c r="DJ216" s="415"/>
      <c r="DK216" s="415"/>
      <c r="DL216" s="415"/>
      <c r="DM216" s="415"/>
      <c r="DN216" s="415"/>
      <c r="DO216" s="415"/>
      <c r="DP216" s="415"/>
      <c r="DQ216" s="415"/>
      <c r="DR216" s="415"/>
      <c r="DS216" s="415"/>
      <c r="DT216" s="415"/>
      <c r="DU216" s="415"/>
      <c r="DV216" s="415"/>
      <c r="DW216" s="415"/>
      <c r="DX216" s="415"/>
      <c r="DY216" s="415"/>
      <c r="DZ216" s="415"/>
      <c r="EA216" s="415"/>
      <c r="EB216" s="415"/>
      <c r="EC216" s="415"/>
      <c r="ED216" s="415"/>
      <c r="EE216" s="415"/>
      <c r="EF216" s="415"/>
      <c r="EG216" s="415"/>
      <c r="EH216" s="415"/>
      <c r="EI216" s="415"/>
      <c r="EJ216" s="415"/>
      <c r="EK216" s="415"/>
      <c r="EL216" s="415"/>
      <c r="EM216" s="415"/>
      <c r="EN216" s="415"/>
      <c r="EO216" s="415"/>
      <c r="EP216" s="415"/>
      <c r="EQ216" s="415"/>
      <c r="ER216" s="415"/>
      <c r="ES216" s="415"/>
      <c r="ET216" s="415"/>
      <c r="EU216" s="415"/>
      <c r="EV216" s="415"/>
      <c r="EW216" s="415"/>
      <c r="EX216" s="415"/>
      <c r="EY216" s="415"/>
      <c r="EZ216" s="415"/>
      <c r="FA216" s="415"/>
      <c r="FB216" s="415"/>
      <c r="FC216" s="415"/>
      <c r="FD216" s="415"/>
      <c r="FE216" s="415"/>
      <c r="FF216" s="415"/>
    </row>
    <row r="218" spans="1:162" x14ac:dyDescent="0.3">
      <c r="A218" s="404" t="s">
        <v>58</v>
      </c>
      <c r="B218" s="404"/>
      <c r="C218" s="404"/>
      <c r="D218" s="404"/>
      <c r="E218" s="404"/>
      <c r="F218" s="404"/>
      <c r="G218" s="404"/>
      <c r="H218" s="404"/>
      <c r="I218" s="404"/>
      <c r="J218" s="404"/>
      <c r="K218" s="404"/>
      <c r="L218" s="404"/>
      <c r="M218" s="404"/>
      <c r="N218" s="404"/>
      <c r="O218" s="404"/>
      <c r="P218" s="404"/>
      <c r="Q218" s="404"/>
      <c r="R218" s="404"/>
      <c r="S218" s="404"/>
      <c r="T218" s="404"/>
      <c r="U218" s="404"/>
      <c r="V218" s="404"/>
      <c r="W218" s="404"/>
      <c r="X218" s="404"/>
      <c r="Y218" s="404"/>
      <c r="Z218" s="404"/>
      <c r="AB218" s="404" t="s">
        <v>60</v>
      </c>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row>
    <row r="219" spans="1:162" x14ac:dyDescent="0.3">
      <c r="A219"/>
      <c r="B219"/>
      <c r="C219"/>
      <c r="D219"/>
      <c r="E219"/>
      <c r="F219"/>
      <c r="G219"/>
      <c r="H219"/>
      <c r="I219"/>
      <c r="J219"/>
      <c r="K219"/>
      <c r="L219"/>
      <c r="M219"/>
      <c r="N219"/>
      <c r="O219"/>
      <c r="P219"/>
      <c r="Q219"/>
      <c r="R219"/>
      <c r="S219"/>
      <c r="T219"/>
      <c r="U219"/>
      <c r="V219"/>
      <c r="W219"/>
      <c r="X219"/>
      <c r="Y219"/>
      <c r="Z219"/>
      <c r="AB219"/>
      <c r="AC219"/>
      <c r="AD219"/>
      <c r="AE219"/>
      <c r="AF219"/>
      <c r="AG219"/>
      <c r="AH219"/>
      <c r="AI219"/>
      <c r="AJ219"/>
      <c r="AK219"/>
      <c r="AL219"/>
      <c r="AM219"/>
      <c r="AN219"/>
      <c r="AO219"/>
      <c r="AP219"/>
      <c r="AQ219"/>
      <c r="AR219"/>
      <c r="AS219"/>
      <c r="AT219"/>
      <c r="AU219"/>
      <c r="AV219"/>
      <c r="AW219"/>
      <c r="AX219"/>
      <c r="AY219"/>
      <c r="AZ219"/>
      <c r="BA219"/>
    </row>
    <row r="220" spans="1:162" ht="31.15" customHeight="1" x14ac:dyDescent="0.3">
      <c r="A220" s="222" t="s">
        <v>1005</v>
      </c>
      <c r="B220" s="225" t="s">
        <v>1081</v>
      </c>
      <c r="C220" s="225" t="s">
        <v>1082</v>
      </c>
      <c r="D220" s="225" t="s">
        <v>1083</v>
      </c>
      <c r="E220" s="225" t="s">
        <v>1084</v>
      </c>
      <c r="F220" s="225" t="s">
        <v>1085</v>
      </c>
      <c r="G220" s="225" t="s">
        <v>1012</v>
      </c>
      <c r="H220" s="225" t="s">
        <v>1015</v>
      </c>
      <c r="I220" s="225" t="s">
        <v>1017</v>
      </c>
      <c r="J220" s="229" t="s">
        <v>1018</v>
      </c>
      <c r="K220" s="230" t="s">
        <v>1086</v>
      </c>
      <c r="L220" s="225" t="s">
        <v>1087</v>
      </c>
      <c r="M220" s="230" t="s">
        <v>1088</v>
      </c>
      <c r="N220" s="225" t="s">
        <v>1089</v>
      </c>
      <c r="O220" s="230" t="s">
        <v>1090</v>
      </c>
      <c r="P220" s="225" t="s">
        <v>1091</v>
      </c>
      <c r="Q220" s="225" t="s">
        <v>1092</v>
      </c>
      <c r="R220" s="225" t="s">
        <v>1093</v>
      </c>
      <c r="S220" s="225" t="s">
        <v>1094</v>
      </c>
      <c r="T220" s="225" t="s">
        <v>1095</v>
      </c>
      <c r="U220" s="225" t="s">
        <v>1096</v>
      </c>
      <c r="V220" s="230" t="s">
        <v>1101</v>
      </c>
      <c r="W220" s="225" t="s">
        <v>1098</v>
      </c>
      <c r="X220" s="225" t="s">
        <v>1099</v>
      </c>
      <c r="Y220" s="225" t="s">
        <v>1100</v>
      </c>
      <c r="Z220" s="225" t="s">
        <v>2158</v>
      </c>
      <c r="AB220" s="222" t="s">
        <v>1005</v>
      </c>
      <c r="AC220" s="225" t="s">
        <v>1081</v>
      </c>
      <c r="AD220" s="225" t="s">
        <v>1082</v>
      </c>
      <c r="AE220" s="225" t="s">
        <v>1083</v>
      </c>
      <c r="AF220" s="225" t="s">
        <v>1084</v>
      </c>
      <c r="AG220" s="225" t="s">
        <v>1085</v>
      </c>
      <c r="AH220" s="225" t="s">
        <v>1012</v>
      </c>
      <c r="AI220" s="225" t="s">
        <v>1015</v>
      </c>
      <c r="AJ220" s="225" t="s">
        <v>1017</v>
      </c>
      <c r="AK220" s="229" t="s">
        <v>1018</v>
      </c>
      <c r="AL220" s="230" t="s">
        <v>1086</v>
      </c>
      <c r="AM220" s="225" t="s">
        <v>1087</v>
      </c>
      <c r="AN220" s="230" t="s">
        <v>1088</v>
      </c>
      <c r="AO220" s="225" t="s">
        <v>1089</v>
      </c>
      <c r="AP220" s="230" t="s">
        <v>1090</v>
      </c>
      <c r="AQ220" s="225" t="s">
        <v>1091</v>
      </c>
      <c r="AR220" s="225" t="s">
        <v>1092</v>
      </c>
      <c r="AS220" s="225" t="s">
        <v>1093</v>
      </c>
      <c r="AT220" s="225" t="s">
        <v>1094</v>
      </c>
      <c r="AU220" s="225" t="s">
        <v>1095</v>
      </c>
      <c r="AV220" s="225" t="s">
        <v>1096</v>
      </c>
      <c r="AW220" s="230" t="s">
        <v>1101</v>
      </c>
      <c r="AX220" s="225" t="s">
        <v>1098</v>
      </c>
      <c r="AY220" s="225" t="s">
        <v>1099</v>
      </c>
      <c r="AZ220" s="225" t="s">
        <v>1100</v>
      </c>
      <c r="BA220" s="225" t="s">
        <v>2158</v>
      </c>
    </row>
    <row r="221" spans="1:162" x14ac:dyDescent="0.3">
      <c r="A221" s="221" t="s">
        <v>904</v>
      </c>
      <c r="B221" s="183" t="s">
        <v>1047</v>
      </c>
      <c r="C221" s="183" t="s">
        <v>1047</v>
      </c>
      <c r="D221" s="183" t="s">
        <v>1047</v>
      </c>
      <c r="E221" s="183" t="s">
        <v>1047</v>
      </c>
      <c r="F221" s="183" t="s">
        <v>1047</v>
      </c>
      <c r="G221" s="183" t="s">
        <v>1047</v>
      </c>
      <c r="H221" s="183" t="s">
        <v>1047</v>
      </c>
      <c r="I221" s="236">
        <v>2000</v>
      </c>
      <c r="J221" s="236">
        <v>2000</v>
      </c>
      <c r="K221" s="180">
        <v>2000</v>
      </c>
      <c r="L221" s="236">
        <v>2000</v>
      </c>
      <c r="M221" s="180">
        <v>2000</v>
      </c>
      <c r="N221" s="236">
        <v>2000</v>
      </c>
      <c r="O221" s="237">
        <v>2000</v>
      </c>
      <c r="P221" s="237">
        <v>2000</v>
      </c>
      <c r="Q221" s="237">
        <v>2000</v>
      </c>
      <c r="R221" s="235">
        <v>2000</v>
      </c>
      <c r="S221" s="235">
        <v>2000</v>
      </c>
      <c r="T221" s="235">
        <v>2000</v>
      </c>
      <c r="U221" s="180">
        <v>2000</v>
      </c>
      <c r="V221" s="180">
        <v>2000</v>
      </c>
      <c r="W221" s="180">
        <v>2000</v>
      </c>
      <c r="X221" s="180">
        <v>2000</v>
      </c>
      <c r="Y221" s="180">
        <v>2000</v>
      </c>
      <c r="Z221" s="235">
        <f>'Coût médian du PMAS'!Q8</f>
        <v>2000</v>
      </c>
      <c r="AB221" s="221" t="s">
        <v>904</v>
      </c>
      <c r="AC221" s="183" t="s">
        <v>1047</v>
      </c>
      <c r="AD221" s="183" t="s">
        <v>1047</v>
      </c>
      <c r="AE221" s="183" t="s">
        <v>1047</v>
      </c>
      <c r="AF221" s="183" t="s">
        <v>1047</v>
      </c>
      <c r="AG221" s="183" t="s">
        <v>1047</v>
      </c>
      <c r="AH221" s="183" t="s">
        <v>1047</v>
      </c>
      <c r="AI221" s="183" t="s">
        <v>1047</v>
      </c>
      <c r="AJ221" s="236">
        <v>312.5</v>
      </c>
      <c r="AK221" s="236">
        <v>375</v>
      </c>
      <c r="AL221" s="409" t="s">
        <v>1125</v>
      </c>
      <c r="AM221" s="236">
        <v>312.5</v>
      </c>
      <c r="AN221" s="409" t="s">
        <v>1125</v>
      </c>
      <c r="AO221" s="236">
        <v>375</v>
      </c>
      <c r="AP221" s="409" t="s">
        <v>1125</v>
      </c>
      <c r="AQ221" s="237">
        <v>312.5</v>
      </c>
      <c r="AR221" s="237">
        <v>312.5</v>
      </c>
      <c r="AS221" s="237">
        <v>312.5</v>
      </c>
      <c r="AT221" s="235">
        <v>312.5</v>
      </c>
      <c r="AU221" s="235">
        <v>343.75</v>
      </c>
      <c r="AV221" s="180">
        <v>375</v>
      </c>
      <c r="AW221" s="409" t="s">
        <v>1125</v>
      </c>
      <c r="AX221" s="180">
        <v>500</v>
      </c>
      <c r="AY221" s="180">
        <v>437.5</v>
      </c>
      <c r="AZ221" s="180">
        <v>375</v>
      </c>
      <c r="BA221" s="235">
        <f>'Coût médian du PMAS'!R8</f>
        <v>375</v>
      </c>
    </row>
    <row r="222" spans="1:162" x14ac:dyDescent="0.3">
      <c r="A222" s="221" t="s">
        <v>925</v>
      </c>
      <c r="B222" s="180">
        <v>875</v>
      </c>
      <c r="C222" s="248">
        <v>875</v>
      </c>
      <c r="D222" s="248">
        <v>750</v>
      </c>
      <c r="E222" s="248">
        <v>687.5</v>
      </c>
      <c r="F222" s="248">
        <v>875</v>
      </c>
      <c r="G222" s="183" t="s">
        <v>1047</v>
      </c>
      <c r="H222" s="281">
        <v>750</v>
      </c>
      <c r="I222" s="236">
        <v>1500</v>
      </c>
      <c r="J222" s="236">
        <v>2000</v>
      </c>
      <c r="K222" s="236">
        <v>1750</v>
      </c>
      <c r="L222" s="236">
        <v>2000</v>
      </c>
      <c r="M222" s="183" t="s">
        <v>1047</v>
      </c>
      <c r="N222" s="237">
        <v>2000</v>
      </c>
      <c r="O222" s="237">
        <v>1500</v>
      </c>
      <c r="P222" s="183" t="s">
        <v>1047</v>
      </c>
      <c r="Q222" s="235">
        <v>1500</v>
      </c>
      <c r="R222" s="235">
        <v>2500</v>
      </c>
      <c r="S222" s="235">
        <v>1500</v>
      </c>
      <c r="T222" s="235">
        <v>1500</v>
      </c>
      <c r="U222" s="180">
        <v>1500</v>
      </c>
      <c r="V222" s="180">
        <v>2000</v>
      </c>
      <c r="W222" s="180">
        <v>1750</v>
      </c>
      <c r="X222" s="180">
        <v>1500</v>
      </c>
      <c r="Y222" s="180">
        <v>1500</v>
      </c>
      <c r="Z222" s="235">
        <f>'Coût médian du PMAS'!Q9</f>
        <v>1500</v>
      </c>
      <c r="AB222" s="221" t="s">
        <v>925</v>
      </c>
      <c r="AC222" s="180">
        <v>458.33333333333331</v>
      </c>
      <c r="AD222" s="248">
        <v>416.66666666666669</v>
      </c>
      <c r="AE222" s="248">
        <v>500</v>
      </c>
      <c r="AF222" s="248">
        <v>333.33333333333297</v>
      </c>
      <c r="AG222" s="248">
        <v>458.33333333333331</v>
      </c>
      <c r="AH222" s="183" t="s">
        <v>1047</v>
      </c>
      <c r="AI222" s="236">
        <v>388.83333333333331</v>
      </c>
      <c r="AJ222" s="236">
        <v>312.5</v>
      </c>
      <c r="AK222" s="236">
        <v>312.5</v>
      </c>
      <c r="AL222" s="410"/>
      <c r="AM222" s="236">
        <v>312.5</v>
      </c>
      <c r="AN222" s="410"/>
      <c r="AO222" s="237">
        <v>375</v>
      </c>
      <c r="AP222" s="410"/>
      <c r="AQ222" s="183" t="s">
        <v>1047</v>
      </c>
      <c r="AR222" s="235">
        <v>375</v>
      </c>
      <c r="AS222" s="235">
        <v>312.5</v>
      </c>
      <c r="AT222" s="235">
        <v>312.5</v>
      </c>
      <c r="AU222" s="235">
        <v>375</v>
      </c>
      <c r="AV222" s="180">
        <v>375</v>
      </c>
      <c r="AW222" s="410"/>
      <c r="AX222" s="180">
        <v>406.25</v>
      </c>
      <c r="AY222" s="180">
        <v>375</v>
      </c>
      <c r="AZ222" s="180">
        <v>375</v>
      </c>
      <c r="BA222" s="235">
        <f>'Coût médian du PMAS'!R9</f>
        <v>375</v>
      </c>
    </row>
    <row r="223" spans="1:162" x14ac:dyDescent="0.3">
      <c r="A223" s="221" t="s">
        <v>926</v>
      </c>
      <c r="B223" s="180">
        <v>1250</v>
      </c>
      <c r="C223" s="248">
        <v>1250</v>
      </c>
      <c r="D223" s="183" t="s">
        <v>1047</v>
      </c>
      <c r="E223" s="248">
        <v>1250</v>
      </c>
      <c r="F223" s="248">
        <v>1250</v>
      </c>
      <c r="G223" s="246">
        <v>1250</v>
      </c>
      <c r="H223" s="281">
        <v>1000</v>
      </c>
      <c r="I223" s="236">
        <v>2000</v>
      </c>
      <c r="J223" s="236">
        <v>2000</v>
      </c>
      <c r="K223" s="236">
        <v>2000</v>
      </c>
      <c r="L223" s="236">
        <v>2500</v>
      </c>
      <c r="M223" s="293">
        <v>2500</v>
      </c>
      <c r="N223" s="293">
        <v>2250</v>
      </c>
      <c r="O223" s="237">
        <v>2500</v>
      </c>
      <c r="P223" s="237">
        <v>2000</v>
      </c>
      <c r="Q223" s="237">
        <v>2500</v>
      </c>
      <c r="R223" s="235">
        <v>2500</v>
      </c>
      <c r="S223" s="234">
        <v>2000</v>
      </c>
      <c r="T223" s="235">
        <v>2500</v>
      </c>
      <c r="U223" s="233">
        <v>2000</v>
      </c>
      <c r="V223" s="183" t="s">
        <v>1047</v>
      </c>
      <c r="W223" s="180">
        <v>2250</v>
      </c>
      <c r="X223" s="180">
        <v>2250</v>
      </c>
      <c r="Y223" s="180">
        <v>2500</v>
      </c>
      <c r="Z223" s="183" t="s">
        <v>1047</v>
      </c>
      <c r="AB223" s="221" t="s">
        <v>926</v>
      </c>
      <c r="AC223" s="180">
        <v>500</v>
      </c>
      <c r="AD223" s="248">
        <v>625</v>
      </c>
      <c r="AE223" s="183" t="s">
        <v>1047</v>
      </c>
      <c r="AF223" s="248">
        <v>333.33333333333331</v>
      </c>
      <c r="AG223" s="248">
        <v>583.33333333333337</v>
      </c>
      <c r="AH223" s="233">
        <v>416.66666666666669</v>
      </c>
      <c r="AI223" s="236">
        <v>541.66666666666663</v>
      </c>
      <c r="AJ223" s="232">
        <v>312.5</v>
      </c>
      <c r="AK223" s="236">
        <v>406.25</v>
      </c>
      <c r="AL223" s="410"/>
      <c r="AM223" s="236">
        <v>875</v>
      </c>
      <c r="AN223" s="410"/>
      <c r="AO223" s="293">
        <v>375</v>
      </c>
      <c r="AP223" s="410"/>
      <c r="AQ223" s="237">
        <v>375</v>
      </c>
      <c r="AR223" s="237">
        <v>312.5</v>
      </c>
      <c r="AS223" s="237">
        <v>312.5</v>
      </c>
      <c r="AT223" s="234">
        <v>312.5</v>
      </c>
      <c r="AU223" s="235">
        <v>375</v>
      </c>
      <c r="AV223" s="233">
        <v>312.5</v>
      </c>
      <c r="AW223" s="410"/>
      <c r="AX223" s="233">
        <v>312.5</v>
      </c>
      <c r="AY223" s="233">
        <v>343.75</v>
      </c>
      <c r="AZ223" s="233">
        <v>375</v>
      </c>
      <c r="BA223" s="183" t="s">
        <v>1047</v>
      </c>
    </row>
    <row r="224" spans="1:162" x14ac:dyDescent="0.3">
      <c r="A224" s="221" t="s">
        <v>901</v>
      </c>
      <c r="B224" s="183" t="s">
        <v>1047</v>
      </c>
      <c r="C224" s="183" t="s">
        <v>1047</v>
      </c>
      <c r="D224" s="183" t="s">
        <v>1047</v>
      </c>
      <c r="E224" s="183" t="s">
        <v>1047</v>
      </c>
      <c r="F224" s="248">
        <v>687.5</v>
      </c>
      <c r="G224" s="246">
        <v>562.5</v>
      </c>
      <c r="H224" s="281">
        <v>625</v>
      </c>
      <c r="I224" s="183" t="s">
        <v>1047</v>
      </c>
      <c r="J224" s="183" t="s">
        <v>1047</v>
      </c>
      <c r="K224" s="183" t="s">
        <v>1047</v>
      </c>
      <c r="L224" s="237">
        <v>2000</v>
      </c>
      <c r="M224" s="235">
        <v>1750</v>
      </c>
      <c r="N224" s="237">
        <v>2000</v>
      </c>
      <c r="O224" s="237">
        <v>2000</v>
      </c>
      <c r="P224" s="235">
        <v>1750</v>
      </c>
      <c r="Q224" s="235">
        <v>2000</v>
      </c>
      <c r="R224" s="235">
        <v>2000</v>
      </c>
      <c r="S224" s="235">
        <v>2000</v>
      </c>
      <c r="T224" s="235">
        <v>1500</v>
      </c>
      <c r="U224" s="180">
        <v>1500</v>
      </c>
      <c r="V224" s="183" t="s">
        <v>1047</v>
      </c>
      <c r="W224" s="180">
        <v>1000</v>
      </c>
      <c r="X224" s="180">
        <v>2000</v>
      </c>
      <c r="Y224" s="180">
        <v>2000</v>
      </c>
      <c r="Z224" s="235">
        <f>'Coût médian du PMAS'!Q10</f>
        <v>1500</v>
      </c>
      <c r="AB224" s="221" t="s">
        <v>901</v>
      </c>
      <c r="AC224" s="183" t="s">
        <v>1047</v>
      </c>
      <c r="AD224" s="183" t="s">
        <v>1047</v>
      </c>
      <c r="AE224" s="183" t="s">
        <v>1047</v>
      </c>
      <c r="AF224" s="183" t="s">
        <v>1047</v>
      </c>
      <c r="AG224" s="248">
        <v>250</v>
      </c>
      <c r="AH224" s="246">
        <v>250</v>
      </c>
      <c r="AI224" s="236">
        <v>250</v>
      </c>
      <c r="AJ224" s="183" t="s">
        <v>1047</v>
      </c>
      <c r="AK224" s="183" t="s">
        <v>1047</v>
      </c>
      <c r="AL224" s="410"/>
      <c r="AM224" s="237">
        <v>250</v>
      </c>
      <c r="AN224" s="410"/>
      <c r="AO224" s="237">
        <v>263.9375</v>
      </c>
      <c r="AP224" s="410"/>
      <c r="AQ224" s="235">
        <v>250</v>
      </c>
      <c r="AR224" s="234">
        <v>312.5</v>
      </c>
      <c r="AS224" s="236">
        <v>312.5</v>
      </c>
      <c r="AT224" s="234">
        <v>312.5</v>
      </c>
      <c r="AU224" s="234">
        <v>312.5</v>
      </c>
      <c r="AV224" s="180">
        <v>187.5</v>
      </c>
      <c r="AW224" s="410"/>
      <c r="AX224" s="180">
        <v>296.875</v>
      </c>
      <c r="AY224" s="180">
        <v>312.5</v>
      </c>
      <c r="AZ224" s="180">
        <v>312.5</v>
      </c>
      <c r="BA224" s="235">
        <f>'Coût médian du PMAS'!R10</f>
        <v>187.5</v>
      </c>
    </row>
    <row r="225" spans="1:53" x14ac:dyDescent="0.3">
      <c r="A225" s="130" t="s">
        <v>1052</v>
      </c>
      <c r="B225" s="183" t="s">
        <v>1047</v>
      </c>
      <c r="C225" s="183" t="s">
        <v>1047</v>
      </c>
      <c r="D225" s="183" t="s">
        <v>1047</v>
      </c>
      <c r="E225" s="183" t="s">
        <v>1047</v>
      </c>
      <c r="F225" s="183" t="s">
        <v>1047</v>
      </c>
      <c r="G225" s="183" t="s">
        <v>1047</v>
      </c>
      <c r="H225" s="183" t="s">
        <v>1047</v>
      </c>
      <c r="I225" s="183" t="s">
        <v>1047</v>
      </c>
      <c r="J225" s="183" t="s">
        <v>1047</v>
      </c>
      <c r="K225" s="183" t="s">
        <v>1047</v>
      </c>
      <c r="L225" s="183" t="s">
        <v>1047</v>
      </c>
      <c r="M225" s="183" t="s">
        <v>1047</v>
      </c>
      <c r="N225" s="183" t="s">
        <v>1047</v>
      </c>
      <c r="O225" s="183" t="s">
        <v>1047</v>
      </c>
      <c r="P225" s="235">
        <v>2000</v>
      </c>
      <c r="Q225" s="183" t="s">
        <v>1047</v>
      </c>
      <c r="R225" s="183" t="s">
        <v>1047</v>
      </c>
      <c r="S225" s="183" t="s">
        <v>1047</v>
      </c>
      <c r="T225" s="235">
        <v>1500</v>
      </c>
      <c r="U225" s="183" t="s">
        <v>1047</v>
      </c>
      <c r="V225" s="183" t="s">
        <v>1047</v>
      </c>
      <c r="W225" s="183" t="s">
        <v>1047</v>
      </c>
      <c r="X225" s="180">
        <v>2000</v>
      </c>
      <c r="Y225" s="183" t="s">
        <v>1047</v>
      </c>
      <c r="Z225" s="183" t="s">
        <v>1047</v>
      </c>
      <c r="AB225" s="130" t="s">
        <v>1052</v>
      </c>
      <c r="AC225" s="183" t="s">
        <v>1047</v>
      </c>
      <c r="AD225" s="183" t="s">
        <v>1047</v>
      </c>
      <c r="AE225" s="183" t="s">
        <v>1047</v>
      </c>
      <c r="AF225" s="183" t="s">
        <v>1047</v>
      </c>
      <c r="AG225" s="183" t="s">
        <v>1047</v>
      </c>
      <c r="AH225" s="183" t="s">
        <v>1047</v>
      </c>
      <c r="AI225" s="183" t="s">
        <v>1047</v>
      </c>
      <c r="AJ225" s="183" t="s">
        <v>1047</v>
      </c>
      <c r="AK225" s="183" t="s">
        <v>1047</v>
      </c>
      <c r="AL225" s="410"/>
      <c r="AM225" s="183" t="s">
        <v>1047</v>
      </c>
      <c r="AN225" s="410"/>
      <c r="AO225" s="183" t="s">
        <v>1047</v>
      </c>
      <c r="AP225" s="410"/>
      <c r="AQ225" s="235">
        <v>187.5</v>
      </c>
      <c r="AR225" s="183" t="s">
        <v>1047</v>
      </c>
      <c r="AS225" s="183" t="s">
        <v>1047</v>
      </c>
      <c r="AT225" s="183" t="s">
        <v>1047</v>
      </c>
      <c r="AU225" s="235">
        <v>187.5</v>
      </c>
      <c r="AV225" s="183" t="s">
        <v>1047</v>
      </c>
      <c r="AW225" s="410"/>
      <c r="AX225" s="183" t="s">
        <v>1047</v>
      </c>
      <c r="AY225" s="180">
        <v>187.5</v>
      </c>
      <c r="AZ225" s="183" t="s">
        <v>1047</v>
      </c>
      <c r="BA225" s="183" t="s">
        <v>1047</v>
      </c>
    </row>
    <row r="226" spans="1:53" x14ac:dyDescent="0.3">
      <c r="A226" s="221" t="s">
        <v>1053</v>
      </c>
      <c r="B226" s="183" t="s">
        <v>1047</v>
      </c>
      <c r="C226" s="183" t="s">
        <v>1047</v>
      </c>
      <c r="D226" s="183" t="s">
        <v>1047</v>
      </c>
      <c r="E226" s="183" t="s">
        <v>1047</v>
      </c>
      <c r="F226" s="183" t="s">
        <v>1047</v>
      </c>
      <c r="G226" s="183" t="s">
        <v>1047</v>
      </c>
      <c r="H226" s="183" t="s">
        <v>1047</v>
      </c>
      <c r="I226" s="183" t="s">
        <v>1047</v>
      </c>
      <c r="J226" s="183" t="s">
        <v>1047</v>
      </c>
      <c r="K226" s="183" t="s">
        <v>1047</v>
      </c>
      <c r="L226" s="183" t="s">
        <v>1047</v>
      </c>
      <c r="M226" s="183" t="s">
        <v>1047</v>
      </c>
      <c r="N226" s="237">
        <v>1500</v>
      </c>
      <c r="O226" s="183" t="s">
        <v>1047</v>
      </c>
      <c r="P226" s="183" t="s">
        <v>1047</v>
      </c>
      <c r="Q226" s="235">
        <v>2000</v>
      </c>
      <c r="R226" s="183" t="s">
        <v>1047</v>
      </c>
      <c r="S226" s="235">
        <v>2000</v>
      </c>
      <c r="T226" s="235">
        <v>2000</v>
      </c>
      <c r="U226" s="180">
        <v>2000</v>
      </c>
      <c r="V226" s="183" t="s">
        <v>1047</v>
      </c>
      <c r="W226" s="183" t="s">
        <v>1047</v>
      </c>
      <c r="X226" s="180">
        <v>2000</v>
      </c>
      <c r="Y226" s="183" t="s">
        <v>1047</v>
      </c>
      <c r="Z226" s="235">
        <f>'Coût médian du PMAS'!Q11</f>
        <v>2000</v>
      </c>
      <c r="AB226" s="221" t="s">
        <v>1053</v>
      </c>
      <c r="AC226" s="183" t="s">
        <v>1047</v>
      </c>
      <c r="AD226" s="183" t="s">
        <v>1047</v>
      </c>
      <c r="AE226" s="183" t="s">
        <v>1047</v>
      </c>
      <c r="AF226" s="183" t="s">
        <v>1047</v>
      </c>
      <c r="AG226" s="183" t="s">
        <v>1047</v>
      </c>
      <c r="AH226" s="183" t="s">
        <v>1047</v>
      </c>
      <c r="AI226" s="183" t="s">
        <v>1047</v>
      </c>
      <c r="AJ226" s="183" t="s">
        <v>1047</v>
      </c>
      <c r="AK226" s="183" t="s">
        <v>1047</v>
      </c>
      <c r="AL226" s="410"/>
      <c r="AM226" s="183" t="s">
        <v>1047</v>
      </c>
      <c r="AN226" s="410"/>
      <c r="AO226" s="237">
        <v>312.5</v>
      </c>
      <c r="AP226" s="410"/>
      <c r="AQ226" s="183" t="s">
        <v>1047</v>
      </c>
      <c r="AR226" s="235">
        <v>250</v>
      </c>
      <c r="AS226" s="183" t="s">
        <v>1047</v>
      </c>
      <c r="AT226" s="235">
        <v>250</v>
      </c>
      <c r="AU226" s="235">
        <v>406.25</v>
      </c>
      <c r="AV226" s="180">
        <v>250</v>
      </c>
      <c r="AW226" s="410"/>
      <c r="AX226" s="183" t="s">
        <v>1047</v>
      </c>
      <c r="AY226" s="180">
        <v>312.5</v>
      </c>
      <c r="AZ226" s="183" t="s">
        <v>1047</v>
      </c>
      <c r="BA226" s="235">
        <f>'Coût médian du PMAS'!R11</f>
        <v>250</v>
      </c>
    </row>
    <row r="227" spans="1:53" x14ac:dyDescent="0.3">
      <c r="A227" s="221" t="s">
        <v>1054</v>
      </c>
      <c r="B227" s="183" t="s">
        <v>1047</v>
      </c>
      <c r="C227" s="183" t="s">
        <v>1047</v>
      </c>
      <c r="D227" s="183" t="s">
        <v>1047</v>
      </c>
      <c r="E227" s="183" t="s">
        <v>1047</v>
      </c>
      <c r="F227" s="183" t="s">
        <v>1047</v>
      </c>
      <c r="G227" s="183" t="s">
        <v>1047</v>
      </c>
      <c r="H227" s="183" t="s">
        <v>1047</v>
      </c>
      <c r="I227" s="183" t="s">
        <v>1047</v>
      </c>
      <c r="J227" s="183" t="s">
        <v>1047</v>
      </c>
      <c r="K227" s="183" t="s">
        <v>1047</v>
      </c>
      <c r="L227" s="237">
        <v>2000</v>
      </c>
      <c r="M227" s="183" t="s">
        <v>1047</v>
      </c>
      <c r="N227" s="237">
        <v>2000</v>
      </c>
      <c r="O227" s="183" t="s">
        <v>1047</v>
      </c>
      <c r="P227" s="237">
        <v>2000</v>
      </c>
      <c r="Q227" s="237">
        <v>1500</v>
      </c>
      <c r="R227" s="183" t="s">
        <v>1047</v>
      </c>
      <c r="S227" s="183" t="s">
        <v>1047</v>
      </c>
      <c r="T227" s="235">
        <v>1500</v>
      </c>
      <c r="U227" s="180">
        <v>1500</v>
      </c>
      <c r="V227" s="183" t="s">
        <v>1047</v>
      </c>
      <c r="W227" s="183" t="s">
        <v>1047</v>
      </c>
      <c r="X227" s="180">
        <v>2000</v>
      </c>
      <c r="Y227" s="183" t="s">
        <v>1047</v>
      </c>
      <c r="Z227" s="183" t="s">
        <v>1047</v>
      </c>
      <c r="AB227" s="221" t="s">
        <v>1054</v>
      </c>
      <c r="AC227" s="183" t="s">
        <v>1047</v>
      </c>
      <c r="AD227" s="183" t="s">
        <v>1047</v>
      </c>
      <c r="AE227" s="183" t="s">
        <v>1047</v>
      </c>
      <c r="AF227" s="183" t="s">
        <v>1047</v>
      </c>
      <c r="AG227" s="183" t="s">
        <v>1047</v>
      </c>
      <c r="AH227" s="183" t="s">
        <v>1047</v>
      </c>
      <c r="AI227" s="183" t="s">
        <v>1047</v>
      </c>
      <c r="AJ227" s="183" t="s">
        <v>1047</v>
      </c>
      <c r="AK227" s="183" t="s">
        <v>1047</v>
      </c>
      <c r="AL227" s="410"/>
      <c r="AM227" s="237">
        <v>218.75</v>
      </c>
      <c r="AN227" s="410"/>
      <c r="AO227" s="234">
        <v>312.5</v>
      </c>
      <c r="AP227" s="410"/>
      <c r="AQ227" s="237">
        <v>187.5</v>
      </c>
      <c r="AR227" s="237">
        <v>187.5</v>
      </c>
      <c r="AS227" s="183" t="s">
        <v>1047</v>
      </c>
      <c r="AT227" s="183" t="s">
        <v>1047</v>
      </c>
      <c r="AU227" s="235">
        <v>187.5</v>
      </c>
      <c r="AV227" s="180">
        <v>187.5</v>
      </c>
      <c r="AW227" s="410"/>
      <c r="AX227" s="183" t="s">
        <v>1047</v>
      </c>
      <c r="AY227" s="233">
        <v>343.75</v>
      </c>
      <c r="AZ227" s="183" t="s">
        <v>1047</v>
      </c>
      <c r="BA227" s="183" t="s">
        <v>1047</v>
      </c>
    </row>
    <row r="228" spans="1:53" x14ac:dyDescent="0.3">
      <c r="A228" s="153" t="s">
        <v>905</v>
      </c>
      <c r="B228" s="183" t="s">
        <v>1047</v>
      </c>
      <c r="C228" s="183" t="s">
        <v>1047</v>
      </c>
      <c r="D228" s="183" t="s">
        <v>1047</v>
      </c>
      <c r="E228" s="183" t="s">
        <v>1047</v>
      </c>
      <c r="F228" s="183" t="s">
        <v>1047</v>
      </c>
      <c r="G228" s="183" t="s">
        <v>1047</v>
      </c>
      <c r="H228" s="183" t="s">
        <v>1047</v>
      </c>
      <c r="I228" s="183" t="s">
        <v>1047</v>
      </c>
      <c r="J228" s="183" t="s">
        <v>1047</v>
      </c>
      <c r="K228" s="183" t="s">
        <v>1047</v>
      </c>
      <c r="L228" s="183" t="s">
        <v>1047</v>
      </c>
      <c r="M228" s="183" t="s">
        <v>1047</v>
      </c>
      <c r="N228" s="183" t="s">
        <v>1047</v>
      </c>
      <c r="O228" s="183" t="s">
        <v>1047</v>
      </c>
      <c r="P228" s="183" t="s">
        <v>1047</v>
      </c>
      <c r="Q228" s="183" t="s">
        <v>1047</v>
      </c>
      <c r="R228" s="183" t="s">
        <v>1047</v>
      </c>
      <c r="S228" s="183" t="s">
        <v>1047</v>
      </c>
      <c r="T228" s="183" t="s">
        <v>1047</v>
      </c>
      <c r="U228" s="180">
        <v>2500</v>
      </c>
      <c r="V228" s="183" t="s">
        <v>1047</v>
      </c>
      <c r="W228" s="180">
        <v>2500</v>
      </c>
      <c r="X228" s="180">
        <v>2500</v>
      </c>
      <c r="Y228" s="180">
        <v>2500</v>
      </c>
      <c r="Z228" s="235">
        <f>'Coût médian du PMAS'!Q12</f>
        <v>2250</v>
      </c>
      <c r="AB228" s="153" t="s">
        <v>905</v>
      </c>
      <c r="AC228" s="183" t="s">
        <v>1047</v>
      </c>
      <c r="AD228" s="183" t="s">
        <v>1047</v>
      </c>
      <c r="AE228" s="183" t="s">
        <v>1047</v>
      </c>
      <c r="AF228" s="183" t="s">
        <v>1047</v>
      </c>
      <c r="AG228" s="183" t="s">
        <v>1047</v>
      </c>
      <c r="AH228" s="183" t="s">
        <v>1047</v>
      </c>
      <c r="AI228" s="183" t="s">
        <v>1047</v>
      </c>
      <c r="AJ228" s="183" t="s">
        <v>1047</v>
      </c>
      <c r="AK228" s="183" t="s">
        <v>1047</v>
      </c>
      <c r="AL228" s="410"/>
      <c r="AM228" s="183" t="s">
        <v>1047</v>
      </c>
      <c r="AN228" s="410"/>
      <c r="AO228" s="183" t="s">
        <v>1047</v>
      </c>
      <c r="AP228" s="410"/>
      <c r="AQ228" s="183" t="s">
        <v>1047</v>
      </c>
      <c r="AR228" s="183" t="s">
        <v>1047</v>
      </c>
      <c r="AS228" s="183" t="s">
        <v>1047</v>
      </c>
      <c r="AT228" s="183" t="s">
        <v>1047</v>
      </c>
      <c r="AU228" s="183" t="s">
        <v>1047</v>
      </c>
      <c r="AV228" s="180">
        <v>500</v>
      </c>
      <c r="AW228" s="410"/>
      <c r="AX228" s="233">
        <v>312.5</v>
      </c>
      <c r="AY228" s="180">
        <v>406.25</v>
      </c>
      <c r="AZ228" s="180">
        <v>333.375</v>
      </c>
      <c r="BA228" s="235">
        <f>'Coût médian du PMAS'!R12</f>
        <v>306.25</v>
      </c>
    </row>
    <row r="229" spans="1:53" x14ac:dyDescent="0.3">
      <c r="A229" s="221" t="s">
        <v>902</v>
      </c>
      <c r="B229" s="180">
        <v>1000</v>
      </c>
      <c r="C229" s="248">
        <v>1000</v>
      </c>
      <c r="D229" s="248">
        <v>1000</v>
      </c>
      <c r="E229" s="248">
        <v>500</v>
      </c>
      <c r="F229" s="248">
        <v>1000</v>
      </c>
      <c r="G229" s="246">
        <v>1000</v>
      </c>
      <c r="H229" s="183" t="s">
        <v>1047</v>
      </c>
      <c r="I229" s="183" t="s">
        <v>1047</v>
      </c>
      <c r="J229" s="235">
        <v>2000</v>
      </c>
      <c r="K229" s="237">
        <v>2500</v>
      </c>
      <c r="L229" s="237">
        <v>2500</v>
      </c>
      <c r="M229" s="237">
        <v>3500</v>
      </c>
      <c r="N229" s="183" t="s">
        <v>1047</v>
      </c>
      <c r="O229" s="235">
        <v>2000</v>
      </c>
      <c r="P229" s="183" t="s">
        <v>1047</v>
      </c>
      <c r="Q229" s="235">
        <v>2000</v>
      </c>
      <c r="R229" s="235">
        <v>2000</v>
      </c>
      <c r="S229" s="235">
        <v>2000</v>
      </c>
      <c r="T229" s="235">
        <v>2000</v>
      </c>
      <c r="U229" s="180">
        <v>2000</v>
      </c>
      <c r="V229" s="180">
        <v>2000</v>
      </c>
      <c r="W229" s="180">
        <v>2000</v>
      </c>
      <c r="X229" s="180">
        <v>2000</v>
      </c>
      <c r="Y229" s="180">
        <v>2000</v>
      </c>
      <c r="Z229" s="235">
        <f>'Coût médian du PMAS'!Q13</f>
        <v>2000</v>
      </c>
      <c r="AB229" s="221" t="s">
        <v>902</v>
      </c>
      <c r="AC229" s="180">
        <v>416.66666666666669</v>
      </c>
      <c r="AD229" s="248">
        <v>333.33333333333331</v>
      </c>
      <c r="AE229" s="248">
        <v>583.33333333333337</v>
      </c>
      <c r="AF229" s="248">
        <v>375</v>
      </c>
      <c r="AG229" s="248">
        <v>458.33333333333331</v>
      </c>
      <c r="AH229" s="246">
        <v>583.33333333333337</v>
      </c>
      <c r="AI229" s="183" t="s">
        <v>1047</v>
      </c>
      <c r="AJ229" s="183" t="s">
        <v>1047</v>
      </c>
      <c r="AK229" s="235">
        <v>250</v>
      </c>
      <c r="AL229" s="410"/>
      <c r="AM229" s="237">
        <v>312.5</v>
      </c>
      <c r="AN229" s="410"/>
      <c r="AO229" s="183" t="s">
        <v>1047</v>
      </c>
      <c r="AP229" s="410"/>
      <c r="AQ229" s="183" t="s">
        <v>1047</v>
      </c>
      <c r="AR229" s="235">
        <v>375</v>
      </c>
      <c r="AS229" s="235">
        <v>375</v>
      </c>
      <c r="AT229" s="235">
        <v>375</v>
      </c>
      <c r="AU229" s="235">
        <v>375</v>
      </c>
      <c r="AV229" s="180">
        <v>375</v>
      </c>
      <c r="AW229" s="410"/>
      <c r="AX229" s="180">
        <v>375</v>
      </c>
      <c r="AY229" s="180">
        <v>375</v>
      </c>
      <c r="AZ229" s="180">
        <v>375</v>
      </c>
      <c r="BA229" s="235">
        <f>'Coût médian du PMAS'!R13</f>
        <v>375</v>
      </c>
    </row>
    <row r="230" spans="1:53" x14ac:dyDescent="0.3">
      <c r="A230" s="221" t="s">
        <v>1049</v>
      </c>
      <c r="B230" s="180">
        <v>1000</v>
      </c>
      <c r="C230" s="248">
        <v>750</v>
      </c>
      <c r="D230" s="248">
        <v>1000</v>
      </c>
      <c r="E230" s="248">
        <v>750</v>
      </c>
      <c r="F230" s="248">
        <v>750</v>
      </c>
      <c r="G230" s="183" t="s">
        <v>1047</v>
      </c>
      <c r="H230" s="281">
        <v>750</v>
      </c>
      <c r="I230" s="236">
        <v>2000</v>
      </c>
      <c r="J230" s="183" t="s">
        <v>1047</v>
      </c>
      <c r="K230" s="237">
        <v>2000</v>
      </c>
      <c r="L230" s="237">
        <v>2500</v>
      </c>
      <c r="M230" s="237">
        <v>2000</v>
      </c>
      <c r="N230" s="237">
        <v>2000</v>
      </c>
      <c r="O230" s="235">
        <v>2000</v>
      </c>
      <c r="P230" s="237">
        <v>2000</v>
      </c>
      <c r="Q230" s="237">
        <v>1000</v>
      </c>
      <c r="R230" s="183" t="s">
        <v>1047</v>
      </c>
      <c r="S230" s="235">
        <v>2000</v>
      </c>
      <c r="T230" s="183" t="s">
        <v>1047</v>
      </c>
      <c r="U230" s="180">
        <v>1500</v>
      </c>
      <c r="V230" s="183" t="s">
        <v>1047</v>
      </c>
      <c r="W230" s="183" t="s">
        <v>1047</v>
      </c>
      <c r="X230" s="183" t="s">
        <v>1047</v>
      </c>
      <c r="Y230" s="183" t="s">
        <v>1047</v>
      </c>
      <c r="Z230" s="183" t="s">
        <v>1047</v>
      </c>
      <c r="AB230" s="221" t="s">
        <v>1049</v>
      </c>
      <c r="AC230" s="180">
        <v>333.33333333333331</v>
      </c>
      <c r="AD230" s="248">
        <v>333.33333333333331</v>
      </c>
      <c r="AE230" s="248">
        <v>333.33333333333331</v>
      </c>
      <c r="AF230" s="248">
        <v>333.33333333333331</v>
      </c>
      <c r="AG230" s="248">
        <v>333.33333333333331</v>
      </c>
      <c r="AH230" s="183" t="s">
        <v>1047</v>
      </c>
      <c r="AI230" s="236">
        <v>500</v>
      </c>
      <c r="AJ230" s="236">
        <v>250</v>
      </c>
      <c r="AK230" s="183" t="s">
        <v>1047</v>
      </c>
      <c r="AL230" s="410"/>
      <c r="AM230" s="237">
        <v>250</v>
      </c>
      <c r="AN230" s="410"/>
      <c r="AO230" s="237">
        <v>250</v>
      </c>
      <c r="AP230" s="410"/>
      <c r="AQ230" s="237">
        <v>312.5</v>
      </c>
      <c r="AR230" s="237">
        <v>250</v>
      </c>
      <c r="AS230" s="183" t="s">
        <v>1047</v>
      </c>
      <c r="AT230" s="234">
        <v>312.5</v>
      </c>
      <c r="AU230" s="183" t="s">
        <v>1047</v>
      </c>
      <c r="AV230" s="180">
        <v>250</v>
      </c>
      <c r="AW230" s="410"/>
      <c r="AX230" s="183" t="s">
        <v>1047</v>
      </c>
      <c r="AY230" s="183" t="s">
        <v>1047</v>
      </c>
      <c r="AZ230" s="183" t="s">
        <v>1047</v>
      </c>
      <c r="BA230" s="183" t="s">
        <v>1047</v>
      </c>
    </row>
    <row r="231" spans="1:53" x14ac:dyDescent="0.3">
      <c r="A231" s="130" t="s">
        <v>927</v>
      </c>
      <c r="B231" s="183" t="s">
        <v>1047</v>
      </c>
      <c r="C231" s="183" t="s">
        <v>1047</v>
      </c>
      <c r="D231" s="183" t="s">
        <v>1047</v>
      </c>
      <c r="E231" s="248">
        <v>750</v>
      </c>
      <c r="F231" s="183" t="s">
        <v>1047</v>
      </c>
      <c r="G231" s="183" t="s">
        <v>1047</v>
      </c>
      <c r="H231" s="183" t="s">
        <v>1047</v>
      </c>
      <c r="I231" s="237">
        <v>1750</v>
      </c>
      <c r="J231" s="237">
        <v>2000</v>
      </c>
      <c r="K231" s="180">
        <v>2000</v>
      </c>
      <c r="L231" s="237">
        <v>2000</v>
      </c>
      <c r="M231" s="237">
        <v>2000</v>
      </c>
      <c r="N231" s="234">
        <v>2000</v>
      </c>
      <c r="O231" s="183" t="s">
        <v>1047</v>
      </c>
      <c r="P231" s="237">
        <v>2500</v>
      </c>
      <c r="Q231" s="237">
        <v>2500</v>
      </c>
      <c r="R231" s="235">
        <v>2500</v>
      </c>
      <c r="S231" s="183" t="s">
        <v>1047</v>
      </c>
      <c r="T231" s="235">
        <v>2500</v>
      </c>
      <c r="U231" s="180">
        <v>2500</v>
      </c>
      <c r="V231" s="183" t="s">
        <v>1047</v>
      </c>
      <c r="W231" s="183" t="s">
        <v>1047</v>
      </c>
      <c r="X231" s="183" t="s">
        <v>1047</v>
      </c>
      <c r="Y231" s="180">
        <v>2500</v>
      </c>
      <c r="Z231" s="235">
        <f>'Coût médian du PMAS'!Q14</f>
        <v>2500</v>
      </c>
      <c r="AB231" s="130" t="s">
        <v>927</v>
      </c>
      <c r="AC231" s="183" t="s">
        <v>1047</v>
      </c>
      <c r="AD231" s="183" t="s">
        <v>1047</v>
      </c>
      <c r="AE231" s="183" t="s">
        <v>1047</v>
      </c>
      <c r="AF231" s="248">
        <v>283.33333333333331</v>
      </c>
      <c r="AG231" s="183" t="s">
        <v>1047</v>
      </c>
      <c r="AH231" s="183" t="s">
        <v>1047</v>
      </c>
      <c r="AI231" s="183" t="s">
        <v>1047</v>
      </c>
      <c r="AJ231" s="237">
        <v>250</v>
      </c>
      <c r="AK231" s="237">
        <v>281.25</v>
      </c>
      <c r="AL231" s="410"/>
      <c r="AM231" s="237">
        <v>312.5</v>
      </c>
      <c r="AN231" s="410"/>
      <c r="AO231" s="236">
        <v>312.5</v>
      </c>
      <c r="AP231" s="410"/>
      <c r="AQ231" s="237">
        <v>250</v>
      </c>
      <c r="AR231" s="237">
        <v>312.5</v>
      </c>
      <c r="AS231" s="237">
        <v>312.5</v>
      </c>
      <c r="AT231" s="183" t="s">
        <v>1047</v>
      </c>
      <c r="AU231" s="235">
        <v>312.5</v>
      </c>
      <c r="AV231" s="180">
        <v>312.5</v>
      </c>
      <c r="AW231" s="410"/>
      <c r="AX231" s="183" t="s">
        <v>1047</v>
      </c>
      <c r="AY231" s="183" t="s">
        <v>1047</v>
      </c>
      <c r="AZ231" s="180">
        <v>312.5</v>
      </c>
      <c r="BA231" s="235">
        <f>'Coût médian du PMAS'!R14</f>
        <v>312.5</v>
      </c>
    </row>
    <row r="232" spans="1:53" x14ac:dyDescent="0.3">
      <c r="A232" s="221" t="s">
        <v>928</v>
      </c>
      <c r="B232" s="180">
        <v>1000</v>
      </c>
      <c r="C232" s="248">
        <v>1000</v>
      </c>
      <c r="D232" s="183" t="s">
        <v>1047</v>
      </c>
      <c r="E232" s="183" t="s">
        <v>1047</v>
      </c>
      <c r="F232" s="183" t="s">
        <v>1047</v>
      </c>
      <c r="G232" s="183" t="s">
        <v>1047</v>
      </c>
      <c r="H232" s="281">
        <v>1000</v>
      </c>
      <c r="I232" s="183" t="s">
        <v>1047</v>
      </c>
      <c r="J232" s="235">
        <v>1500</v>
      </c>
      <c r="K232" s="237">
        <v>2000</v>
      </c>
      <c r="L232" s="183" t="s">
        <v>1047</v>
      </c>
      <c r="M232" s="237">
        <v>2000</v>
      </c>
      <c r="N232" s="237">
        <v>2000</v>
      </c>
      <c r="O232" s="237">
        <v>1500</v>
      </c>
      <c r="P232" s="237">
        <v>2000</v>
      </c>
      <c r="Q232" s="237">
        <v>1500</v>
      </c>
      <c r="R232" s="235">
        <v>1500</v>
      </c>
      <c r="S232" s="235">
        <v>2220</v>
      </c>
      <c r="T232" s="234">
        <v>2000</v>
      </c>
      <c r="U232" s="183" t="s">
        <v>1047</v>
      </c>
      <c r="V232" s="180">
        <v>2000</v>
      </c>
      <c r="W232" s="180">
        <v>2000</v>
      </c>
      <c r="X232" s="180">
        <v>2000</v>
      </c>
      <c r="Y232" s="180">
        <v>1875</v>
      </c>
      <c r="Z232" s="235">
        <f>'Coût médian du PMAS'!Q15</f>
        <v>2000</v>
      </c>
      <c r="AB232" s="221" t="s">
        <v>928</v>
      </c>
      <c r="AC232" s="180">
        <v>416.66666666666669</v>
      </c>
      <c r="AD232" s="248">
        <v>383.33333333333297</v>
      </c>
      <c r="AE232" s="183" t="s">
        <v>1047</v>
      </c>
      <c r="AF232" s="183" t="s">
        <v>1047</v>
      </c>
      <c r="AG232" s="183" t="s">
        <v>1047</v>
      </c>
      <c r="AH232" s="183" t="s">
        <v>1047</v>
      </c>
      <c r="AI232" s="233">
        <v>500</v>
      </c>
      <c r="AJ232" s="183" t="s">
        <v>1047</v>
      </c>
      <c r="AK232" s="235">
        <v>250</v>
      </c>
      <c r="AL232" s="410"/>
      <c r="AM232" s="183" t="s">
        <v>1047</v>
      </c>
      <c r="AN232" s="410"/>
      <c r="AO232" s="237">
        <v>250</v>
      </c>
      <c r="AP232" s="410"/>
      <c r="AQ232" s="237">
        <v>312.5</v>
      </c>
      <c r="AR232" s="237">
        <v>145.833125</v>
      </c>
      <c r="AS232" s="237">
        <v>150</v>
      </c>
      <c r="AT232" s="235">
        <v>150</v>
      </c>
      <c r="AU232" s="234">
        <v>312.5</v>
      </c>
      <c r="AV232" s="183" t="s">
        <v>1047</v>
      </c>
      <c r="AW232" s="410"/>
      <c r="AX232" s="180">
        <v>250</v>
      </c>
      <c r="AY232" s="180">
        <v>250</v>
      </c>
      <c r="AZ232" s="180">
        <v>250</v>
      </c>
      <c r="BA232" s="235">
        <f>'Coût médian du PMAS'!R15</f>
        <v>312.5</v>
      </c>
    </row>
    <row r="233" spans="1:53" x14ac:dyDescent="0.3">
      <c r="A233" s="221" t="s">
        <v>1055</v>
      </c>
      <c r="B233" s="183" t="s">
        <v>1047</v>
      </c>
      <c r="C233" s="183" t="s">
        <v>1047</v>
      </c>
      <c r="D233" s="183" t="s">
        <v>1047</v>
      </c>
      <c r="E233" s="183" t="s">
        <v>1047</v>
      </c>
      <c r="F233" s="183" t="s">
        <v>1047</v>
      </c>
      <c r="G233" s="183" t="s">
        <v>1047</v>
      </c>
      <c r="H233" s="183" t="s">
        <v>1047</v>
      </c>
      <c r="I233" s="183" t="s">
        <v>1047</v>
      </c>
      <c r="J233" s="183" t="s">
        <v>1047</v>
      </c>
      <c r="K233" s="183" t="s">
        <v>1047</v>
      </c>
      <c r="L233" s="183" t="s">
        <v>1047</v>
      </c>
      <c r="M233" s="183" t="s">
        <v>1047</v>
      </c>
      <c r="N233" s="183" t="s">
        <v>1047</v>
      </c>
      <c r="O233" s="183" t="s">
        <v>1047</v>
      </c>
      <c r="P233" s="237">
        <v>2000</v>
      </c>
      <c r="Q233" s="237">
        <v>2000</v>
      </c>
      <c r="R233" s="235">
        <v>2000</v>
      </c>
      <c r="S233" s="183" t="s">
        <v>1047</v>
      </c>
      <c r="T233" s="183" t="s">
        <v>1047</v>
      </c>
      <c r="U233" s="183" t="s">
        <v>1047</v>
      </c>
      <c r="V233" s="183" t="s">
        <v>1047</v>
      </c>
      <c r="W233" s="183" t="s">
        <v>1047</v>
      </c>
      <c r="X233" s="183" t="s">
        <v>1047</v>
      </c>
      <c r="Y233" s="183" t="s">
        <v>1047</v>
      </c>
      <c r="Z233" s="183" t="s">
        <v>1047</v>
      </c>
      <c r="AB233" s="221" t="s">
        <v>1055</v>
      </c>
      <c r="AC233" s="183" t="s">
        <v>1047</v>
      </c>
      <c r="AD233" s="183" t="s">
        <v>1047</v>
      </c>
      <c r="AE233" s="183" t="s">
        <v>1047</v>
      </c>
      <c r="AF233" s="183" t="s">
        <v>1047</v>
      </c>
      <c r="AG233" s="183" t="s">
        <v>1047</v>
      </c>
      <c r="AH233" s="183" t="s">
        <v>1047</v>
      </c>
      <c r="AI233" s="183" t="s">
        <v>1047</v>
      </c>
      <c r="AJ233" s="183" t="s">
        <v>1047</v>
      </c>
      <c r="AK233" s="183" t="s">
        <v>1047</v>
      </c>
      <c r="AL233" s="410"/>
      <c r="AM233" s="183" t="s">
        <v>1047</v>
      </c>
      <c r="AN233" s="410"/>
      <c r="AO233" s="183" t="s">
        <v>1047</v>
      </c>
      <c r="AP233" s="410"/>
      <c r="AQ233" s="237">
        <v>437.5</v>
      </c>
      <c r="AR233" s="237">
        <v>437.5</v>
      </c>
      <c r="AS233" s="237">
        <v>437.5</v>
      </c>
      <c r="AT233" s="183" t="s">
        <v>1047</v>
      </c>
      <c r="AU233" s="183" t="s">
        <v>1047</v>
      </c>
      <c r="AV233" s="183" t="s">
        <v>1047</v>
      </c>
      <c r="AW233" s="410"/>
      <c r="AX233" s="183" t="s">
        <v>1047</v>
      </c>
      <c r="AY233" s="183" t="s">
        <v>1047</v>
      </c>
      <c r="AZ233" s="183" t="s">
        <v>1047</v>
      </c>
      <c r="BA233" s="183" t="s">
        <v>1047</v>
      </c>
    </row>
    <row r="234" spans="1:53" x14ac:dyDescent="0.3">
      <c r="A234" s="221" t="s">
        <v>929</v>
      </c>
      <c r="B234" s="183" t="s">
        <v>1047</v>
      </c>
      <c r="C234" s="183" t="s">
        <v>1047</v>
      </c>
      <c r="D234" s="248">
        <v>1000</v>
      </c>
      <c r="E234" s="248">
        <v>1000</v>
      </c>
      <c r="F234" s="183" t="s">
        <v>1047</v>
      </c>
      <c r="G234" s="246">
        <v>1000</v>
      </c>
      <c r="H234" s="236">
        <v>1250</v>
      </c>
      <c r="I234" s="236">
        <v>2000</v>
      </c>
      <c r="J234" s="236">
        <v>2000</v>
      </c>
      <c r="K234" s="236">
        <v>2500</v>
      </c>
      <c r="L234" s="236">
        <v>2500</v>
      </c>
      <c r="M234" s="236">
        <v>2500</v>
      </c>
      <c r="N234" s="236">
        <v>2500</v>
      </c>
      <c r="O234" s="236">
        <v>2500</v>
      </c>
      <c r="P234" s="236">
        <v>2500</v>
      </c>
      <c r="Q234" s="236">
        <v>2500</v>
      </c>
      <c r="R234" s="235">
        <v>2500</v>
      </c>
      <c r="S234" s="235">
        <v>2500</v>
      </c>
      <c r="T234" s="235">
        <v>2500</v>
      </c>
      <c r="U234" s="180">
        <v>2500</v>
      </c>
      <c r="V234" s="183" t="s">
        <v>1047</v>
      </c>
      <c r="W234" s="180">
        <v>2500</v>
      </c>
      <c r="X234" s="180">
        <v>2500</v>
      </c>
      <c r="Y234" s="180">
        <v>2500</v>
      </c>
      <c r="Z234" s="235">
        <f>'Coût médian du PMAS'!Q16</f>
        <v>2500</v>
      </c>
      <c r="AB234" s="221" t="s">
        <v>929</v>
      </c>
      <c r="AC234" s="183" t="s">
        <v>1047</v>
      </c>
      <c r="AD234" s="183" t="s">
        <v>1047</v>
      </c>
      <c r="AE234" s="248">
        <v>333.33333333333331</v>
      </c>
      <c r="AF234" s="248">
        <v>333.33333333333331</v>
      </c>
      <c r="AG234" s="183" t="s">
        <v>1047</v>
      </c>
      <c r="AH234" s="246">
        <v>333.33333333333331</v>
      </c>
      <c r="AI234" s="236">
        <v>500</v>
      </c>
      <c r="AJ234" s="236">
        <v>375</v>
      </c>
      <c r="AK234" s="236">
        <v>375</v>
      </c>
      <c r="AL234" s="410"/>
      <c r="AM234" s="236">
        <v>312.5</v>
      </c>
      <c r="AN234" s="410"/>
      <c r="AO234" s="236">
        <v>312.5</v>
      </c>
      <c r="AP234" s="410"/>
      <c r="AQ234" s="236">
        <v>312.5</v>
      </c>
      <c r="AR234" s="236">
        <v>312.5</v>
      </c>
      <c r="AS234" s="236">
        <v>312.5</v>
      </c>
      <c r="AT234" s="235">
        <v>312.5</v>
      </c>
      <c r="AU234" s="235">
        <v>312.5</v>
      </c>
      <c r="AV234" s="180">
        <v>312.5</v>
      </c>
      <c r="AW234" s="410"/>
      <c r="AX234" s="180">
        <v>312.5</v>
      </c>
      <c r="AY234" s="180">
        <v>312.5</v>
      </c>
      <c r="AZ234" s="180">
        <v>375</v>
      </c>
      <c r="BA234" s="235">
        <f>'Coût médian du PMAS'!R16</f>
        <v>312.5</v>
      </c>
    </row>
    <row r="235" spans="1:53" x14ac:dyDescent="0.3">
      <c r="A235" s="130" t="s">
        <v>1750</v>
      </c>
      <c r="B235" s="183" t="s">
        <v>1047</v>
      </c>
      <c r="C235" s="183" t="s">
        <v>1047</v>
      </c>
      <c r="D235" s="183" t="s">
        <v>1047</v>
      </c>
      <c r="E235" s="183" t="s">
        <v>1047</v>
      </c>
      <c r="F235" s="183" t="s">
        <v>1047</v>
      </c>
      <c r="G235" s="183" t="s">
        <v>1047</v>
      </c>
      <c r="H235" s="183" t="s">
        <v>1047</v>
      </c>
      <c r="I235" s="183" t="s">
        <v>1047</v>
      </c>
      <c r="J235" s="183" t="s">
        <v>1047</v>
      </c>
      <c r="K235" s="183" t="s">
        <v>1047</v>
      </c>
      <c r="L235" s="183" t="s">
        <v>1047</v>
      </c>
      <c r="M235" s="183" t="s">
        <v>1047</v>
      </c>
      <c r="N235" s="183" t="s">
        <v>1047</v>
      </c>
      <c r="O235" s="183" t="s">
        <v>1047</v>
      </c>
      <c r="P235" s="183" t="s">
        <v>1047</v>
      </c>
      <c r="Q235" s="183" t="s">
        <v>1047</v>
      </c>
      <c r="R235" s="183" t="s">
        <v>1047</v>
      </c>
      <c r="S235" s="183" t="s">
        <v>1047</v>
      </c>
      <c r="T235" s="183" t="s">
        <v>1047</v>
      </c>
      <c r="U235" s="183" t="s">
        <v>1047</v>
      </c>
      <c r="V235" s="183" t="s">
        <v>1047</v>
      </c>
      <c r="W235" s="183" t="s">
        <v>1047</v>
      </c>
      <c r="X235" s="183" t="s">
        <v>1047</v>
      </c>
      <c r="Y235" s="180">
        <v>2000</v>
      </c>
      <c r="Z235" s="235">
        <f>'Coût médian du PMAS'!Q17</f>
        <v>1500</v>
      </c>
      <c r="AB235" s="130" t="s">
        <v>1750</v>
      </c>
      <c r="AC235" s="183" t="s">
        <v>1047</v>
      </c>
      <c r="AD235" s="183" t="s">
        <v>1047</v>
      </c>
      <c r="AE235" s="183" t="s">
        <v>1047</v>
      </c>
      <c r="AF235" s="183" t="s">
        <v>1047</v>
      </c>
      <c r="AG235" s="183" t="s">
        <v>1047</v>
      </c>
      <c r="AH235" s="183" t="s">
        <v>1047</v>
      </c>
      <c r="AI235" s="183" t="s">
        <v>1047</v>
      </c>
      <c r="AJ235" s="183" t="s">
        <v>1047</v>
      </c>
      <c r="AK235" s="183" t="s">
        <v>1047</v>
      </c>
      <c r="AL235" s="410"/>
      <c r="AM235" s="183" t="s">
        <v>1047</v>
      </c>
      <c r="AN235" s="410"/>
      <c r="AO235" s="183" t="s">
        <v>1047</v>
      </c>
      <c r="AP235" s="410"/>
      <c r="AQ235" s="183" t="s">
        <v>1047</v>
      </c>
      <c r="AR235" s="183" t="s">
        <v>1047</v>
      </c>
      <c r="AS235" s="183" t="s">
        <v>1047</v>
      </c>
      <c r="AT235" s="183" t="s">
        <v>1047</v>
      </c>
      <c r="AU235" s="183" t="s">
        <v>1047</v>
      </c>
      <c r="AV235" s="183" t="s">
        <v>1047</v>
      </c>
      <c r="AW235" s="410"/>
      <c r="AX235" s="183" t="s">
        <v>1047</v>
      </c>
      <c r="AY235" s="183" t="s">
        <v>1047</v>
      </c>
      <c r="AZ235" s="180">
        <v>313</v>
      </c>
      <c r="BA235" s="235">
        <f>'Coût médian du PMAS'!R17</f>
        <v>250</v>
      </c>
    </row>
    <row r="236" spans="1:53" x14ac:dyDescent="0.3">
      <c r="A236" s="221" t="s">
        <v>874</v>
      </c>
      <c r="B236" s="183" t="s">
        <v>1047</v>
      </c>
      <c r="C236" s="183" t="s">
        <v>1047</v>
      </c>
      <c r="D236" s="183" t="s">
        <v>1047</v>
      </c>
      <c r="E236" s="183" t="s">
        <v>1047</v>
      </c>
      <c r="F236" s="183" t="s">
        <v>1047</v>
      </c>
      <c r="G236" s="183" t="s">
        <v>1047</v>
      </c>
      <c r="H236" s="183" t="s">
        <v>1047</v>
      </c>
      <c r="I236" s="183" t="s">
        <v>1047</v>
      </c>
      <c r="J236" s="183" t="s">
        <v>1047</v>
      </c>
      <c r="K236" s="183" t="s">
        <v>1047</v>
      </c>
      <c r="L236" s="183" t="s">
        <v>1047</v>
      </c>
      <c r="M236" s="183" t="s">
        <v>1047</v>
      </c>
      <c r="N236" s="183" t="s">
        <v>1047</v>
      </c>
      <c r="O236" s="183" t="s">
        <v>1047</v>
      </c>
      <c r="P236" s="237">
        <v>2500</v>
      </c>
      <c r="Q236" s="237">
        <v>2500</v>
      </c>
      <c r="R236" s="235">
        <v>2500</v>
      </c>
      <c r="S236" s="235">
        <v>2500</v>
      </c>
      <c r="T236" s="235">
        <v>2000</v>
      </c>
      <c r="U236" s="180">
        <v>2500</v>
      </c>
      <c r="V236" s="235">
        <v>2500</v>
      </c>
      <c r="W236" s="180">
        <v>2500</v>
      </c>
      <c r="X236" s="180">
        <v>2500</v>
      </c>
      <c r="Y236" s="180">
        <v>2500</v>
      </c>
      <c r="Z236" s="235">
        <f>'Coût médian du PMAS'!Q18</f>
        <v>2500</v>
      </c>
      <c r="AB236" s="221" t="s">
        <v>874</v>
      </c>
      <c r="AC236" s="183" t="s">
        <v>1047</v>
      </c>
      <c r="AD236" s="183" t="s">
        <v>1047</v>
      </c>
      <c r="AE236" s="183" t="s">
        <v>1047</v>
      </c>
      <c r="AF236" s="183" t="s">
        <v>1047</v>
      </c>
      <c r="AG236" s="183" t="s">
        <v>1047</v>
      </c>
      <c r="AH236" s="183" t="s">
        <v>1047</v>
      </c>
      <c r="AI236" s="183" t="s">
        <v>1047</v>
      </c>
      <c r="AJ236" s="183" t="s">
        <v>1047</v>
      </c>
      <c r="AK236" s="183" t="s">
        <v>1047</v>
      </c>
      <c r="AL236" s="410"/>
      <c r="AM236" s="183" t="s">
        <v>1047</v>
      </c>
      <c r="AN236" s="410"/>
      <c r="AO236" s="183" t="s">
        <v>1047</v>
      </c>
      <c r="AP236" s="410"/>
      <c r="AQ236" s="234">
        <v>312.5</v>
      </c>
      <c r="AR236" s="234">
        <v>312.5</v>
      </c>
      <c r="AS236" s="234">
        <v>312.5</v>
      </c>
      <c r="AT236" s="235">
        <v>625</v>
      </c>
      <c r="AU236" s="235">
        <v>250</v>
      </c>
      <c r="AV236" s="180">
        <v>312.5</v>
      </c>
      <c r="AW236" s="410"/>
      <c r="AX236" s="180">
        <v>375</v>
      </c>
      <c r="AY236" s="180">
        <v>375</v>
      </c>
      <c r="AZ236" s="180">
        <v>375</v>
      </c>
      <c r="BA236" s="235">
        <f>'Coût médian du PMAS'!R18</f>
        <v>375</v>
      </c>
    </row>
    <row r="237" spans="1:53" x14ac:dyDescent="0.3">
      <c r="A237" s="221" t="s">
        <v>1057</v>
      </c>
      <c r="B237" s="183" t="s">
        <v>1047</v>
      </c>
      <c r="C237" s="183" t="s">
        <v>1047</v>
      </c>
      <c r="D237" s="183" t="s">
        <v>1047</v>
      </c>
      <c r="E237" s="183" t="s">
        <v>1047</v>
      </c>
      <c r="F237" s="183" t="s">
        <v>1047</v>
      </c>
      <c r="G237" s="183" t="s">
        <v>1047</v>
      </c>
      <c r="H237" s="183" t="s">
        <v>1047</v>
      </c>
      <c r="I237" s="183" t="s">
        <v>1047</v>
      </c>
      <c r="J237" s="183" t="s">
        <v>1047</v>
      </c>
      <c r="K237" s="183" t="s">
        <v>1047</v>
      </c>
      <c r="L237" s="236">
        <v>2500</v>
      </c>
      <c r="M237" s="236">
        <v>2250</v>
      </c>
      <c r="N237" s="236">
        <v>2500</v>
      </c>
      <c r="O237" s="183" t="s">
        <v>1047</v>
      </c>
      <c r="P237" s="183" t="s">
        <v>1047</v>
      </c>
      <c r="Q237" s="235">
        <v>2500</v>
      </c>
      <c r="R237" s="235">
        <v>2500</v>
      </c>
      <c r="S237" s="183" t="s">
        <v>1047</v>
      </c>
      <c r="T237" s="235">
        <v>2500</v>
      </c>
      <c r="U237" s="183" t="s">
        <v>1047</v>
      </c>
      <c r="V237" s="183" t="s">
        <v>1047</v>
      </c>
      <c r="W237" s="183" t="s">
        <v>1047</v>
      </c>
      <c r="X237" s="183" t="s">
        <v>1047</v>
      </c>
      <c r="Y237" s="183" t="s">
        <v>1047</v>
      </c>
      <c r="Z237" s="183" t="s">
        <v>1047</v>
      </c>
      <c r="AB237" s="221" t="s">
        <v>1057</v>
      </c>
      <c r="AC237" s="183" t="s">
        <v>1047</v>
      </c>
      <c r="AD237" s="183" t="s">
        <v>1047</v>
      </c>
      <c r="AE237" s="183" t="s">
        <v>1047</v>
      </c>
      <c r="AF237" s="183" t="s">
        <v>1047</v>
      </c>
      <c r="AG237" s="183" t="s">
        <v>1047</v>
      </c>
      <c r="AH237" s="183" t="s">
        <v>1047</v>
      </c>
      <c r="AI237" s="183" t="s">
        <v>1047</v>
      </c>
      <c r="AJ237" s="183" t="s">
        <v>1047</v>
      </c>
      <c r="AK237" s="183" t="s">
        <v>1047</v>
      </c>
      <c r="AL237" s="410"/>
      <c r="AM237" s="232">
        <v>312.5</v>
      </c>
      <c r="AN237" s="410"/>
      <c r="AO237" s="232">
        <v>312.5</v>
      </c>
      <c r="AP237" s="410"/>
      <c r="AQ237" s="183" t="s">
        <v>1047</v>
      </c>
      <c r="AR237" s="235">
        <v>312.5</v>
      </c>
      <c r="AS237" s="235">
        <v>375</v>
      </c>
      <c r="AT237" s="183" t="s">
        <v>1047</v>
      </c>
      <c r="AU237" s="234">
        <v>312.5</v>
      </c>
      <c r="AV237" s="183" t="s">
        <v>1047</v>
      </c>
      <c r="AW237" s="410"/>
      <c r="AX237" s="183" t="s">
        <v>1047</v>
      </c>
      <c r="AY237" s="183" t="s">
        <v>1047</v>
      </c>
      <c r="AZ237" s="183" t="s">
        <v>1047</v>
      </c>
      <c r="BA237" s="183" t="s">
        <v>1047</v>
      </c>
    </row>
    <row r="238" spans="1:53" x14ac:dyDescent="0.3">
      <c r="A238" s="221" t="s">
        <v>930</v>
      </c>
      <c r="B238" s="180">
        <v>1250</v>
      </c>
      <c r="C238" s="183" t="s">
        <v>1047</v>
      </c>
      <c r="D238" s="248">
        <v>750</v>
      </c>
      <c r="E238" s="183" t="s">
        <v>1047</v>
      </c>
      <c r="F238" s="248">
        <v>1250</v>
      </c>
      <c r="G238" s="246">
        <v>1000</v>
      </c>
      <c r="H238" s="183" t="s">
        <v>1047</v>
      </c>
      <c r="I238" s="183" t="s">
        <v>1047</v>
      </c>
      <c r="J238" s="235">
        <v>2500</v>
      </c>
      <c r="K238" s="237">
        <v>2500</v>
      </c>
      <c r="L238" s="237">
        <v>2500</v>
      </c>
      <c r="M238" s="237">
        <v>2500</v>
      </c>
      <c r="N238" s="237">
        <v>2500</v>
      </c>
      <c r="O238" s="183" t="s">
        <v>1047</v>
      </c>
      <c r="P238" s="237">
        <v>2500</v>
      </c>
      <c r="Q238" s="183" t="s">
        <v>1047</v>
      </c>
      <c r="R238" s="235">
        <v>2500</v>
      </c>
      <c r="S238" s="235">
        <v>2000</v>
      </c>
      <c r="T238" s="235">
        <v>2000</v>
      </c>
      <c r="U238" s="180">
        <v>2250</v>
      </c>
      <c r="V238" s="235">
        <v>2500</v>
      </c>
      <c r="W238" s="180">
        <v>2000</v>
      </c>
      <c r="X238" s="180">
        <v>2000</v>
      </c>
      <c r="Y238" s="180">
        <v>2000</v>
      </c>
      <c r="Z238" s="235">
        <f>'Coût médian du PMAS'!Q19</f>
        <v>2000</v>
      </c>
      <c r="AB238" s="221" t="s">
        <v>930</v>
      </c>
      <c r="AC238" s="180">
        <v>604.16666666666663</v>
      </c>
      <c r="AD238" s="183" t="s">
        <v>1047</v>
      </c>
      <c r="AE238" s="248">
        <v>541.66666666666663</v>
      </c>
      <c r="AF238" s="183" t="s">
        <v>1047</v>
      </c>
      <c r="AG238" s="248">
        <v>416.66666666666669</v>
      </c>
      <c r="AH238" s="246">
        <v>416.66666666666669</v>
      </c>
      <c r="AI238" s="183" t="s">
        <v>1047</v>
      </c>
      <c r="AJ238" s="183" t="s">
        <v>1047</v>
      </c>
      <c r="AK238" s="235">
        <v>500</v>
      </c>
      <c r="AL238" s="410"/>
      <c r="AM238" s="234">
        <v>312.5</v>
      </c>
      <c r="AN238" s="410"/>
      <c r="AO238" s="234">
        <v>312.5</v>
      </c>
      <c r="AP238" s="410"/>
      <c r="AQ238" s="237">
        <v>437.5</v>
      </c>
      <c r="AR238" s="183" t="s">
        <v>1047</v>
      </c>
      <c r="AS238" s="235">
        <v>312.5</v>
      </c>
      <c r="AT238" s="235">
        <v>250</v>
      </c>
      <c r="AU238" s="235">
        <v>312.5</v>
      </c>
      <c r="AV238" s="180">
        <v>437.5</v>
      </c>
      <c r="AW238" s="410"/>
      <c r="AX238" s="180">
        <v>312.5</v>
      </c>
      <c r="AY238" s="180">
        <v>312.5</v>
      </c>
      <c r="AZ238" s="180">
        <v>312.5</v>
      </c>
      <c r="BA238" s="235">
        <f>'Coût médian du PMAS'!R19</f>
        <v>250</v>
      </c>
    </row>
    <row r="239" spans="1:53" x14ac:dyDescent="0.3">
      <c r="A239" s="221" t="s">
        <v>931</v>
      </c>
      <c r="B239" s="180">
        <v>1000</v>
      </c>
      <c r="C239" s="248">
        <v>1000</v>
      </c>
      <c r="D239" s="183" t="s">
        <v>1047</v>
      </c>
      <c r="E239" s="248">
        <v>1000</v>
      </c>
      <c r="F239" s="248">
        <v>1000</v>
      </c>
      <c r="G239" s="246">
        <v>1000</v>
      </c>
      <c r="H239" s="183" t="s">
        <v>1047</v>
      </c>
      <c r="I239" s="237">
        <v>2000</v>
      </c>
      <c r="J239" s="183" t="s">
        <v>1047</v>
      </c>
      <c r="K239" s="237">
        <v>2000</v>
      </c>
      <c r="L239" s="237">
        <v>2500</v>
      </c>
      <c r="M239" s="235">
        <v>2500</v>
      </c>
      <c r="N239" s="237">
        <v>2500</v>
      </c>
      <c r="O239" s="235">
        <v>2500</v>
      </c>
      <c r="P239" s="237">
        <v>2000</v>
      </c>
      <c r="Q239" s="183" t="s">
        <v>1047</v>
      </c>
      <c r="R239" s="235">
        <v>2000</v>
      </c>
      <c r="S239" s="235">
        <v>2000</v>
      </c>
      <c r="T239" s="183" t="s">
        <v>1047</v>
      </c>
      <c r="U239" s="180">
        <v>2000</v>
      </c>
      <c r="V239" s="183" t="s">
        <v>1047</v>
      </c>
      <c r="W239" s="180">
        <v>2000</v>
      </c>
      <c r="X239" s="180">
        <v>2000</v>
      </c>
      <c r="Y239" s="180">
        <v>2000</v>
      </c>
      <c r="Z239" s="235">
        <f>'Coût médian du PMAS'!Q20</f>
        <v>2000</v>
      </c>
      <c r="AB239" s="221" t="s">
        <v>931</v>
      </c>
      <c r="AC239" s="180">
        <v>500</v>
      </c>
      <c r="AD239" s="248">
        <v>416.66666666666669</v>
      </c>
      <c r="AE239" s="183" t="s">
        <v>1047</v>
      </c>
      <c r="AF239" s="248">
        <v>416.66666666666669</v>
      </c>
      <c r="AG239" s="248">
        <v>416.66666666666669</v>
      </c>
      <c r="AH239" s="246">
        <v>333.33333333333331</v>
      </c>
      <c r="AI239" s="183" t="s">
        <v>1047</v>
      </c>
      <c r="AJ239" s="235">
        <v>375</v>
      </c>
      <c r="AK239" s="183" t="s">
        <v>1047</v>
      </c>
      <c r="AL239" s="410"/>
      <c r="AM239" s="237">
        <v>437.5</v>
      </c>
      <c r="AN239" s="410"/>
      <c r="AO239" s="237">
        <v>375</v>
      </c>
      <c r="AP239" s="410"/>
      <c r="AQ239" s="237">
        <v>375</v>
      </c>
      <c r="AR239" s="183" t="s">
        <v>1047</v>
      </c>
      <c r="AS239" s="235">
        <v>437.5</v>
      </c>
      <c r="AT239" s="235">
        <v>437.5</v>
      </c>
      <c r="AU239" s="183" t="s">
        <v>1047</v>
      </c>
      <c r="AV239" s="180">
        <v>375</v>
      </c>
      <c r="AW239" s="410"/>
      <c r="AX239" s="180">
        <v>437.5</v>
      </c>
      <c r="AY239" s="180">
        <v>437.5</v>
      </c>
      <c r="AZ239" s="180">
        <v>875</v>
      </c>
      <c r="BA239" s="235">
        <f>'Coût médian du PMAS'!R20</f>
        <v>375</v>
      </c>
    </row>
    <row r="240" spans="1:53" x14ac:dyDescent="0.3">
      <c r="A240" s="221" t="s">
        <v>1058</v>
      </c>
      <c r="B240" s="183" t="s">
        <v>1047</v>
      </c>
      <c r="C240" s="183" t="s">
        <v>1047</v>
      </c>
      <c r="D240" s="183" t="s">
        <v>1047</v>
      </c>
      <c r="E240" s="183" t="s">
        <v>1047</v>
      </c>
      <c r="F240" s="183" t="s">
        <v>1047</v>
      </c>
      <c r="G240" s="183" t="s">
        <v>1047</v>
      </c>
      <c r="H240" s="183" t="s">
        <v>1047</v>
      </c>
      <c r="I240" s="183" t="s">
        <v>1047</v>
      </c>
      <c r="J240" s="183" t="s">
        <v>1047</v>
      </c>
      <c r="K240" s="183" t="s">
        <v>1047</v>
      </c>
      <c r="L240" s="183" t="s">
        <v>1047</v>
      </c>
      <c r="M240" s="183" t="s">
        <v>1047</v>
      </c>
      <c r="N240" s="183" t="s">
        <v>1047</v>
      </c>
      <c r="O240" s="183" t="s">
        <v>1047</v>
      </c>
      <c r="P240" s="183" t="s">
        <v>1047</v>
      </c>
      <c r="Q240" s="183" t="s">
        <v>1047</v>
      </c>
      <c r="R240" s="183" t="s">
        <v>1047</v>
      </c>
      <c r="S240" s="183" t="s">
        <v>1047</v>
      </c>
      <c r="T240" s="235">
        <v>2000</v>
      </c>
      <c r="U240" s="180">
        <v>2000</v>
      </c>
      <c r="V240" s="183" t="s">
        <v>1047</v>
      </c>
      <c r="W240" s="183" t="s">
        <v>1047</v>
      </c>
      <c r="X240" s="183" t="s">
        <v>1047</v>
      </c>
      <c r="Y240" s="183" t="s">
        <v>1047</v>
      </c>
      <c r="Z240" s="183" t="s">
        <v>1047</v>
      </c>
      <c r="AB240" s="221" t="s">
        <v>1058</v>
      </c>
      <c r="AC240" s="183" t="s">
        <v>1047</v>
      </c>
      <c r="AD240" s="183" t="s">
        <v>1047</v>
      </c>
      <c r="AE240" s="183" t="s">
        <v>1047</v>
      </c>
      <c r="AF240" s="183" t="s">
        <v>1047</v>
      </c>
      <c r="AG240" s="183" t="s">
        <v>1047</v>
      </c>
      <c r="AH240" s="183" t="s">
        <v>1047</v>
      </c>
      <c r="AI240" s="183" t="s">
        <v>1047</v>
      </c>
      <c r="AJ240" s="183" t="s">
        <v>1047</v>
      </c>
      <c r="AK240" s="183" t="s">
        <v>1047</v>
      </c>
      <c r="AL240" s="410"/>
      <c r="AM240" s="183" t="s">
        <v>1047</v>
      </c>
      <c r="AN240" s="410"/>
      <c r="AO240" s="183" t="s">
        <v>1047</v>
      </c>
      <c r="AP240" s="410"/>
      <c r="AQ240" s="183" t="s">
        <v>1047</v>
      </c>
      <c r="AR240" s="183" t="s">
        <v>1047</v>
      </c>
      <c r="AS240" s="183" t="s">
        <v>1047</v>
      </c>
      <c r="AT240" s="183" t="s">
        <v>1047</v>
      </c>
      <c r="AU240" s="235">
        <v>250</v>
      </c>
      <c r="AV240" s="180">
        <v>312.5</v>
      </c>
      <c r="AW240" s="410"/>
      <c r="AX240" s="183" t="s">
        <v>1047</v>
      </c>
      <c r="AY240" s="183" t="s">
        <v>1047</v>
      </c>
      <c r="AZ240" s="183" t="s">
        <v>1047</v>
      </c>
      <c r="BA240" s="183" t="s">
        <v>1047</v>
      </c>
    </row>
    <row r="241" spans="1:53" x14ac:dyDescent="0.3">
      <c r="A241" s="221" t="s">
        <v>1059</v>
      </c>
      <c r="B241" s="183" t="s">
        <v>1047</v>
      </c>
      <c r="C241" s="183" t="s">
        <v>1047</v>
      </c>
      <c r="D241" s="183" t="s">
        <v>1047</v>
      </c>
      <c r="E241" s="183" t="s">
        <v>1047</v>
      </c>
      <c r="F241" s="183" t="s">
        <v>1047</v>
      </c>
      <c r="G241" s="183" t="s">
        <v>1047</v>
      </c>
      <c r="H241" s="183" t="s">
        <v>1047</v>
      </c>
      <c r="I241" s="183" t="s">
        <v>1047</v>
      </c>
      <c r="J241" s="235">
        <v>2000</v>
      </c>
      <c r="K241" s="183" t="s">
        <v>1047</v>
      </c>
      <c r="L241" s="183" t="s">
        <v>1047</v>
      </c>
      <c r="M241" s="183" t="s">
        <v>1047</v>
      </c>
      <c r="N241" s="183" t="s">
        <v>1047</v>
      </c>
      <c r="O241" s="183" t="s">
        <v>1047</v>
      </c>
      <c r="P241" s="183" t="s">
        <v>1047</v>
      </c>
      <c r="Q241" s="183" t="s">
        <v>1047</v>
      </c>
      <c r="R241" s="235">
        <v>2000</v>
      </c>
      <c r="S241" s="183" t="s">
        <v>1047</v>
      </c>
      <c r="T241" s="235">
        <v>2500</v>
      </c>
      <c r="U241" s="183" t="s">
        <v>1047</v>
      </c>
      <c r="V241" s="183" t="s">
        <v>1047</v>
      </c>
      <c r="W241" s="183" t="s">
        <v>1047</v>
      </c>
      <c r="X241" s="183" t="s">
        <v>1047</v>
      </c>
      <c r="Y241" s="183" t="s">
        <v>1047</v>
      </c>
      <c r="Z241" s="183" t="s">
        <v>1047</v>
      </c>
      <c r="AB241" s="221" t="s">
        <v>1059</v>
      </c>
      <c r="AC241" s="183" t="s">
        <v>1047</v>
      </c>
      <c r="AD241" s="183" t="s">
        <v>1047</v>
      </c>
      <c r="AE241" s="183" t="s">
        <v>1047</v>
      </c>
      <c r="AF241" s="183" t="s">
        <v>1047</v>
      </c>
      <c r="AG241" s="183" t="s">
        <v>1047</v>
      </c>
      <c r="AH241" s="183" t="s">
        <v>1047</v>
      </c>
      <c r="AI241" s="183" t="s">
        <v>1047</v>
      </c>
      <c r="AJ241" s="183" t="s">
        <v>1047</v>
      </c>
      <c r="AK241" s="235">
        <v>312.5</v>
      </c>
      <c r="AL241" s="410"/>
      <c r="AM241" s="183" t="s">
        <v>1047</v>
      </c>
      <c r="AN241" s="410"/>
      <c r="AO241" s="183" t="s">
        <v>1047</v>
      </c>
      <c r="AP241" s="410"/>
      <c r="AQ241" s="183" t="s">
        <v>1047</v>
      </c>
      <c r="AR241" s="183" t="s">
        <v>1047</v>
      </c>
      <c r="AS241" s="234">
        <v>312.5</v>
      </c>
      <c r="AT241" s="183" t="s">
        <v>1047</v>
      </c>
      <c r="AU241" s="234">
        <v>312.5</v>
      </c>
      <c r="AV241" s="183" t="s">
        <v>1047</v>
      </c>
      <c r="AW241" s="410"/>
      <c r="AX241" s="183" t="s">
        <v>1047</v>
      </c>
      <c r="AY241" s="183" t="s">
        <v>1047</v>
      </c>
      <c r="AZ241" s="183" t="s">
        <v>1047</v>
      </c>
      <c r="BA241" s="183" t="s">
        <v>1047</v>
      </c>
    </row>
    <row r="242" spans="1:53" x14ac:dyDescent="0.3">
      <c r="A242" s="221" t="s">
        <v>1060</v>
      </c>
      <c r="B242" s="183" t="s">
        <v>1047</v>
      </c>
      <c r="C242" s="183" t="s">
        <v>1047</v>
      </c>
      <c r="D242" s="183" t="s">
        <v>1047</v>
      </c>
      <c r="E242" s="183" t="s">
        <v>1047</v>
      </c>
      <c r="F242" s="183" t="s">
        <v>1047</v>
      </c>
      <c r="G242" s="183" t="s">
        <v>1047</v>
      </c>
      <c r="H242" s="183" t="s">
        <v>1047</v>
      </c>
      <c r="I242" s="183" t="s">
        <v>1047</v>
      </c>
      <c r="J242" s="183" t="s">
        <v>1047</v>
      </c>
      <c r="K242" s="183" t="s">
        <v>1047</v>
      </c>
      <c r="L242" s="183" t="s">
        <v>1047</v>
      </c>
      <c r="M242" s="183" t="s">
        <v>1047</v>
      </c>
      <c r="N242" s="237">
        <v>2000</v>
      </c>
      <c r="O242" s="183" t="s">
        <v>1047</v>
      </c>
      <c r="P242" s="183" t="s">
        <v>1047</v>
      </c>
      <c r="Q242" s="235">
        <v>2000</v>
      </c>
      <c r="R242" s="235">
        <v>2500</v>
      </c>
      <c r="S242" s="235">
        <v>2500</v>
      </c>
      <c r="T242" s="235">
        <v>2500</v>
      </c>
      <c r="U242" s="180">
        <v>2500</v>
      </c>
      <c r="V242" s="183" t="s">
        <v>1047</v>
      </c>
      <c r="W242" s="180">
        <v>3000</v>
      </c>
      <c r="X242" s="183" t="s">
        <v>1047</v>
      </c>
      <c r="Y242" s="183" t="s">
        <v>1047</v>
      </c>
      <c r="Z242" s="183" t="s">
        <v>1047</v>
      </c>
      <c r="AB242" s="221" t="s">
        <v>1060</v>
      </c>
      <c r="AC242" s="183" t="s">
        <v>1047</v>
      </c>
      <c r="AD242" s="183" t="s">
        <v>1047</v>
      </c>
      <c r="AE242" s="183" t="s">
        <v>1047</v>
      </c>
      <c r="AF242" s="183" t="s">
        <v>1047</v>
      </c>
      <c r="AG242" s="183" t="s">
        <v>1047</v>
      </c>
      <c r="AH242" s="183" t="s">
        <v>1047</v>
      </c>
      <c r="AI242" s="183" t="s">
        <v>1047</v>
      </c>
      <c r="AJ242" s="183" t="s">
        <v>1047</v>
      </c>
      <c r="AK242" s="183" t="s">
        <v>1047</v>
      </c>
      <c r="AL242" s="410"/>
      <c r="AM242" s="183" t="s">
        <v>1047</v>
      </c>
      <c r="AN242" s="410"/>
      <c r="AO242" s="237">
        <v>281.25</v>
      </c>
      <c r="AP242" s="410"/>
      <c r="AQ242" s="183" t="s">
        <v>1047</v>
      </c>
      <c r="AR242" s="235">
        <v>250</v>
      </c>
      <c r="AS242" s="234">
        <v>312.5</v>
      </c>
      <c r="AT242" s="235">
        <v>343.75</v>
      </c>
      <c r="AU242" s="235">
        <v>250</v>
      </c>
      <c r="AV242" s="180">
        <v>281.25</v>
      </c>
      <c r="AW242" s="410"/>
      <c r="AX242" s="180">
        <v>312.5</v>
      </c>
      <c r="AY242" s="183" t="s">
        <v>1047</v>
      </c>
      <c r="AZ242" s="183" t="s">
        <v>1047</v>
      </c>
      <c r="BA242" s="183" t="s">
        <v>1047</v>
      </c>
    </row>
    <row r="243" spans="1:53" x14ac:dyDescent="0.3">
      <c r="A243" s="130" t="s">
        <v>1729</v>
      </c>
      <c r="B243" s="183" t="s">
        <v>1047</v>
      </c>
      <c r="C243" s="183" t="s">
        <v>1047</v>
      </c>
      <c r="D243" s="183" t="s">
        <v>1047</v>
      </c>
      <c r="E243" s="183" t="s">
        <v>1047</v>
      </c>
      <c r="F243" s="183" t="s">
        <v>1047</v>
      </c>
      <c r="G243" s="183" t="s">
        <v>1047</v>
      </c>
      <c r="H243" s="183" t="s">
        <v>1047</v>
      </c>
      <c r="I243" s="183" t="s">
        <v>1047</v>
      </c>
      <c r="J243" s="183" t="s">
        <v>1047</v>
      </c>
      <c r="K243" s="183" t="s">
        <v>1047</v>
      </c>
      <c r="L243" s="183" t="s">
        <v>1047</v>
      </c>
      <c r="M243" s="183" t="s">
        <v>1047</v>
      </c>
      <c r="N243" s="183" t="s">
        <v>1047</v>
      </c>
      <c r="O243" s="183" t="s">
        <v>1047</v>
      </c>
      <c r="P243" s="183" t="s">
        <v>1047</v>
      </c>
      <c r="Q243" s="183" t="s">
        <v>1047</v>
      </c>
      <c r="R243" s="183" t="s">
        <v>1047</v>
      </c>
      <c r="S243" s="183" t="s">
        <v>1047</v>
      </c>
      <c r="T243" s="183" t="s">
        <v>1047</v>
      </c>
      <c r="U243" s="183" t="s">
        <v>1047</v>
      </c>
      <c r="V243" s="183" t="s">
        <v>1047</v>
      </c>
      <c r="W243" s="183" t="s">
        <v>1047</v>
      </c>
      <c r="X243" s="183" t="s">
        <v>1047</v>
      </c>
      <c r="Y243" s="235">
        <v>2000</v>
      </c>
      <c r="Z243" s="235">
        <f>'Coût médian du PMAS'!Q21</f>
        <v>2000</v>
      </c>
      <c r="AB243" s="130" t="s">
        <v>1729</v>
      </c>
      <c r="AC243" s="183" t="s">
        <v>1047</v>
      </c>
      <c r="AD243" s="183" t="s">
        <v>1047</v>
      </c>
      <c r="AE243" s="183" t="s">
        <v>1047</v>
      </c>
      <c r="AF243" s="183" t="s">
        <v>1047</v>
      </c>
      <c r="AG243" s="183" t="s">
        <v>1047</v>
      </c>
      <c r="AH243" s="183" t="s">
        <v>1047</v>
      </c>
      <c r="AI243" s="183" t="s">
        <v>1047</v>
      </c>
      <c r="AJ243" s="183" t="s">
        <v>1047</v>
      </c>
      <c r="AK243" s="183" t="s">
        <v>1047</v>
      </c>
      <c r="AL243" s="410"/>
      <c r="AM243" s="183" t="s">
        <v>1047</v>
      </c>
      <c r="AN243" s="410"/>
      <c r="AO243" s="183" t="s">
        <v>1047</v>
      </c>
      <c r="AP243" s="410"/>
      <c r="AQ243" s="183" t="s">
        <v>1047</v>
      </c>
      <c r="AR243" s="183" t="s">
        <v>1047</v>
      </c>
      <c r="AS243" s="183" t="s">
        <v>1047</v>
      </c>
      <c r="AT243" s="183" t="s">
        <v>1047</v>
      </c>
      <c r="AU243" s="183" t="s">
        <v>1047</v>
      </c>
      <c r="AV243" s="183" t="s">
        <v>1047</v>
      </c>
      <c r="AW243" s="410"/>
      <c r="AX243" s="183" t="s">
        <v>1047</v>
      </c>
      <c r="AY243" s="183" t="s">
        <v>1047</v>
      </c>
      <c r="AZ243" s="235">
        <v>313</v>
      </c>
      <c r="BA243" s="235">
        <f>'Coût médian du PMAS'!R21</f>
        <v>375</v>
      </c>
    </row>
    <row r="244" spans="1:53" x14ac:dyDescent="0.3">
      <c r="A244" s="221" t="s">
        <v>1061</v>
      </c>
      <c r="B244" s="183" t="s">
        <v>1047</v>
      </c>
      <c r="C244" s="183" t="s">
        <v>1047</v>
      </c>
      <c r="D244" s="183" t="s">
        <v>1047</v>
      </c>
      <c r="E244" s="183" t="s">
        <v>1047</v>
      </c>
      <c r="F244" s="183" t="s">
        <v>1047</v>
      </c>
      <c r="G244" s="183" t="s">
        <v>1047</v>
      </c>
      <c r="H244" s="183" t="s">
        <v>1047</v>
      </c>
      <c r="I244" s="237">
        <v>5000</v>
      </c>
      <c r="J244" s="183" t="s">
        <v>1047</v>
      </c>
      <c r="K244" s="183" t="s">
        <v>1047</v>
      </c>
      <c r="L244" s="183" t="s">
        <v>1047</v>
      </c>
      <c r="M244" s="183" t="s">
        <v>1047</v>
      </c>
      <c r="N244" s="183" t="s">
        <v>1047</v>
      </c>
      <c r="O244" s="183" t="s">
        <v>1047</v>
      </c>
      <c r="P244" s="183" t="s">
        <v>1047</v>
      </c>
      <c r="Q244" s="183" t="s">
        <v>1047</v>
      </c>
      <c r="R244" s="183" t="s">
        <v>1047</v>
      </c>
      <c r="S244" s="183" t="s">
        <v>1047</v>
      </c>
      <c r="T244" s="183" t="s">
        <v>1047</v>
      </c>
      <c r="U244" s="183" t="s">
        <v>1047</v>
      </c>
      <c r="V244" s="183" t="s">
        <v>1047</v>
      </c>
      <c r="W244" s="183" t="s">
        <v>1047</v>
      </c>
      <c r="X244" s="183" t="s">
        <v>1047</v>
      </c>
      <c r="Y244" s="183" t="s">
        <v>1047</v>
      </c>
      <c r="Z244" s="183" t="s">
        <v>1047</v>
      </c>
      <c r="AB244" s="221" t="s">
        <v>1061</v>
      </c>
      <c r="AC244" s="183" t="s">
        <v>1047</v>
      </c>
      <c r="AD244" s="183" t="s">
        <v>1047</v>
      </c>
      <c r="AE244" s="183" t="s">
        <v>1047</v>
      </c>
      <c r="AF244" s="183" t="s">
        <v>1047</v>
      </c>
      <c r="AG244" s="183" t="s">
        <v>1047</v>
      </c>
      <c r="AH244" s="183" t="s">
        <v>1047</v>
      </c>
      <c r="AI244" s="183" t="s">
        <v>1047</v>
      </c>
      <c r="AJ244" s="234">
        <v>312.5</v>
      </c>
      <c r="AK244" s="183" t="s">
        <v>1047</v>
      </c>
      <c r="AL244" s="410"/>
      <c r="AM244" s="183" t="s">
        <v>1047</v>
      </c>
      <c r="AN244" s="410"/>
      <c r="AO244" s="183" t="s">
        <v>1047</v>
      </c>
      <c r="AP244" s="410"/>
      <c r="AQ244" s="183" t="s">
        <v>1047</v>
      </c>
      <c r="AR244" s="183" t="s">
        <v>1047</v>
      </c>
      <c r="AS244" s="183" t="s">
        <v>1047</v>
      </c>
      <c r="AT244" s="183" t="s">
        <v>1047</v>
      </c>
      <c r="AU244" s="183" t="s">
        <v>1047</v>
      </c>
      <c r="AV244" s="183" t="s">
        <v>1047</v>
      </c>
      <c r="AW244" s="410"/>
      <c r="AX244" s="183" t="s">
        <v>1047</v>
      </c>
      <c r="AY244" s="183" t="s">
        <v>1047</v>
      </c>
      <c r="AZ244" s="183" t="s">
        <v>1047</v>
      </c>
      <c r="BA244" s="183" t="s">
        <v>1047</v>
      </c>
    </row>
    <row r="245" spans="1:53" x14ac:dyDescent="0.3">
      <c r="A245" s="130" t="s">
        <v>1063</v>
      </c>
      <c r="B245" s="180">
        <v>1250</v>
      </c>
      <c r="C245" s="248">
        <v>1500</v>
      </c>
      <c r="D245" s="248">
        <v>1650</v>
      </c>
      <c r="E245" s="183" t="s">
        <v>1047</v>
      </c>
      <c r="F245" s="183" t="s">
        <v>1047</v>
      </c>
      <c r="G245" s="183" t="s">
        <v>1047</v>
      </c>
      <c r="H245" s="281">
        <v>2500</v>
      </c>
      <c r="I245" s="183" t="s">
        <v>1047</v>
      </c>
      <c r="J245" s="235">
        <v>5000</v>
      </c>
      <c r="K245" s="183" t="s">
        <v>1047</v>
      </c>
      <c r="L245" s="183" t="s">
        <v>1047</v>
      </c>
      <c r="M245" s="305">
        <v>5000</v>
      </c>
      <c r="N245" s="183" t="s">
        <v>1047</v>
      </c>
      <c r="O245" s="183" t="s">
        <v>1047</v>
      </c>
      <c r="P245" s="183" t="s">
        <v>1047</v>
      </c>
      <c r="Q245" s="183" t="s">
        <v>1047</v>
      </c>
      <c r="R245" s="235">
        <v>5000</v>
      </c>
      <c r="S245" s="235">
        <v>5000</v>
      </c>
      <c r="T245" s="183" t="s">
        <v>1047</v>
      </c>
      <c r="U245" s="183" t="s">
        <v>1047</v>
      </c>
      <c r="V245" s="183" t="s">
        <v>1047</v>
      </c>
      <c r="W245" s="180">
        <v>5000</v>
      </c>
      <c r="X245" s="180">
        <v>5000</v>
      </c>
      <c r="Y245" s="180">
        <v>5000</v>
      </c>
      <c r="Z245" s="235">
        <f>'Coût médian du PMAS'!Q22</f>
        <v>5000</v>
      </c>
      <c r="AB245" s="130" t="s">
        <v>1063</v>
      </c>
      <c r="AC245" s="233">
        <v>416.66666666666669</v>
      </c>
      <c r="AD245" s="248">
        <v>583.33333333333337</v>
      </c>
      <c r="AE245" s="248">
        <v>458.33333333333331</v>
      </c>
      <c r="AF245" s="183" t="s">
        <v>1047</v>
      </c>
      <c r="AG245" s="183" t="s">
        <v>1047</v>
      </c>
      <c r="AH245" s="183" t="s">
        <v>1047</v>
      </c>
      <c r="AI245" s="236">
        <v>833.33333333333337</v>
      </c>
      <c r="AJ245" s="183" t="s">
        <v>1047</v>
      </c>
      <c r="AK245" s="235">
        <v>843.75</v>
      </c>
      <c r="AL245" s="410"/>
      <c r="AM245" s="183" t="s">
        <v>1047</v>
      </c>
      <c r="AN245" s="410"/>
      <c r="AO245" s="183" t="s">
        <v>1047</v>
      </c>
      <c r="AP245" s="410"/>
      <c r="AQ245" s="183" t="s">
        <v>1047</v>
      </c>
      <c r="AR245" s="183" t="s">
        <v>1047</v>
      </c>
      <c r="AS245" s="234">
        <v>312.5</v>
      </c>
      <c r="AT245" s="234">
        <v>312.5</v>
      </c>
      <c r="AU245" s="183" t="s">
        <v>1047</v>
      </c>
      <c r="AV245" s="183" t="s">
        <v>1047</v>
      </c>
      <c r="AW245" s="410"/>
      <c r="AX245" s="180">
        <v>312.5</v>
      </c>
      <c r="AY245" s="233">
        <v>343.75</v>
      </c>
      <c r="AZ245" s="233">
        <v>375</v>
      </c>
      <c r="BA245" s="233">
        <f>'Coût médian du PMAS'!R22</f>
        <v>312.5</v>
      </c>
    </row>
    <row r="246" spans="1:53" x14ac:dyDescent="0.3">
      <c r="A246" s="221" t="s">
        <v>933</v>
      </c>
      <c r="B246" s="180">
        <v>1000</v>
      </c>
      <c r="C246" s="248">
        <v>1000</v>
      </c>
      <c r="D246" s="248">
        <v>1000</v>
      </c>
      <c r="E246" s="248">
        <v>1000</v>
      </c>
      <c r="F246" s="183" t="s">
        <v>1047</v>
      </c>
      <c r="G246" s="183" t="s">
        <v>1047</v>
      </c>
      <c r="H246" s="183" t="s">
        <v>1047</v>
      </c>
      <c r="I246" s="183" t="s">
        <v>1047</v>
      </c>
      <c r="J246" s="183" t="s">
        <v>1047</v>
      </c>
      <c r="K246" s="183" t="s">
        <v>1047</v>
      </c>
      <c r="L246" s="183" t="s">
        <v>1047</v>
      </c>
      <c r="M246" s="183" t="s">
        <v>1047</v>
      </c>
      <c r="N246" s="183" t="s">
        <v>1047</v>
      </c>
      <c r="O246" s="183" t="s">
        <v>1047</v>
      </c>
      <c r="P246" s="183" t="s">
        <v>1047</v>
      </c>
      <c r="Q246" s="183" t="s">
        <v>1047</v>
      </c>
      <c r="R246" s="235">
        <v>2000</v>
      </c>
      <c r="S246" s="235">
        <v>2000</v>
      </c>
      <c r="T246" s="183" t="s">
        <v>1047</v>
      </c>
      <c r="U246" s="180">
        <v>2000</v>
      </c>
      <c r="V246" s="183" t="s">
        <v>1047</v>
      </c>
      <c r="W246" s="180">
        <v>2000</v>
      </c>
      <c r="X246" s="180">
        <v>2000</v>
      </c>
      <c r="Y246" s="180">
        <v>2000</v>
      </c>
      <c r="Z246" s="183" t="s">
        <v>1047</v>
      </c>
      <c r="AB246" s="221" t="s">
        <v>933</v>
      </c>
      <c r="AC246" s="180">
        <v>333.33333333333331</v>
      </c>
      <c r="AD246" s="248">
        <v>333.33333333333331</v>
      </c>
      <c r="AE246" s="248">
        <v>333.33333333333331</v>
      </c>
      <c r="AF246" s="248">
        <v>333.33333333333331</v>
      </c>
      <c r="AG246" s="183" t="s">
        <v>1047</v>
      </c>
      <c r="AH246" s="183" t="s">
        <v>1047</v>
      </c>
      <c r="AI246" s="183" t="s">
        <v>1047</v>
      </c>
      <c r="AJ246" s="183" t="s">
        <v>1047</v>
      </c>
      <c r="AK246" s="183" t="s">
        <v>1047</v>
      </c>
      <c r="AL246" s="410"/>
      <c r="AM246" s="183" t="s">
        <v>1047</v>
      </c>
      <c r="AN246" s="410"/>
      <c r="AO246" s="183" t="s">
        <v>1047</v>
      </c>
      <c r="AP246" s="410"/>
      <c r="AQ246" s="183" t="s">
        <v>1047</v>
      </c>
      <c r="AR246" s="183" t="s">
        <v>1047</v>
      </c>
      <c r="AS246" s="235">
        <v>312.5</v>
      </c>
      <c r="AT246" s="235">
        <v>312.5</v>
      </c>
      <c r="AU246" s="183" t="s">
        <v>1047</v>
      </c>
      <c r="AV246" s="180">
        <v>312.5</v>
      </c>
      <c r="AW246" s="410"/>
      <c r="AX246" s="180">
        <v>312.5</v>
      </c>
      <c r="AY246" s="180">
        <v>312.5</v>
      </c>
      <c r="AZ246" s="236">
        <v>312.5</v>
      </c>
      <c r="BA246" s="183" t="s">
        <v>1047</v>
      </c>
    </row>
    <row r="247" spans="1:53" x14ac:dyDescent="0.3">
      <c r="A247" s="130" t="s">
        <v>1062</v>
      </c>
      <c r="B247" s="183" t="s">
        <v>1047</v>
      </c>
      <c r="C247" s="183" t="s">
        <v>1047</v>
      </c>
      <c r="D247" s="183" t="s">
        <v>1047</v>
      </c>
      <c r="E247" s="183" t="s">
        <v>1047</v>
      </c>
      <c r="F247" s="183" t="s">
        <v>1047</v>
      </c>
      <c r="G247" s="183" t="s">
        <v>1047</v>
      </c>
      <c r="H247" s="183" t="s">
        <v>1047</v>
      </c>
      <c r="I247" s="183" t="s">
        <v>1047</v>
      </c>
      <c r="J247" s="183" t="s">
        <v>1047</v>
      </c>
      <c r="K247" s="183" t="s">
        <v>1047</v>
      </c>
      <c r="L247" s="183" t="s">
        <v>1047</v>
      </c>
      <c r="M247" s="183" t="s">
        <v>1047</v>
      </c>
      <c r="N247" s="183" t="s">
        <v>1047</v>
      </c>
      <c r="O247" s="183" t="s">
        <v>1047</v>
      </c>
      <c r="P247" s="183" t="s">
        <v>1047</v>
      </c>
      <c r="Q247" s="183" t="s">
        <v>1047</v>
      </c>
      <c r="R247" s="183" t="s">
        <v>1047</v>
      </c>
      <c r="S247" s="183" t="s">
        <v>1047</v>
      </c>
      <c r="T247" s="235">
        <v>2500</v>
      </c>
      <c r="U247" s="183" t="s">
        <v>1047</v>
      </c>
      <c r="V247" s="183" t="s">
        <v>1047</v>
      </c>
      <c r="W247" s="183" t="s">
        <v>1047</v>
      </c>
      <c r="X247" s="183" t="s">
        <v>1047</v>
      </c>
      <c r="Y247" s="183" t="s">
        <v>1047</v>
      </c>
      <c r="Z247" s="183" t="s">
        <v>1047</v>
      </c>
      <c r="AB247" s="130" t="s">
        <v>1062</v>
      </c>
      <c r="AC247" s="183" t="s">
        <v>1047</v>
      </c>
      <c r="AD247" s="183" t="s">
        <v>1047</v>
      </c>
      <c r="AE247" s="183" t="s">
        <v>1047</v>
      </c>
      <c r="AF247" s="183" t="s">
        <v>1047</v>
      </c>
      <c r="AG247" s="183" t="s">
        <v>1047</v>
      </c>
      <c r="AH247" s="183" t="s">
        <v>1047</v>
      </c>
      <c r="AI247" s="183" t="s">
        <v>1047</v>
      </c>
      <c r="AJ247" s="183" t="s">
        <v>1047</v>
      </c>
      <c r="AK247" s="183" t="s">
        <v>1047</v>
      </c>
      <c r="AL247" s="410"/>
      <c r="AM247" s="183" t="s">
        <v>1047</v>
      </c>
      <c r="AN247" s="410"/>
      <c r="AO247" s="183" t="s">
        <v>1047</v>
      </c>
      <c r="AP247" s="410"/>
      <c r="AQ247" s="183" t="s">
        <v>1047</v>
      </c>
      <c r="AR247" s="183" t="s">
        <v>1047</v>
      </c>
      <c r="AS247" s="183" t="s">
        <v>1047</v>
      </c>
      <c r="AT247" s="183" t="s">
        <v>1047</v>
      </c>
      <c r="AU247" s="234">
        <v>312.5</v>
      </c>
      <c r="AV247" s="183" t="s">
        <v>1047</v>
      </c>
      <c r="AW247" s="410"/>
      <c r="AX247" s="183" t="s">
        <v>1047</v>
      </c>
      <c r="AY247" s="183" t="s">
        <v>1047</v>
      </c>
      <c r="AZ247" s="183" t="s">
        <v>1047</v>
      </c>
      <c r="BA247" s="183" t="s">
        <v>1047</v>
      </c>
    </row>
    <row r="248" spans="1:53" x14ac:dyDescent="0.3">
      <c r="A248" s="221" t="s">
        <v>1064</v>
      </c>
      <c r="B248" s="180">
        <v>1000</v>
      </c>
      <c r="C248" s="248">
        <v>1000</v>
      </c>
      <c r="D248" s="183" t="s">
        <v>1047</v>
      </c>
      <c r="E248" s="248">
        <v>1000</v>
      </c>
      <c r="F248" s="183" t="s">
        <v>1047</v>
      </c>
      <c r="G248" s="246">
        <v>1000</v>
      </c>
      <c r="H248" s="281">
        <v>1000</v>
      </c>
      <c r="I248" s="236">
        <v>2000</v>
      </c>
      <c r="J248" s="183" t="s">
        <v>1047</v>
      </c>
      <c r="K248" s="180">
        <v>3000</v>
      </c>
      <c r="L248" s="235">
        <v>2000</v>
      </c>
      <c r="M248" s="235">
        <v>2000</v>
      </c>
      <c r="N248" s="183" t="s">
        <v>1047</v>
      </c>
      <c r="O248" s="183" t="s">
        <v>1047</v>
      </c>
      <c r="P248" s="183" t="s">
        <v>1047</v>
      </c>
      <c r="Q248" s="234">
        <v>2000</v>
      </c>
      <c r="R248" s="235">
        <v>2000</v>
      </c>
      <c r="S248" s="183" t="s">
        <v>1047</v>
      </c>
      <c r="T248" s="183" t="s">
        <v>1047</v>
      </c>
      <c r="U248" s="183" t="s">
        <v>1047</v>
      </c>
      <c r="V248" s="183" t="s">
        <v>1047</v>
      </c>
      <c r="W248" s="183" t="s">
        <v>1047</v>
      </c>
      <c r="X248" s="183" t="s">
        <v>1047</v>
      </c>
      <c r="Y248" s="183" t="s">
        <v>1047</v>
      </c>
      <c r="Z248" s="183" t="s">
        <v>1047</v>
      </c>
      <c r="AB248" s="221" t="s">
        <v>1064</v>
      </c>
      <c r="AC248" s="180">
        <v>416.66666666666669</v>
      </c>
      <c r="AD248" s="248">
        <v>416.66666666666669</v>
      </c>
      <c r="AE248" s="183" t="s">
        <v>1047</v>
      </c>
      <c r="AF248" s="248">
        <v>416.66666666666669</v>
      </c>
      <c r="AG248" s="183" t="s">
        <v>1047</v>
      </c>
      <c r="AH248" s="246">
        <v>416.66666666666669</v>
      </c>
      <c r="AI248" s="236">
        <v>333.33333333333331</v>
      </c>
      <c r="AJ248" s="236">
        <v>187.5</v>
      </c>
      <c r="AK248" s="183" t="s">
        <v>1047</v>
      </c>
      <c r="AL248" s="410"/>
      <c r="AM248" s="235">
        <v>187.5</v>
      </c>
      <c r="AN248" s="410"/>
      <c r="AO248" s="183" t="s">
        <v>1047</v>
      </c>
      <c r="AP248" s="410"/>
      <c r="AQ248" s="183" t="s">
        <v>1047</v>
      </c>
      <c r="AR248" s="235">
        <v>437.5</v>
      </c>
      <c r="AS248" s="235">
        <v>343.75</v>
      </c>
      <c r="AT248" s="183" t="s">
        <v>1047</v>
      </c>
      <c r="AU248" s="183" t="s">
        <v>1047</v>
      </c>
      <c r="AV248" s="183" t="s">
        <v>1047</v>
      </c>
      <c r="AW248" s="410"/>
      <c r="AX248" s="183" t="s">
        <v>1047</v>
      </c>
      <c r="AY248" s="183" t="s">
        <v>1047</v>
      </c>
      <c r="AZ248" s="183" t="s">
        <v>1047</v>
      </c>
      <c r="BA248" s="183" t="s">
        <v>1047</v>
      </c>
    </row>
    <row r="249" spans="1:53" ht="17.25" thickBot="1" x14ac:dyDescent="0.35">
      <c r="A249" s="221" t="s">
        <v>1065</v>
      </c>
      <c r="B249" s="183" t="s">
        <v>1047</v>
      </c>
      <c r="C249" s="183" t="s">
        <v>1047</v>
      </c>
      <c r="D249" s="183" t="s">
        <v>1047</v>
      </c>
      <c r="E249" s="183" t="s">
        <v>1047</v>
      </c>
      <c r="F249" s="183" t="s">
        <v>1047</v>
      </c>
      <c r="G249" s="246">
        <v>1625</v>
      </c>
      <c r="H249" s="281">
        <v>1500</v>
      </c>
      <c r="I249" s="236">
        <v>3000</v>
      </c>
      <c r="J249" s="236">
        <v>3500</v>
      </c>
      <c r="K249" s="236">
        <v>3000</v>
      </c>
      <c r="L249" s="236">
        <v>2500</v>
      </c>
      <c r="M249" s="236">
        <v>2500</v>
      </c>
      <c r="N249" s="236">
        <v>2500</v>
      </c>
      <c r="O249" s="237">
        <v>3000</v>
      </c>
      <c r="P249" s="237">
        <v>3000</v>
      </c>
      <c r="Q249" s="237">
        <v>3000</v>
      </c>
      <c r="R249" s="235">
        <v>3000</v>
      </c>
      <c r="S249" s="235">
        <v>3000</v>
      </c>
      <c r="T249" s="235">
        <v>3000</v>
      </c>
      <c r="U249" s="180">
        <v>3000</v>
      </c>
      <c r="V249" s="183" t="s">
        <v>1047</v>
      </c>
      <c r="W249" s="180">
        <v>3000</v>
      </c>
      <c r="X249" s="180">
        <v>2500</v>
      </c>
      <c r="Y249" s="180">
        <v>2500</v>
      </c>
      <c r="Z249" s="235">
        <f>'Coût médian du PMAS'!Q23</f>
        <v>2500</v>
      </c>
      <c r="AB249" s="221" t="s">
        <v>1065</v>
      </c>
      <c r="AC249" s="183" t="s">
        <v>1047</v>
      </c>
      <c r="AD249" s="183" t="s">
        <v>1047</v>
      </c>
      <c r="AE249" s="183" t="s">
        <v>1047</v>
      </c>
      <c r="AF249" s="183" t="s">
        <v>1047</v>
      </c>
      <c r="AG249" s="183" t="s">
        <v>1047</v>
      </c>
      <c r="AH249" s="246">
        <v>666.66666666666663</v>
      </c>
      <c r="AI249" s="236">
        <v>666.66666666666663</v>
      </c>
      <c r="AJ249" s="236">
        <v>562.5</v>
      </c>
      <c r="AK249" s="236">
        <v>562.5</v>
      </c>
      <c r="AL249" s="410"/>
      <c r="AM249" s="236">
        <v>500</v>
      </c>
      <c r="AN249" s="410"/>
      <c r="AO249" s="236">
        <v>562.5</v>
      </c>
      <c r="AP249" s="410"/>
      <c r="AQ249" s="237">
        <v>500</v>
      </c>
      <c r="AR249" s="237">
        <v>625</v>
      </c>
      <c r="AS249" s="237">
        <v>625</v>
      </c>
      <c r="AT249" s="235">
        <v>625</v>
      </c>
      <c r="AU249" s="235">
        <v>625</v>
      </c>
      <c r="AV249" s="234">
        <v>312.5</v>
      </c>
      <c r="AW249" s="410"/>
      <c r="AX249" s="180">
        <v>312.5</v>
      </c>
      <c r="AY249" s="180">
        <v>625</v>
      </c>
      <c r="AZ249" s="180">
        <v>625</v>
      </c>
      <c r="BA249" s="235">
        <f>'Coût médian du PMAS'!R23</f>
        <v>625</v>
      </c>
    </row>
    <row r="250" spans="1:53" ht="17.25" thickBot="1" x14ac:dyDescent="0.35">
      <c r="A250" s="280" t="s">
        <v>1103</v>
      </c>
      <c r="B250" s="256">
        <v>1000</v>
      </c>
      <c r="C250" s="256">
        <v>1000</v>
      </c>
      <c r="D250" s="256">
        <v>1000</v>
      </c>
      <c r="E250" s="256">
        <v>1000</v>
      </c>
      <c r="F250" s="256">
        <v>1000</v>
      </c>
      <c r="G250" s="256">
        <v>1000</v>
      </c>
      <c r="H250" s="256">
        <v>1000</v>
      </c>
      <c r="I250" s="256">
        <v>2000</v>
      </c>
      <c r="J250" s="256">
        <v>2000</v>
      </c>
      <c r="K250" s="256">
        <v>2000</v>
      </c>
      <c r="L250" s="273">
        <v>2500</v>
      </c>
      <c r="M250" s="273">
        <v>2375</v>
      </c>
      <c r="N250" s="260">
        <v>2000</v>
      </c>
      <c r="O250" s="260">
        <v>2000</v>
      </c>
      <c r="P250" s="260">
        <v>2000</v>
      </c>
      <c r="Q250" s="260">
        <v>2000</v>
      </c>
      <c r="R250" s="260">
        <v>2500</v>
      </c>
      <c r="S250" s="260">
        <v>2000</v>
      </c>
      <c r="T250" s="260">
        <v>2000</v>
      </c>
      <c r="U250" s="260">
        <v>2000</v>
      </c>
      <c r="V250" s="260">
        <v>2000</v>
      </c>
      <c r="W250" s="256">
        <v>2000</v>
      </c>
      <c r="X250" s="256">
        <v>2000</v>
      </c>
      <c r="Y250" s="256">
        <v>2000</v>
      </c>
      <c r="Z250" s="256">
        <f>'Coût médian du PMAS'!Q24</f>
        <v>2000</v>
      </c>
      <c r="AB250" s="280" t="s">
        <v>1103</v>
      </c>
      <c r="AC250" s="256">
        <v>416.66666666666669</v>
      </c>
      <c r="AD250" s="256">
        <v>416.66666666666669</v>
      </c>
      <c r="AE250" s="256">
        <v>458.33333333333331</v>
      </c>
      <c r="AF250" s="256">
        <v>333.33333333333331</v>
      </c>
      <c r="AG250" s="256">
        <v>416.66666666666669</v>
      </c>
      <c r="AH250" s="256">
        <v>416.66666666666669</v>
      </c>
      <c r="AI250" s="256">
        <v>500</v>
      </c>
      <c r="AJ250" s="256">
        <v>312.5</v>
      </c>
      <c r="AK250" s="256">
        <v>375</v>
      </c>
      <c r="AL250" s="411"/>
      <c r="AM250" s="273">
        <v>312.5</v>
      </c>
      <c r="AN250" s="411"/>
      <c r="AO250" s="260">
        <v>312.5</v>
      </c>
      <c r="AP250" s="411"/>
      <c r="AQ250" s="260">
        <v>312.5</v>
      </c>
      <c r="AR250" s="260">
        <v>312.5</v>
      </c>
      <c r="AS250" s="260">
        <v>312.5</v>
      </c>
      <c r="AT250" s="260">
        <v>312.5</v>
      </c>
      <c r="AU250" s="260">
        <v>312.5</v>
      </c>
      <c r="AV250" s="260">
        <v>312.5</v>
      </c>
      <c r="AW250" s="411"/>
      <c r="AX250" s="256">
        <v>312.5</v>
      </c>
      <c r="AY250" s="256">
        <v>343.75</v>
      </c>
      <c r="AZ250" s="256">
        <v>375</v>
      </c>
      <c r="BA250" s="256">
        <f>'Coût médian du PMAS'!R24</f>
        <v>312.5</v>
      </c>
    </row>
    <row r="251" spans="1:53" x14ac:dyDescent="0.3">
      <c r="A251"/>
      <c r="B251"/>
      <c r="C251"/>
      <c r="D251"/>
      <c r="E251"/>
      <c r="F251"/>
      <c r="G251"/>
      <c r="H251"/>
      <c r="I251"/>
      <c r="J251"/>
      <c r="K251"/>
      <c r="L251"/>
      <c r="M251"/>
      <c r="N251"/>
      <c r="O251"/>
      <c r="P251"/>
      <c r="Q251"/>
      <c r="R251"/>
      <c r="S251"/>
      <c r="T251"/>
      <c r="U251"/>
      <c r="V251"/>
      <c r="W251"/>
      <c r="X251"/>
      <c r="Y251"/>
      <c r="Z251"/>
      <c r="AB251"/>
      <c r="AC251"/>
      <c r="AD251"/>
      <c r="AE251"/>
      <c r="AF251"/>
      <c r="AG251"/>
      <c r="AH251"/>
      <c r="AI251"/>
      <c r="AJ251"/>
      <c r="AK251"/>
      <c r="AL251"/>
      <c r="AM251"/>
      <c r="AN251"/>
      <c r="AO251"/>
      <c r="AP251"/>
      <c r="AQ251"/>
      <c r="AR251"/>
      <c r="AS251"/>
      <c r="AT251"/>
      <c r="AU251"/>
      <c r="AV251"/>
      <c r="AW251"/>
      <c r="AX251"/>
      <c r="AY251"/>
      <c r="AZ251"/>
      <c r="BA251"/>
    </row>
    <row r="252" spans="1:53" x14ac:dyDescent="0.3">
      <c r="A252"/>
      <c r="B252"/>
      <c r="C252"/>
      <c r="D252"/>
      <c r="E252"/>
      <c r="F252"/>
      <c r="G252"/>
      <c r="H252"/>
      <c r="I252"/>
      <c r="J252"/>
      <c r="K252"/>
      <c r="L252"/>
      <c r="M252"/>
      <c r="N252"/>
      <c r="O252"/>
      <c r="P252"/>
      <c r="Q252"/>
      <c r="R252"/>
      <c r="S252"/>
      <c r="T252"/>
      <c r="U252"/>
      <c r="V252"/>
      <c r="W252"/>
      <c r="X252"/>
      <c r="Y252"/>
      <c r="Z252"/>
      <c r="AB252"/>
      <c r="AC252"/>
      <c r="AD252"/>
      <c r="AE252"/>
      <c r="AF252"/>
      <c r="AG252"/>
      <c r="AH252"/>
      <c r="AI252"/>
      <c r="AJ252"/>
      <c r="AK252"/>
      <c r="AL252"/>
      <c r="AM252"/>
      <c r="AN252"/>
      <c r="AO252"/>
      <c r="AP252"/>
      <c r="AQ252"/>
      <c r="AR252"/>
      <c r="AS252"/>
      <c r="AT252"/>
      <c r="AU252"/>
      <c r="AV252"/>
      <c r="AW252"/>
      <c r="AX252"/>
      <c r="AY252"/>
      <c r="AZ252"/>
      <c r="BA252"/>
    </row>
    <row r="253" spans="1:53" ht="66" x14ac:dyDescent="0.3">
      <c r="A253" s="222" t="s">
        <v>1005</v>
      </c>
      <c r="B253" s="222" t="s">
        <v>1030</v>
      </c>
      <c r="C253" s="222" t="s">
        <v>1031</v>
      </c>
      <c r="D253" s="222" t="s">
        <v>1032</v>
      </c>
      <c r="E253" s="222" t="s">
        <v>1104</v>
      </c>
      <c r="F253" s="222" t="s">
        <v>1105</v>
      </c>
      <c r="G253" s="223" t="s">
        <v>1106</v>
      </c>
      <c r="H253" s="264" t="s">
        <v>1107</v>
      </c>
      <c r="I253" s="264" t="s">
        <v>1108</v>
      </c>
      <c r="J253" s="266" t="s">
        <v>1109</v>
      </c>
      <c r="K253" s="264" t="s">
        <v>1110</v>
      </c>
      <c r="L253" s="266" t="s">
        <v>1111</v>
      </c>
      <c r="M253" s="264" t="s">
        <v>1112</v>
      </c>
      <c r="N253" s="266" t="s">
        <v>1113</v>
      </c>
      <c r="O253" s="264" t="s">
        <v>1132</v>
      </c>
      <c r="P253" s="302" t="s">
        <v>1122</v>
      </c>
      <c r="Q253" s="264" t="s">
        <v>1115</v>
      </c>
      <c r="R253" s="264" t="s">
        <v>1116</v>
      </c>
      <c r="S253" s="264" t="s">
        <v>1117</v>
      </c>
      <c r="T253" s="224" t="s">
        <v>1123</v>
      </c>
      <c r="U253" s="264" t="s">
        <v>1118</v>
      </c>
      <c r="V253" s="266" t="s">
        <v>1124</v>
      </c>
      <c r="W253" s="224" t="s">
        <v>1119</v>
      </c>
      <c r="X253" s="224" t="s">
        <v>1120</v>
      </c>
      <c r="Y253" s="224" t="s">
        <v>1121</v>
      </c>
      <c r="Z253" s="224" t="s">
        <v>2159</v>
      </c>
      <c r="AB253" s="222" t="s">
        <v>1005</v>
      </c>
      <c r="AC253" s="222" t="s">
        <v>1030</v>
      </c>
      <c r="AD253" s="222" t="s">
        <v>1031</v>
      </c>
      <c r="AE253" s="222" t="s">
        <v>1032</v>
      </c>
      <c r="AF253" s="222" t="s">
        <v>1104</v>
      </c>
      <c r="AG253" s="222" t="s">
        <v>1105</v>
      </c>
      <c r="AH253" s="223" t="s">
        <v>1106</v>
      </c>
      <c r="AI253" s="264" t="s">
        <v>1107</v>
      </c>
      <c r="AJ253" s="264" t="s">
        <v>1108</v>
      </c>
      <c r="AK253" s="266" t="s">
        <v>1109</v>
      </c>
      <c r="AL253" s="264" t="s">
        <v>1127</v>
      </c>
      <c r="AM253" s="266" t="s">
        <v>1111</v>
      </c>
      <c r="AN253" s="264" t="s">
        <v>1039</v>
      </c>
      <c r="AO253" s="266" t="s">
        <v>1128</v>
      </c>
      <c r="AP253" s="302" t="s">
        <v>1122</v>
      </c>
      <c r="AQ253" s="264" t="s">
        <v>1129</v>
      </c>
      <c r="AR253" s="264" t="s">
        <v>1116</v>
      </c>
      <c r="AS253" s="264" t="s">
        <v>1117</v>
      </c>
      <c r="AT253" s="264" t="s">
        <v>1123</v>
      </c>
      <c r="AU253" s="264" t="s">
        <v>1118</v>
      </c>
      <c r="AV253" s="266" t="s">
        <v>1124</v>
      </c>
      <c r="AW253" s="224" t="s">
        <v>1119</v>
      </c>
      <c r="AX253" s="224" t="s">
        <v>1120</v>
      </c>
      <c r="AY253" s="224" t="s">
        <v>1121</v>
      </c>
      <c r="AZ253" s="224" t="s">
        <v>2159</v>
      </c>
      <c r="BA253"/>
    </row>
    <row r="254" spans="1:53" x14ac:dyDescent="0.3">
      <c r="A254" s="221" t="s">
        <v>904</v>
      </c>
      <c r="B254" s="164"/>
      <c r="C254" s="164"/>
      <c r="D254" s="164"/>
      <c r="E254" s="164"/>
      <c r="F254" s="164"/>
      <c r="G254" s="109" t="s">
        <v>1048</v>
      </c>
      <c r="H254" s="109" t="s">
        <v>1048</v>
      </c>
      <c r="I254" s="109">
        <v>0</v>
      </c>
      <c r="J254" s="109">
        <v>0</v>
      </c>
      <c r="K254" s="109">
        <v>0</v>
      </c>
      <c r="L254" s="109">
        <v>0</v>
      </c>
      <c r="M254" s="109">
        <v>0</v>
      </c>
      <c r="N254" s="109">
        <v>0</v>
      </c>
      <c r="O254" s="109">
        <v>0</v>
      </c>
      <c r="P254" s="109">
        <v>0</v>
      </c>
      <c r="Q254" s="109">
        <v>0</v>
      </c>
      <c r="R254" s="109">
        <v>0</v>
      </c>
      <c r="S254" s="109">
        <v>0</v>
      </c>
      <c r="T254" s="109">
        <v>0</v>
      </c>
      <c r="U254" s="109">
        <v>0</v>
      </c>
      <c r="V254" s="109">
        <v>0</v>
      </c>
      <c r="W254" s="109">
        <v>0</v>
      </c>
      <c r="X254" s="109">
        <v>0</v>
      </c>
      <c r="Y254" s="109">
        <v>0</v>
      </c>
      <c r="Z254" s="109">
        <f>Z221/Y221-1</f>
        <v>0</v>
      </c>
      <c r="AB254" s="221" t="s">
        <v>904</v>
      </c>
      <c r="AC254" s="164"/>
      <c r="AD254" s="164"/>
      <c r="AE254" s="164"/>
      <c r="AF254" s="164"/>
      <c r="AG254" s="164"/>
      <c r="AH254" s="109" t="s">
        <v>1048</v>
      </c>
      <c r="AI254" s="109" t="s">
        <v>1048</v>
      </c>
      <c r="AJ254" s="109">
        <v>0.19999999999999996</v>
      </c>
      <c r="AK254" s="406" t="s">
        <v>1125</v>
      </c>
      <c r="AL254" s="109">
        <v>-0.16666666666666663</v>
      </c>
      <c r="AM254" s="406" t="s">
        <v>1125</v>
      </c>
      <c r="AN254" s="109">
        <v>0.19999999999999996</v>
      </c>
      <c r="AO254" s="406" t="s">
        <v>1125</v>
      </c>
      <c r="AP254" s="109">
        <v>-0.16666666666666663</v>
      </c>
      <c r="AQ254" s="109">
        <v>0</v>
      </c>
      <c r="AR254" s="109">
        <v>0</v>
      </c>
      <c r="AS254" s="109">
        <v>0</v>
      </c>
      <c r="AT254" s="109">
        <v>0.10000000000000009</v>
      </c>
      <c r="AU254" s="109">
        <v>9.0909090909090828E-2</v>
      </c>
      <c r="AV254" s="406" t="s">
        <v>1125</v>
      </c>
      <c r="AW254" s="109">
        <v>0.33333333333333326</v>
      </c>
      <c r="AX254" s="109">
        <v>-0.125</v>
      </c>
      <c r="AY254" s="109">
        <v>-0.1428571428571429</v>
      </c>
      <c r="AZ254" s="109">
        <f>BA221/AZ221-1</f>
        <v>0</v>
      </c>
      <c r="BA254" s="109"/>
    </row>
    <row r="255" spans="1:53" x14ac:dyDescent="0.3">
      <c r="A255" s="221" t="s">
        <v>925</v>
      </c>
      <c r="B255" s="109">
        <v>0</v>
      </c>
      <c r="C255" s="109">
        <v>-0.1428571428571429</v>
      </c>
      <c r="D255" s="109">
        <v>-8.333333333333337E-2</v>
      </c>
      <c r="E255" s="109">
        <v>0.27272727272727271</v>
      </c>
      <c r="F255" s="109" t="s">
        <v>1048</v>
      </c>
      <c r="G255" s="109" t="s">
        <v>1048</v>
      </c>
      <c r="H255" s="109">
        <v>0</v>
      </c>
      <c r="I255" s="109">
        <v>0.33333333333333326</v>
      </c>
      <c r="J255" s="109">
        <v>-0.125</v>
      </c>
      <c r="K255" s="109">
        <v>0.14285714285714279</v>
      </c>
      <c r="L255" s="109" t="s">
        <v>1048</v>
      </c>
      <c r="M255" s="109" t="s">
        <v>1048</v>
      </c>
      <c r="N255" s="109">
        <v>-0.25</v>
      </c>
      <c r="O255" s="109" t="s">
        <v>1048</v>
      </c>
      <c r="P255" s="109" t="s">
        <v>1048</v>
      </c>
      <c r="Q255" s="109" t="s">
        <v>1048</v>
      </c>
      <c r="R255" s="109">
        <v>0.66666666666666674</v>
      </c>
      <c r="S255" s="109">
        <v>-0.4</v>
      </c>
      <c r="T255" s="109">
        <v>0</v>
      </c>
      <c r="U255" s="109">
        <v>0</v>
      </c>
      <c r="V255" s="109">
        <v>0.33333333333333326</v>
      </c>
      <c r="W255" s="109">
        <v>0.16666666666666674</v>
      </c>
      <c r="X255" s="109">
        <v>0</v>
      </c>
      <c r="Y255" s="109">
        <v>0</v>
      </c>
      <c r="Z255" s="109">
        <f t="shared" ref="Z255:Z282" si="21">Z222/Y222-1</f>
        <v>0</v>
      </c>
      <c r="AB255" s="221" t="s">
        <v>925</v>
      </c>
      <c r="AC255" s="109">
        <v>-9.0909090909090828E-2</v>
      </c>
      <c r="AD255" s="109">
        <v>0.19999999999999996</v>
      </c>
      <c r="AE255" s="109">
        <v>-0.33333333333333404</v>
      </c>
      <c r="AF255" s="109">
        <v>0.37500000000000133</v>
      </c>
      <c r="AG255" s="109" t="s">
        <v>1048</v>
      </c>
      <c r="AH255" s="109" t="s">
        <v>1048</v>
      </c>
      <c r="AI255" s="109">
        <v>7.1581654522074656E-2</v>
      </c>
      <c r="AJ255" s="109">
        <v>0</v>
      </c>
      <c r="AK255" s="407"/>
      <c r="AL255" s="109">
        <v>0</v>
      </c>
      <c r="AM255" s="407"/>
      <c r="AN255" s="109">
        <v>0.19999999999999996</v>
      </c>
      <c r="AO255" s="407"/>
      <c r="AP255" s="109" t="s">
        <v>1048</v>
      </c>
      <c r="AQ255" s="109" t="s">
        <v>1048</v>
      </c>
      <c r="AR255" s="109">
        <v>-0.16666666666666663</v>
      </c>
      <c r="AS255" s="109">
        <v>0</v>
      </c>
      <c r="AT255" s="109">
        <v>0.19999999999999996</v>
      </c>
      <c r="AU255" s="109">
        <v>0</v>
      </c>
      <c r="AV255" s="407"/>
      <c r="AW255" s="109">
        <v>8.3333333333333259E-2</v>
      </c>
      <c r="AX255" s="109">
        <v>-7.6923076923076872E-2</v>
      </c>
      <c r="AY255" s="109">
        <v>0</v>
      </c>
      <c r="AZ255" s="109">
        <f t="shared" ref="AZ255:AZ282" si="22">BA222/AZ222-1</f>
        <v>0</v>
      </c>
      <c r="BA255" s="109"/>
    </row>
    <row r="256" spans="1:53" x14ac:dyDescent="0.3">
      <c r="A256" s="130" t="s">
        <v>926</v>
      </c>
      <c r="B256" s="109">
        <v>0</v>
      </c>
      <c r="C256" s="131" t="s">
        <v>1048</v>
      </c>
      <c r="D256" s="131" t="s">
        <v>1048</v>
      </c>
      <c r="E256" s="109">
        <v>0</v>
      </c>
      <c r="F256" s="109">
        <v>0</v>
      </c>
      <c r="G256" s="109">
        <v>-0.19999999999999996</v>
      </c>
      <c r="H256" s="109">
        <v>0</v>
      </c>
      <c r="I256" s="109">
        <v>0</v>
      </c>
      <c r="J256" s="109">
        <v>0</v>
      </c>
      <c r="K256" s="109">
        <v>0.25</v>
      </c>
      <c r="L256" s="109">
        <v>0</v>
      </c>
      <c r="M256" s="109">
        <v>-9.9999999999999978E-2</v>
      </c>
      <c r="N256" s="109">
        <v>0.11111111111111116</v>
      </c>
      <c r="O256" s="109">
        <v>-0.19999999999999996</v>
      </c>
      <c r="P256" s="109">
        <v>-0.11111111111111116</v>
      </c>
      <c r="Q256" s="109">
        <v>0.25</v>
      </c>
      <c r="R256" s="109">
        <v>0</v>
      </c>
      <c r="S256" s="109">
        <v>-0.19999999999999996</v>
      </c>
      <c r="T256" s="109">
        <v>0.25</v>
      </c>
      <c r="U256" s="109">
        <v>-0.19999999999999996</v>
      </c>
      <c r="V256" s="109"/>
      <c r="W256" s="109">
        <v>0.125</v>
      </c>
      <c r="X256" s="109">
        <v>1.5263157894736841</v>
      </c>
      <c r="Y256" s="109">
        <v>0.11111111111111116</v>
      </c>
      <c r="Z256" s="109"/>
      <c r="AB256" s="130" t="s">
        <v>926</v>
      </c>
      <c r="AC256" s="109">
        <v>0.25</v>
      </c>
      <c r="AD256" s="131" t="s">
        <v>1048</v>
      </c>
      <c r="AE256" s="131" t="s">
        <v>1048</v>
      </c>
      <c r="AF256" s="109">
        <v>0.75000000000000022</v>
      </c>
      <c r="AG256" s="109">
        <v>-0.2857142857142857</v>
      </c>
      <c r="AH256" s="109">
        <v>0.29999999999999982</v>
      </c>
      <c r="AI256" s="109">
        <v>-0.23076923076923073</v>
      </c>
      <c r="AJ256" s="109">
        <v>0.30000000000000004</v>
      </c>
      <c r="AK256" s="407"/>
      <c r="AL256" s="109">
        <v>1.1538461538461537</v>
      </c>
      <c r="AM256" s="407"/>
      <c r="AN256" s="109">
        <v>-0.5714285714285714</v>
      </c>
      <c r="AO256" s="407"/>
      <c r="AP256" s="109">
        <v>0</v>
      </c>
      <c r="AQ256" s="109">
        <v>-0.16666666666666663</v>
      </c>
      <c r="AR256" s="109">
        <v>0</v>
      </c>
      <c r="AS256" s="109">
        <v>0</v>
      </c>
      <c r="AT256" s="109">
        <v>0.19999999999999996</v>
      </c>
      <c r="AU256" s="109">
        <v>-0.16666666666666663</v>
      </c>
      <c r="AV256" s="407"/>
      <c r="AW256" s="109">
        <v>0</v>
      </c>
      <c r="AX256" s="109">
        <v>0.10000000000000009</v>
      </c>
      <c r="AY256" s="109">
        <v>9.0909090909090828E-2</v>
      </c>
      <c r="AZ256" s="109"/>
      <c r="BA256" s="109"/>
    </row>
    <row r="257" spans="1:53" x14ac:dyDescent="0.3">
      <c r="A257" s="130" t="s">
        <v>901</v>
      </c>
      <c r="B257" s="109" t="s">
        <v>1048</v>
      </c>
      <c r="C257" s="131" t="s">
        <v>1048</v>
      </c>
      <c r="D257" s="131" t="s">
        <v>1048</v>
      </c>
      <c r="E257" s="109" t="s">
        <v>1048</v>
      </c>
      <c r="F257" s="109">
        <v>-0.18181818181818177</v>
      </c>
      <c r="G257" s="109">
        <v>0.11111111111111116</v>
      </c>
      <c r="H257" s="109" t="s">
        <v>1048</v>
      </c>
      <c r="I257" s="109" t="s">
        <v>1048</v>
      </c>
      <c r="J257" s="109" t="s">
        <v>1048</v>
      </c>
      <c r="K257" s="109" t="s">
        <v>1048</v>
      </c>
      <c r="L257" s="109">
        <v>-0.125</v>
      </c>
      <c r="M257" s="109">
        <v>0.14285714285714279</v>
      </c>
      <c r="N257" s="109">
        <v>0</v>
      </c>
      <c r="O257" s="109">
        <v>-0.125</v>
      </c>
      <c r="P257" s="109">
        <v>-0.125</v>
      </c>
      <c r="Q257" s="109">
        <v>0.14285714285714279</v>
      </c>
      <c r="R257" s="109">
        <v>0</v>
      </c>
      <c r="S257" s="109">
        <v>0</v>
      </c>
      <c r="T257" s="109">
        <v>-0.25</v>
      </c>
      <c r="U257" s="109">
        <v>0</v>
      </c>
      <c r="V257" s="109"/>
      <c r="W257" s="109">
        <v>-0.33333333333333337</v>
      </c>
      <c r="X257" s="109">
        <v>3.8961038961038863E-2</v>
      </c>
      <c r="Y257" s="109">
        <v>0</v>
      </c>
      <c r="Z257" s="109">
        <f t="shared" si="21"/>
        <v>-0.25</v>
      </c>
      <c r="AB257" s="130" t="s">
        <v>901</v>
      </c>
      <c r="AC257" s="109" t="s">
        <v>1048</v>
      </c>
      <c r="AD257" s="131" t="s">
        <v>1048</v>
      </c>
      <c r="AE257" s="131" t="s">
        <v>1048</v>
      </c>
      <c r="AF257" s="109" t="s">
        <v>1048</v>
      </c>
      <c r="AG257" s="109">
        <v>0</v>
      </c>
      <c r="AH257" s="109">
        <v>0</v>
      </c>
      <c r="AI257" s="109" t="s">
        <v>1048</v>
      </c>
      <c r="AJ257" s="109" t="s">
        <v>1048</v>
      </c>
      <c r="AK257" s="407"/>
      <c r="AL257" s="109" t="s">
        <v>1048</v>
      </c>
      <c r="AM257" s="407"/>
      <c r="AN257" s="109">
        <v>5.5749999999999966E-2</v>
      </c>
      <c r="AO257" s="407"/>
      <c r="AP257" s="109">
        <v>-5.2806062041202972E-2</v>
      </c>
      <c r="AQ257" s="109">
        <v>0.25</v>
      </c>
      <c r="AR257" s="109">
        <v>0</v>
      </c>
      <c r="AS257" s="109">
        <v>0</v>
      </c>
      <c r="AT257" s="109">
        <v>0</v>
      </c>
      <c r="AU257" s="109">
        <v>-0.4</v>
      </c>
      <c r="AV257" s="407"/>
      <c r="AW257" s="109">
        <v>0.58333333333333326</v>
      </c>
      <c r="AX257" s="109">
        <v>5.2631578947368363E-2</v>
      </c>
      <c r="AY257" s="109">
        <v>0</v>
      </c>
      <c r="AZ257" s="109">
        <f t="shared" si="22"/>
        <v>-0.4</v>
      </c>
      <c r="BA257" s="109"/>
    </row>
    <row r="258" spans="1:53" x14ac:dyDescent="0.3">
      <c r="A258" s="130" t="s">
        <v>1052</v>
      </c>
      <c r="B258" s="109"/>
      <c r="C258" s="131"/>
      <c r="D258" s="131"/>
      <c r="E258" s="109"/>
      <c r="F258" s="109"/>
      <c r="G258" s="109"/>
      <c r="H258" s="109"/>
      <c r="I258" s="109"/>
      <c r="J258" s="109"/>
      <c r="K258" s="109"/>
      <c r="L258" s="109"/>
      <c r="M258" s="109"/>
      <c r="N258" s="109"/>
      <c r="O258" s="109" t="s">
        <v>1048</v>
      </c>
      <c r="P258" s="109" t="s">
        <v>1048</v>
      </c>
      <c r="Q258" s="109" t="s">
        <v>1048</v>
      </c>
      <c r="R258" s="109" t="s">
        <v>1048</v>
      </c>
      <c r="S258" s="109" t="s">
        <v>1048</v>
      </c>
      <c r="T258" s="109" t="s">
        <v>1048</v>
      </c>
      <c r="U258" s="109" t="s">
        <v>1048</v>
      </c>
      <c r="V258" s="109"/>
      <c r="W258" s="109" t="s">
        <v>1048</v>
      </c>
      <c r="X258" s="109" t="s">
        <v>1048</v>
      </c>
      <c r="Y258" s="109"/>
      <c r="Z258" s="109"/>
      <c r="AB258" s="130" t="s">
        <v>1052</v>
      </c>
      <c r="AC258" s="109"/>
      <c r="AD258" s="131"/>
      <c r="AE258" s="131"/>
      <c r="AF258" s="109"/>
      <c r="AG258" s="109"/>
      <c r="AH258" s="109"/>
      <c r="AI258" s="109"/>
      <c r="AJ258" s="109"/>
      <c r="AK258" s="407"/>
      <c r="AL258" s="109"/>
      <c r="AM258" s="407"/>
      <c r="AN258" s="109"/>
      <c r="AO258" s="407"/>
      <c r="AP258" s="109" t="s">
        <v>1048</v>
      </c>
      <c r="AQ258" s="109" t="s">
        <v>1048</v>
      </c>
      <c r="AR258" s="109" t="s">
        <v>1048</v>
      </c>
      <c r="AS258" s="109" t="s">
        <v>1048</v>
      </c>
      <c r="AT258" s="109" t="s">
        <v>1048</v>
      </c>
      <c r="AU258" s="109" t="s">
        <v>1048</v>
      </c>
      <c r="AV258" s="407"/>
      <c r="AW258" s="109" t="s">
        <v>1048</v>
      </c>
      <c r="AX258" s="109" t="s">
        <v>1048</v>
      </c>
      <c r="AY258" s="109"/>
      <c r="AZ258" s="109"/>
      <c r="BA258" s="109"/>
    </row>
    <row r="259" spans="1:53" x14ac:dyDescent="0.3">
      <c r="A259" s="221" t="s">
        <v>1053</v>
      </c>
      <c r="B259" s="109"/>
      <c r="C259" s="131"/>
      <c r="D259" s="131"/>
      <c r="E259" s="109"/>
      <c r="F259" s="109"/>
      <c r="G259" s="109"/>
      <c r="H259" s="109"/>
      <c r="I259" s="109"/>
      <c r="J259" s="109"/>
      <c r="K259" s="109"/>
      <c r="L259" s="109"/>
      <c r="M259" s="109" t="s">
        <v>1048</v>
      </c>
      <c r="N259" s="109" t="s">
        <v>1048</v>
      </c>
      <c r="O259" s="109" t="s">
        <v>1048</v>
      </c>
      <c r="P259" s="109" t="s">
        <v>1048</v>
      </c>
      <c r="Q259" s="109" t="s">
        <v>1048</v>
      </c>
      <c r="R259" s="109" t="s">
        <v>1048</v>
      </c>
      <c r="S259" s="109" t="s">
        <v>1048</v>
      </c>
      <c r="T259" s="109">
        <v>0</v>
      </c>
      <c r="U259" s="109">
        <v>0</v>
      </c>
      <c r="V259" s="109"/>
      <c r="W259" s="109" t="s">
        <v>1048</v>
      </c>
      <c r="X259" s="109" t="s">
        <v>1048</v>
      </c>
      <c r="Y259" s="109"/>
      <c r="Z259" s="109"/>
      <c r="AB259" s="221" t="s">
        <v>1053</v>
      </c>
      <c r="AC259" s="109"/>
      <c r="AD259" s="131"/>
      <c r="AE259" s="131"/>
      <c r="AF259" s="109"/>
      <c r="AG259" s="109"/>
      <c r="AH259" s="109"/>
      <c r="AI259" s="109"/>
      <c r="AJ259" s="109"/>
      <c r="AK259" s="407"/>
      <c r="AL259" s="109"/>
      <c r="AM259" s="407"/>
      <c r="AN259" s="109" t="s">
        <v>1048</v>
      </c>
      <c r="AO259" s="407"/>
      <c r="AP259" s="109" t="s">
        <v>1048</v>
      </c>
      <c r="AQ259" s="109" t="s">
        <v>1048</v>
      </c>
      <c r="AR259" s="109" t="s">
        <v>1048</v>
      </c>
      <c r="AS259" s="109" t="s">
        <v>1048</v>
      </c>
      <c r="AT259" s="109">
        <v>0.625</v>
      </c>
      <c r="AU259" s="109">
        <v>-0.38461538461538458</v>
      </c>
      <c r="AV259" s="407"/>
      <c r="AW259" s="109" t="s">
        <v>1048</v>
      </c>
      <c r="AX259" s="109" t="s">
        <v>1048</v>
      </c>
      <c r="AY259" s="109"/>
      <c r="AZ259" s="109"/>
      <c r="BA259" s="109"/>
    </row>
    <row r="260" spans="1:53" x14ac:dyDescent="0.3">
      <c r="A260" s="130" t="s">
        <v>1054</v>
      </c>
      <c r="B260" s="109"/>
      <c r="C260" s="131"/>
      <c r="D260" s="131"/>
      <c r="E260" s="109"/>
      <c r="F260" s="109"/>
      <c r="G260" s="109"/>
      <c r="H260" s="109"/>
      <c r="I260" s="109"/>
      <c r="J260" s="109"/>
      <c r="K260" s="109" t="s">
        <v>1048</v>
      </c>
      <c r="L260" s="109" t="s">
        <v>1048</v>
      </c>
      <c r="M260" s="109" t="s">
        <v>1048</v>
      </c>
      <c r="N260" s="109" t="s">
        <v>1048</v>
      </c>
      <c r="O260" s="109" t="s">
        <v>1048</v>
      </c>
      <c r="P260" s="109">
        <v>0</v>
      </c>
      <c r="Q260" s="109">
        <v>-0.25</v>
      </c>
      <c r="R260" s="109" t="s">
        <v>1048</v>
      </c>
      <c r="S260" s="109" t="s">
        <v>1048</v>
      </c>
      <c r="T260" s="109" t="s">
        <v>1048</v>
      </c>
      <c r="U260" s="109">
        <v>0</v>
      </c>
      <c r="V260" s="109"/>
      <c r="W260" s="109" t="s">
        <v>1048</v>
      </c>
      <c r="X260" s="109" t="s">
        <v>1048</v>
      </c>
      <c r="Y260" s="109"/>
      <c r="Z260" s="109"/>
      <c r="AB260" s="130" t="s">
        <v>1054</v>
      </c>
      <c r="AC260" s="109"/>
      <c r="AD260" s="131"/>
      <c r="AE260" s="131"/>
      <c r="AF260" s="109"/>
      <c r="AG260" s="109"/>
      <c r="AH260" s="109"/>
      <c r="AI260" s="109"/>
      <c r="AJ260" s="109"/>
      <c r="AK260" s="407"/>
      <c r="AL260" s="109" t="s">
        <v>1048</v>
      </c>
      <c r="AM260" s="407"/>
      <c r="AN260" s="109">
        <v>0.4285714285714286</v>
      </c>
      <c r="AO260" s="407"/>
      <c r="AP260" s="109">
        <v>-0.4</v>
      </c>
      <c r="AQ260" s="109">
        <v>0</v>
      </c>
      <c r="AR260" s="109" t="s">
        <v>1048</v>
      </c>
      <c r="AS260" s="109" t="s">
        <v>1048</v>
      </c>
      <c r="AT260" s="109" t="s">
        <v>1048</v>
      </c>
      <c r="AU260" s="109">
        <v>0</v>
      </c>
      <c r="AV260" s="407"/>
      <c r="AW260" s="109" t="s">
        <v>1048</v>
      </c>
      <c r="AX260" s="109" t="s">
        <v>1048</v>
      </c>
      <c r="AY260" s="109"/>
      <c r="AZ260" s="109"/>
      <c r="BA260" s="109"/>
    </row>
    <row r="261" spans="1:53" x14ac:dyDescent="0.3">
      <c r="A261" s="130" t="s">
        <v>905</v>
      </c>
      <c r="B261" s="109"/>
      <c r="C261" s="131"/>
      <c r="D261" s="131"/>
      <c r="E261" s="109"/>
      <c r="F261" s="109"/>
      <c r="G261" s="109"/>
      <c r="H261" s="109"/>
      <c r="I261" s="109"/>
      <c r="J261" s="109"/>
      <c r="K261" s="109"/>
      <c r="L261" s="109"/>
      <c r="M261" s="109"/>
      <c r="N261" s="109"/>
      <c r="O261" s="109"/>
      <c r="P261" s="109"/>
      <c r="Q261" s="109"/>
      <c r="R261" s="109"/>
      <c r="S261" s="109"/>
      <c r="U261" s="109" t="s">
        <v>1048</v>
      </c>
      <c r="V261" s="109"/>
      <c r="W261" s="109">
        <v>0</v>
      </c>
      <c r="X261" s="109">
        <v>-6.25E-2</v>
      </c>
      <c r="Y261" s="109">
        <v>0</v>
      </c>
      <c r="Z261" s="109">
        <f t="shared" si="21"/>
        <v>-9.9999999999999978E-2</v>
      </c>
      <c r="AB261" s="130" t="s">
        <v>905</v>
      </c>
      <c r="AC261" s="109"/>
      <c r="AD261" s="131"/>
      <c r="AE261" s="131"/>
      <c r="AF261" s="109"/>
      <c r="AG261" s="109"/>
      <c r="AH261" s="109"/>
      <c r="AI261" s="109"/>
      <c r="AJ261" s="109"/>
      <c r="AK261" s="407"/>
      <c r="AL261" s="109"/>
      <c r="AM261" s="407"/>
      <c r="AN261" s="109"/>
      <c r="AO261" s="407"/>
      <c r="AP261" s="109"/>
      <c r="AQ261" s="109"/>
      <c r="AR261" s="109"/>
      <c r="AS261" s="109"/>
      <c r="AT261" s="109"/>
      <c r="AU261" s="109" t="s">
        <v>1048</v>
      </c>
      <c r="AV261" s="407"/>
      <c r="AW261" s="109">
        <v>-0.375</v>
      </c>
      <c r="AX261" s="109">
        <v>0.30000000000000004</v>
      </c>
      <c r="AY261" s="109">
        <v>-0.17938461538461536</v>
      </c>
      <c r="AZ261" s="109">
        <f t="shared" si="22"/>
        <v>-8.13648293963255E-2</v>
      </c>
      <c r="BA261" s="109"/>
    </row>
    <row r="262" spans="1:53" x14ac:dyDescent="0.3">
      <c r="A262" s="221" t="s">
        <v>902</v>
      </c>
      <c r="B262" s="109">
        <v>0</v>
      </c>
      <c r="C262" s="109">
        <v>0</v>
      </c>
      <c r="D262" s="109">
        <v>-0.5</v>
      </c>
      <c r="E262" s="109">
        <v>1</v>
      </c>
      <c r="F262" s="109">
        <v>0</v>
      </c>
      <c r="G262" s="109" t="s">
        <v>1048</v>
      </c>
      <c r="H262" s="109" t="s">
        <v>1048</v>
      </c>
      <c r="I262" s="109" t="s">
        <v>1048</v>
      </c>
      <c r="J262" s="109">
        <v>0.25</v>
      </c>
      <c r="K262" s="109">
        <v>0</v>
      </c>
      <c r="L262" s="109">
        <v>0.39999999999999991</v>
      </c>
      <c r="M262" s="109" t="s">
        <v>1048</v>
      </c>
      <c r="N262" s="109" t="s">
        <v>1048</v>
      </c>
      <c r="O262" s="109" t="s">
        <v>1048</v>
      </c>
      <c r="P262" s="109" t="s">
        <v>1048</v>
      </c>
      <c r="Q262" s="109" t="s">
        <v>1048</v>
      </c>
      <c r="R262" s="109">
        <v>0</v>
      </c>
      <c r="S262" s="109">
        <v>0</v>
      </c>
      <c r="T262" s="109">
        <v>0</v>
      </c>
      <c r="U262" s="109">
        <v>0</v>
      </c>
      <c r="V262" s="109">
        <v>0</v>
      </c>
      <c r="W262" s="109">
        <v>0</v>
      </c>
      <c r="X262" s="109">
        <v>4.0000000000000036E-2</v>
      </c>
      <c r="Y262" s="109">
        <v>0</v>
      </c>
      <c r="Z262" s="109">
        <f t="shared" si="21"/>
        <v>0</v>
      </c>
      <c r="AB262" s="221" t="s">
        <v>902</v>
      </c>
      <c r="AC262" s="109">
        <v>-0.20000000000000007</v>
      </c>
      <c r="AD262" s="109">
        <v>0.75000000000000022</v>
      </c>
      <c r="AE262" s="109">
        <v>-0.35714285714285721</v>
      </c>
      <c r="AF262" s="109">
        <v>0.2222222222222221</v>
      </c>
      <c r="AG262" s="109">
        <v>0.27272727272727293</v>
      </c>
      <c r="AH262" s="109" t="s">
        <v>1048</v>
      </c>
      <c r="AI262" s="109" t="s">
        <v>1048</v>
      </c>
      <c r="AJ262" s="109" t="s">
        <v>1048</v>
      </c>
      <c r="AK262" s="407"/>
      <c r="AL262" s="109">
        <v>0.25</v>
      </c>
      <c r="AM262" s="407"/>
      <c r="AN262" s="109" t="s">
        <v>1048</v>
      </c>
      <c r="AO262" s="407"/>
      <c r="AP262" s="109" t="s">
        <v>1048</v>
      </c>
      <c r="AQ262" s="109" t="s">
        <v>1048</v>
      </c>
      <c r="AR262" s="109">
        <v>0</v>
      </c>
      <c r="AS262" s="109">
        <v>0</v>
      </c>
      <c r="AT262" s="109">
        <v>0</v>
      </c>
      <c r="AU262" s="109">
        <v>0</v>
      </c>
      <c r="AV262" s="407"/>
      <c r="AW262" s="109">
        <v>0</v>
      </c>
      <c r="AX262" s="109">
        <v>0</v>
      </c>
      <c r="AY262" s="109">
        <v>0</v>
      </c>
      <c r="AZ262" s="109">
        <f t="shared" si="22"/>
        <v>0</v>
      </c>
      <c r="BA262" s="109"/>
    </row>
    <row r="263" spans="1:53" x14ac:dyDescent="0.3">
      <c r="A263" s="221" t="s">
        <v>1049</v>
      </c>
      <c r="B263" s="109">
        <v>-0.25</v>
      </c>
      <c r="C263" s="109">
        <v>0.33333333333333326</v>
      </c>
      <c r="D263" s="109">
        <v>-0.25</v>
      </c>
      <c r="E263" s="109">
        <v>0</v>
      </c>
      <c r="F263" s="109" t="s">
        <v>1048</v>
      </c>
      <c r="G263" s="109" t="s">
        <v>1048</v>
      </c>
      <c r="H263" s="109">
        <v>0.33333333333333326</v>
      </c>
      <c r="I263" s="109" t="s">
        <v>1048</v>
      </c>
      <c r="J263" s="109" t="s">
        <v>1048</v>
      </c>
      <c r="K263" s="109">
        <v>0.25</v>
      </c>
      <c r="L263" s="109">
        <v>-0.19999999999999996</v>
      </c>
      <c r="M263" s="109">
        <v>0</v>
      </c>
      <c r="N263" s="109">
        <v>0</v>
      </c>
      <c r="O263" s="109">
        <v>0</v>
      </c>
      <c r="P263" s="109">
        <v>0</v>
      </c>
      <c r="Q263" s="109">
        <v>-0.5</v>
      </c>
      <c r="R263" s="109" t="s">
        <v>1048</v>
      </c>
      <c r="S263" s="109" t="s">
        <v>1048</v>
      </c>
      <c r="T263" s="109" t="s">
        <v>1048</v>
      </c>
      <c r="U263" s="109" t="s">
        <v>1048</v>
      </c>
      <c r="V263" s="109"/>
      <c r="W263" s="109" t="s">
        <v>1048</v>
      </c>
      <c r="X263" s="109" t="s">
        <v>1048</v>
      </c>
      <c r="Y263" s="109"/>
      <c r="Z263" s="109"/>
      <c r="AB263" s="221" t="s">
        <v>1049</v>
      </c>
      <c r="AC263" s="109">
        <v>0</v>
      </c>
      <c r="AD263" s="109">
        <v>0</v>
      </c>
      <c r="AE263" s="109">
        <v>0</v>
      </c>
      <c r="AF263" s="109">
        <v>0</v>
      </c>
      <c r="AG263" s="109" t="s">
        <v>1048</v>
      </c>
      <c r="AH263" s="109" t="s">
        <v>1048</v>
      </c>
      <c r="AI263" s="109">
        <v>-0.33333333333333337</v>
      </c>
      <c r="AJ263" s="109" t="s">
        <v>1048</v>
      </c>
      <c r="AK263" s="407"/>
      <c r="AL263" s="109" t="s">
        <v>1048</v>
      </c>
      <c r="AM263" s="407"/>
      <c r="AN263" s="109">
        <v>0</v>
      </c>
      <c r="AO263" s="407"/>
      <c r="AP263" s="109">
        <v>0.25</v>
      </c>
      <c r="AQ263" s="109">
        <v>-0.19999999999999996</v>
      </c>
      <c r="AR263" s="109" t="s">
        <v>1048</v>
      </c>
      <c r="AS263" s="109" t="s">
        <v>1048</v>
      </c>
      <c r="AT263" s="109" t="s">
        <v>1048</v>
      </c>
      <c r="AU263" s="109" t="s">
        <v>1048</v>
      </c>
      <c r="AV263" s="407"/>
      <c r="AW263" s="109" t="s">
        <v>1048</v>
      </c>
      <c r="AX263" s="109" t="s">
        <v>1048</v>
      </c>
      <c r="AY263" s="109"/>
      <c r="AZ263" s="109"/>
      <c r="BA263" s="109"/>
    </row>
    <row r="264" spans="1:53" x14ac:dyDescent="0.3">
      <c r="A264" s="130" t="s">
        <v>927</v>
      </c>
      <c r="B264" s="109" t="s">
        <v>1048</v>
      </c>
      <c r="C264" s="109" t="s">
        <v>1048</v>
      </c>
      <c r="D264" s="109" t="s">
        <v>1048</v>
      </c>
      <c r="E264" s="109" t="s">
        <v>1048</v>
      </c>
      <c r="F264" s="109" t="s">
        <v>1048</v>
      </c>
      <c r="G264" s="109" t="s">
        <v>1048</v>
      </c>
      <c r="H264" s="109" t="s">
        <v>1048</v>
      </c>
      <c r="I264" s="109">
        <v>0.14285714285714279</v>
      </c>
      <c r="J264" s="109">
        <v>0</v>
      </c>
      <c r="K264" s="109">
        <v>0</v>
      </c>
      <c r="L264" s="109">
        <v>0</v>
      </c>
      <c r="M264" s="109">
        <v>0</v>
      </c>
      <c r="N264" s="109" t="s">
        <v>1048</v>
      </c>
      <c r="O264" s="109" t="s">
        <v>1048</v>
      </c>
      <c r="P264" s="109">
        <v>0.25</v>
      </c>
      <c r="Q264" s="109">
        <v>0</v>
      </c>
      <c r="R264" s="109">
        <v>0</v>
      </c>
      <c r="S264" s="109" t="s">
        <v>1048</v>
      </c>
      <c r="T264" s="109" t="s">
        <v>1048</v>
      </c>
      <c r="U264" s="109">
        <v>0</v>
      </c>
      <c r="V264" s="109"/>
      <c r="W264" s="109" t="s">
        <v>1048</v>
      </c>
      <c r="X264" s="109" t="s">
        <v>1048</v>
      </c>
      <c r="Y264" s="109"/>
      <c r="Z264" s="109">
        <f t="shared" si="21"/>
        <v>0</v>
      </c>
      <c r="AB264" s="130" t="s">
        <v>927</v>
      </c>
      <c r="AC264" s="109" t="s">
        <v>1048</v>
      </c>
      <c r="AD264" s="109" t="s">
        <v>1048</v>
      </c>
      <c r="AE264" s="109" t="s">
        <v>1048</v>
      </c>
      <c r="AF264" s="109" t="s">
        <v>1048</v>
      </c>
      <c r="AG264" s="109" t="s">
        <v>1048</v>
      </c>
      <c r="AH264" s="109" t="s">
        <v>1048</v>
      </c>
      <c r="AI264" s="109" t="s">
        <v>1048</v>
      </c>
      <c r="AJ264" s="109">
        <v>0.125</v>
      </c>
      <c r="AK264" s="407"/>
      <c r="AL264" s="109">
        <v>0.11111111111111116</v>
      </c>
      <c r="AM264" s="407"/>
      <c r="AN264" s="109">
        <v>0</v>
      </c>
      <c r="AO264" s="407"/>
      <c r="AP264" s="109">
        <v>-0.19999999999999996</v>
      </c>
      <c r="AQ264" s="109">
        <v>0.25</v>
      </c>
      <c r="AR264" s="109">
        <v>0</v>
      </c>
      <c r="AS264" s="109" t="s">
        <v>1048</v>
      </c>
      <c r="AT264" s="109" t="s">
        <v>1048</v>
      </c>
      <c r="AU264" s="109">
        <v>0</v>
      </c>
      <c r="AV264" s="407"/>
      <c r="AW264" s="109" t="s">
        <v>1048</v>
      </c>
      <c r="AX264" s="109" t="s">
        <v>1048</v>
      </c>
      <c r="AY264" s="109"/>
      <c r="AZ264" s="109">
        <f t="shared" si="22"/>
        <v>0</v>
      </c>
      <c r="BA264" s="109"/>
    </row>
    <row r="265" spans="1:53" x14ac:dyDescent="0.3">
      <c r="A265" s="221" t="s">
        <v>928</v>
      </c>
      <c r="B265" s="109">
        <v>0</v>
      </c>
      <c r="C265" s="109" t="s">
        <v>1048</v>
      </c>
      <c r="D265" s="109" t="s">
        <v>1048</v>
      </c>
      <c r="E265" s="109" t="s">
        <v>1048</v>
      </c>
      <c r="F265" s="109" t="s">
        <v>1048</v>
      </c>
      <c r="G265" s="109" t="s">
        <v>1048</v>
      </c>
      <c r="H265" s="109" t="s">
        <v>1048</v>
      </c>
      <c r="I265" s="109" t="s">
        <v>1048</v>
      </c>
      <c r="J265" s="109">
        <v>0.33333333333333326</v>
      </c>
      <c r="K265" s="109" t="s">
        <v>1048</v>
      </c>
      <c r="L265" s="109" t="s">
        <v>1048</v>
      </c>
      <c r="M265" s="109">
        <v>0</v>
      </c>
      <c r="N265" s="109">
        <v>-0.25</v>
      </c>
      <c r="O265" s="109">
        <v>0.33333333333333326</v>
      </c>
      <c r="P265" s="109">
        <v>0</v>
      </c>
      <c r="Q265" s="109">
        <v>-0.25</v>
      </c>
      <c r="R265" s="109">
        <v>0</v>
      </c>
      <c r="S265" s="109">
        <v>0.48</v>
      </c>
      <c r="T265" s="109">
        <v>-9.9099099099099086E-2</v>
      </c>
      <c r="U265" s="109" t="s">
        <v>1048</v>
      </c>
      <c r="V265" s="109"/>
      <c r="W265" s="109" t="s">
        <v>1048</v>
      </c>
      <c r="X265" s="109">
        <v>0</v>
      </c>
      <c r="Y265" s="109">
        <v>-6.25E-2</v>
      </c>
      <c r="Z265" s="109">
        <f t="shared" si="21"/>
        <v>6.6666666666666652E-2</v>
      </c>
      <c r="AB265" s="221" t="s">
        <v>928</v>
      </c>
      <c r="AC265" s="109">
        <v>-8.0000000000000959E-2</v>
      </c>
      <c r="AD265" s="109" t="s">
        <v>1048</v>
      </c>
      <c r="AE265" s="109" t="s">
        <v>1048</v>
      </c>
      <c r="AF265" s="109" t="s">
        <v>1048</v>
      </c>
      <c r="AG265" s="109" t="s">
        <v>1048</v>
      </c>
      <c r="AH265" s="109" t="s">
        <v>1048</v>
      </c>
      <c r="AI265" s="109" t="s">
        <v>1048</v>
      </c>
      <c r="AJ265" s="109" t="s">
        <v>1048</v>
      </c>
      <c r="AK265" s="407"/>
      <c r="AL265" s="109" t="s">
        <v>1048</v>
      </c>
      <c r="AM265" s="407"/>
      <c r="AN265" s="109" t="s">
        <v>1048</v>
      </c>
      <c r="AO265" s="407"/>
      <c r="AP265" s="109">
        <v>0.25</v>
      </c>
      <c r="AQ265" s="109">
        <v>-0.53333399999999997</v>
      </c>
      <c r="AR265" s="109">
        <v>2.8572897961282928E-2</v>
      </c>
      <c r="AS265" s="109">
        <v>0</v>
      </c>
      <c r="AT265" s="109">
        <v>1.0833333333333335</v>
      </c>
      <c r="AU265" s="109" t="s">
        <v>1048</v>
      </c>
      <c r="AV265" s="407"/>
      <c r="AW265" s="109" t="s">
        <v>1048</v>
      </c>
      <c r="AX265" s="109">
        <v>0</v>
      </c>
      <c r="AY265" s="109">
        <v>0</v>
      </c>
      <c r="AZ265" s="109">
        <f t="shared" si="22"/>
        <v>0.25</v>
      </c>
      <c r="BA265" s="109"/>
    </row>
    <row r="266" spans="1:53" x14ac:dyDescent="0.3">
      <c r="A266" s="221" t="s">
        <v>1055</v>
      </c>
      <c r="B266" s="109"/>
      <c r="C266" s="109"/>
      <c r="D266" s="109"/>
      <c r="E266" s="109"/>
      <c r="F266" s="109"/>
      <c r="G266" s="109"/>
      <c r="H266" s="109"/>
      <c r="I266" s="109"/>
      <c r="J266" s="109"/>
      <c r="K266" s="109"/>
      <c r="L266" s="109"/>
      <c r="M266" s="109"/>
      <c r="N266" s="109"/>
      <c r="O266" s="109" t="s">
        <v>1048</v>
      </c>
      <c r="P266" s="109" t="s">
        <v>1048</v>
      </c>
      <c r="Q266" s="109">
        <v>0</v>
      </c>
      <c r="R266" s="109">
        <v>0</v>
      </c>
      <c r="S266" s="109" t="s">
        <v>1048</v>
      </c>
      <c r="T266" s="109" t="s">
        <v>1048</v>
      </c>
      <c r="U266" s="109" t="s">
        <v>1048</v>
      </c>
      <c r="V266" s="109"/>
      <c r="W266" s="109" t="s">
        <v>1048</v>
      </c>
      <c r="X266" s="109" t="s">
        <v>1048</v>
      </c>
      <c r="Y266" s="109"/>
      <c r="Z266" s="109"/>
      <c r="AB266" s="221" t="s">
        <v>1055</v>
      </c>
      <c r="AC266" s="109"/>
      <c r="AD266" s="109"/>
      <c r="AE266" s="109"/>
      <c r="AF266" s="109"/>
      <c r="AG266" s="109"/>
      <c r="AH266" s="109"/>
      <c r="AI266" s="109"/>
      <c r="AJ266" s="109"/>
      <c r="AK266" s="407"/>
      <c r="AL266" s="109"/>
      <c r="AM266" s="407"/>
      <c r="AN266" s="109"/>
      <c r="AO266" s="407"/>
      <c r="AP266" s="109" t="s">
        <v>1048</v>
      </c>
      <c r="AQ266" s="109">
        <v>0</v>
      </c>
      <c r="AR266" s="109">
        <v>0</v>
      </c>
      <c r="AS266" s="109" t="s">
        <v>1048</v>
      </c>
      <c r="AT266" s="109" t="s">
        <v>1048</v>
      </c>
      <c r="AU266" s="109" t="s">
        <v>1048</v>
      </c>
      <c r="AV266" s="407"/>
      <c r="AW266" s="109" t="s">
        <v>1048</v>
      </c>
      <c r="AX266" s="109" t="s">
        <v>1048</v>
      </c>
      <c r="AY266" s="109"/>
      <c r="AZ266" s="109"/>
      <c r="BA266" s="109"/>
    </row>
    <row r="267" spans="1:53" x14ac:dyDescent="0.3">
      <c r="A267" s="221" t="s">
        <v>929</v>
      </c>
      <c r="B267" s="109" t="s">
        <v>1048</v>
      </c>
      <c r="C267" s="109" t="s">
        <v>1048</v>
      </c>
      <c r="D267" s="109">
        <v>0</v>
      </c>
      <c r="E267" s="109" t="s">
        <v>1048</v>
      </c>
      <c r="F267" s="109" t="s">
        <v>1048</v>
      </c>
      <c r="G267" s="109">
        <v>0.25</v>
      </c>
      <c r="H267" s="109">
        <v>-0.19999999999999996</v>
      </c>
      <c r="I267" s="109">
        <v>0</v>
      </c>
      <c r="J267" s="109">
        <v>0.25</v>
      </c>
      <c r="K267" s="109">
        <v>0</v>
      </c>
      <c r="L267" s="109">
        <v>0</v>
      </c>
      <c r="M267" s="109">
        <v>0</v>
      </c>
      <c r="N267" s="109">
        <v>0</v>
      </c>
      <c r="O267" s="109">
        <v>0</v>
      </c>
      <c r="P267" s="109">
        <v>0</v>
      </c>
      <c r="Q267" s="109">
        <v>0</v>
      </c>
      <c r="R267" s="109">
        <v>0</v>
      </c>
      <c r="S267" s="109">
        <v>0</v>
      </c>
      <c r="T267" s="109">
        <v>0</v>
      </c>
      <c r="U267" s="109">
        <v>0</v>
      </c>
      <c r="V267" s="109"/>
      <c r="W267" s="109">
        <v>0</v>
      </c>
      <c r="X267" s="109">
        <v>0</v>
      </c>
      <c r="Y267" s="109">
        <v>0</v>
      </c>
      <c r="Z267" s="109">
        <f t="shared" si="21"/>
        <v>0</v>
      </c>
      <c r="AB267" s="221" t="s">
        <v>929</v>
      </c>
      <c r="AC267" s="109" t="s">
        <v>1048</v>
      </c>
      <c r="AD267" s="109" t="s">
        <v>1048</v>
      </c>
      <c r="AE267" s="109">
        <v>0</v>
      </c>
      <c r="AF267" s="109" t="s">
        <v>1048</v>
      </c>
      <c r="AG267" s="109" t="s">
        <v>1048</v>
      </c>
      <c r="AH267" s="109">
        <v>0.5</v>
      </c>
      <c r="AI267" s="109">
        <v>0</v>
      </c>
      <c r="AJ267" s="109">
        <v>0</v>
      </c>
      <c r="AK267" s="407"/>
      <c r="AL267" s="109">
        <v>-0.16666666666666663</v>
      </c>
      <c r="AM267" s="407"/>
      <c r="AN267" s="109">
        <v>0</v>
      </c>
      <c r="AO267" s="407"/>
      <c r="AP267" s="109">
        <v>0</v>
      </c>
      <c r="AQ267" s="109">
        <v>0</v>
      </c>
      <c r="AR267" s="109">
        <v>0</v>
      </c>
      <c r="AS267" s="109">
        <v>0</v>
      </c>
      <c r="AT267" s="109">
        <v>0</v>
      </c>
      <c r="AU267" s="109">
        <v>0</v>
      </c>
      <c r="AV267" s="407"/>
      <c r="AW267" s="109">
        <v>0</v>
      </c>
      <c r="AX267" s="109">
        <v>0</v>
      </c>
      <c r="AY267" s="109">
        <v>0.19999999999999996</v>
      </c>
      <c r="AZ267" s="109">
        <f t="shared" si="22"/>
        <v>-0.16666666666666663</v>
      </c>
      <c r="BA267" s="109"/>
    </row>
    <row r="268" spans="1:53" x14ac:dyDescent="0.3">
      <c r="A268" s="130" t="s">
        <v>1750</v>
      </c>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f t="shared" si="21"/>
        <v>-0.25</v>
      </c>
      <c r="AB268" s="130" t="s">
        <v>1750</v>
      </c>
      <c r="AC268" s="109"/>
      <c r="AD268" s="109"/>
      <c r="AE268" s="109"/>
      <c r="AF268" s="109"/>
      <c r="AG268" s="109"/>
      <c r="AH268" s="109"/>
      <c r="AI268" s="109"/>
      <c r="AJ268" s="109"/>
      <c r="AK268" s="407"/>
      <c r="AL268" s="109"/>
      <c r="AM268" s="407"/>
      <c r="AN268" s="109"/>
      <c r="AO268" s="407"/>
      <c r="AP268" s="109"/>
      <c r="AQ268" s="109"/>
      <c r="AR268" s="109"/>
      <c r="AS268" s="109"/>
      <c r="AT268" s="109"/>
      <c r="AU268" s="109"/>
      <c r="AV268" s="407"/>
      <c r="AW268" s="109"/>
      <c r="AX268" s="109"/>
      <c r="AY268" s="109"/>
      <c r="AZ268" s="109">
        <f t="shared" si="22"/>
        <v>-0.20127795527156545</v>
      </c>
      <c r="BA268" s="109"/>
    </row>
    <row r="269" spans="1:53" x14ac:dyDescent="0.3">
      <c r="A269" s="221" t="s">
        <v>874</v>
      </c>
      <c r="B269" s="109"/>
      <c r="C269" s="109"/>
      <c r="D269" s="109"/>
      <c r="E269" s="109"/>
      <c r="F269" s="109"/>
      <c r="G269" s="109"/>
      <c r="H269" s="109"/>
      <c r="I269" s="109"/>
      <c r="J269" s="109"/>
      <c r="K269" s="109"/>
      <c r="L269" s="109"/>
      <c r="M269" s="109"/>
      <c r="N269" s="109"/>
      <c r="O269" s="109" t="s">
        <v>1048</v>
      </c>
      <c r="P269" s="109" t="s">
        <v>1048</v>
      </c>
      <c r="Q269" s="109">
        <v>0</v>
      </c>
      <c r="R269" s="109">
        <v>0</v>
      </c>
      <c r="S269" s="109">
        <v>0</v>
      </c>
      <c r="T269" s="109">
        <v>-0.19999999999999996</v>
      </c>
      <c r="U269" s="109">
        <v>0.25</v>
      </c>
      <c r="V269" s="109">
        <v>0</v>
      </c>
      <c r="W269" s="109">
        <v>0</v>
      </c>
      <c r="X269" s="109">
        <v>6.6666666666666652E-2</v>
      </c>
      <c r="Y269" s="109">
        <v>0</v>
      </c>
      <c r="Z269" s="109">
        <f t="shared" si="21"/>
        <v>0</v>
      </c>
      <c r="AB269" s="221" t="s">
        <v>874</v>
      </c>
      <c r="AC269" s="109"/>
      <c r="AD269" s="109"/>
      <c r="AE269" s="109"/>
      <c r="AF269" s="109"/>
      <c r="AG269" s="109"/>
      <c r="AH269" s="109"/>
      <c r="AI269" s="109"/>
      <c r="AJ269" s="109"/>
      <c r="AK269" s="407"/>
      <c r="AL269" s="109"/>
      <c r="AM269" s="407"/>
      <c r="AN269" s="109"/>
      <c r="AO269" s="407"/>
      <c r="AP269" s="109" t="s">
        <v>1048</v>
      </c>
      <c r="AQ269" s="109">
        <v>0</v>
      </c>
      <c r="AR269" s="109">
        <v>0</v>
      </c>
      <c r="AS269" s="109">
        <v>1</v>
      </c>
      <c r="AT269" s="109">
        <v>-0.6</v>
      </c>
      <c r="AU269" s="109">
        <v>0.25</v>
      </c>
      <c r="AV269" s="407"/>
      <c r="AW269" s="109">
        <v>0.19999999999999996</v>
      </c>
      <c r="AX269" s="109">
        <v>0</v>
      </c>
      <c r="AY269" s="109">
        <v>0</v>
      </c>
      <c r="AZ269" s="109">
        <f t="shared" si="22"/>
        <v>0</v>
      </c>
      <c r="BA269" s="109"/>
    </row>
    <row r="270" spans="1:53" x14ac:dyDescent="0.3">
      <c r="A270" s="221" t="s">
        <v>1057</v>
      </c>
      <c r="B270" s="109"/>
      <c r="C270" s="109"/>
      <c r="D270" s="109"/>
      <c r="E270" s="109"/>
      <c r="F270" s="109"/>
      <c r="G270" s="109"/>
      <c r="H270" s="109"/>
      <c r="I270" s="109"/>
      <c r="J270" s="109"/>
      <c r="K270" s="109" t="s">
        <v>1048</v>
      </c>
      <c r="L270" s="109">
        <v>-9.9999999999999978E-2</v>
      </c>
      <c r="M270" s="109">
        <v>0.11111111111111116</v>
      </c>
      <c r="N270" s="109" t="s">
        <v>1048</v>
      </c>
      <c r="O270" s="109" t="s">
        <v>1048</v>
      </c>
      <c r="P270" s="109" t="s">
        <v>1048</v>
      </c>
      <c r="Q270" s="109" t="s">
        <v>1048</v>
      </c>
      <c r="R270" s="109">
        <v>0</v>
      </c>
      <c r="S270" s="109">
        <v>-0.19999999999999996</v>
      </c>
      <c r="T270" s="109" t="s">
        <v>1048</v>
      </c>
      <c r="U270" s="109" t="s">
        <v>1048</v>
      </c>
      <c r="V270" s="109"/>
      <c r="W270" s="109" t="s">
        <v>1048</v>
      </c>
      <c r="X270" s="109" t="s">
        <v>1048</v>
      </c>
      <c r="Y270" s="109"/>
      <c r="Z270" s="109"/>
      <c r="AB270" s="221" t="s">
        <v>1057</v>
      </c>
      <c r="AC270" s="109"/>
      <c r="AD270" s="109"/>
      <c r="AE270" s="109"/>
      <c r="AF270" s="109"/>
      <c r="AG270" s="109"/>
      <c r="AH270" s="109"/>
      <c r="AI270" s="109"/>
      <c r="AJ270" s="109"/>
      <c r="AK270" s="407"/>
      <c r="AL270" s="109" t="s">
        <v>1048</v>
      </c>
      <c r="AM270" s="407"/>
      <c r="AN270" s="109">
        <v>0</v>
      </c>
      <c r="AO270" s="407"/>
      <c r="AP270" s="109" t="s">
        <v>1048</v>
      </c>
      <c r="AQ270" s="109" t="s">
        <v>1048</v>
      </c>
      <c r="AR270" s="109">
        <v>0.19999999999999996</v>
      </c>
      <c r="AS270" s="109" t="s">
        <v>1048</v>
      </c>
      <c r="AT270" s="109" t="s">
        <v>1048</v>
      </c>
      <c r="AU270" s="109" t="s">
        <v>1048</v>
      </c>
      <c r="AV270" s="407"/>
      <c r="AW270" s="109" t="s">
        <v>1048</v>
      </c>
      <c r="AX270" s="109" t="s">
        <v>1048</v>
      </c>
      <c r="AY270" s="109"/>
      <c r="AZ270" s="109"/>
      <c r="BA270" s="109"/>
    </row>
    <row r="271" spans="1:53" x14ac:dyDescent="0.3">
      <c r="A271" s="221" t="s">
        <v>930</v>
      </c>
      <c r="B271" s="109" t="s">
        <v>1048</v>
      </c>
      <c r="C271" s="109" t="s">
        <v>1048</v>
      </c>
      <c r="D271" s="109" t="s">
        <v>1048</v>
      </c>
      <c r="E271" s="109" t="s">
        <v>1048</v>
      </c>
      <c r="F271" s="109">
        <v>-0.19999999999999996</v>
      </c>
      <c r="G271" s="109" t="s">
        <v>1048</v>
      </c>
      <c r="H271" s="109" t="s">
        <v>1048</v>
      </c>
      <c r="I271" s="109" t="s">
        <v>1048</v>
      </c>
      <c r="J271" s="109">
        <v>0</v>
      </c>
      <c r="K271" s="109">
        <v>0</v>
      </c>
      <c r="L271" s="109">
        <v>0</v>
      </c>
      <c r="M271" s="109">
        <v>0</v>
      </c>
      <c r="N271" s="109" t="s">
        <v>1048</v>
      </c>
      <c r="O271" s="109" t="s">
        <v>1048</v>
      </c>
      <c r="P271" s="109">
        <v>0</v>
      </c>
      <c r="Q271" s="109" t="s">
        <v>1048</v>
      </c>
      <c r="R271" s="109" t="s">
        <v>1048</v>
      </c>
      <c r="S271" s="109" t="s">
        <v>1048</v>
      </c>
      <c r="T271" s="109">
        <v>0</v>
      </c>
      <c r="U271" s="109">
        <v>0.125</v>
      </c>
      <c r="V271" s="109">
        <v>0.11111111111111116</v>
      </c>
      <c r="W271" s="109">
        <v>-0.11111111111111116</v>
      </c>
      <c r="X271" s="109">
        <v>0</v>
      </c>
      <c r="Y271" s="109">
        <v>0</v>
      </c>
      <c r="Z271" s="109">
        <f t="shared" si="21"/>
        <v>0</v>
      </c>
      <c r="AB271" s="221" t="s">
        <v>930</v>
      </c>
      <c r="AC271" s="109" t="s">
        <v>1048</v>
      </c>
      <c r="AD271" s="109" t="s">
        <v>1048</v>
      </c>
      <c r="AE271" s="109" t="s">
        <v>1048</v>
      </c>
      <c r="AF271" s="109" t="s">
        <v>1048</v>
      </c>
      <c r="AG271" s="109">
        <v>0</v>
      </c>
      <c r="AH271" s="109" t="s">
        <v>1048</v>
      </c>
      <c r="AI271" s="109" t="s">
        <v>1048</v>
      </c>
      <c r="AJ271" s="109" t="s">
        <v>1048</v>
      </c>
      <c r="AK271" s="407"/>
      <c r="AL271" s="109">
        <v>-0.375</v>
      </c>
      <c r="AM271" s="407"/>
      <c r="AN271" s="109">
        <v>0</v>
      </c>
      <c r="AO271" s="407"/>
      <c r="AP271" s="109">
        <v>0.39999999999999991</v>
      </c>
      <c r="AQ271" s="109" t="s">
        <v>1048</v>
      </c>
      <c r="AR271" s="109" t="s">
        <v>1048</v>
      </c>
      <c r="AS271" s="109">
        <v>-0.19999999999999996</v>
      </c>
      <c r="AT271" s="109">
        <v>0.25</v>
      </c>
      <c r="AU271" s="109">
        <v>0.39999999999999991</v>
      </c>
      <c r="AV271" s="407"/>
      <c r="AW271" s="109">
        <v>-0.2857142857142857</v>
      </c>
      <c r="AX271" s="109">
        <v>0</v>
      </c>
      <c r="AY271" s="109">
        <v>0</v>
      </c>
      <c r="AZ271" s="109">
        <f t="shared" si="22"/>
        <v>-0.19999999999999996</v>
      </c>
      <c r="BA271" s="109"/>
    </row>
    <row r="272" spans="1:53" x14ac:dyDescent="0.3">
      <c r="A272" s="221" t="s">
        <v>931</v>
      </c>
      <c r="B272" s="109">
        <v>0</v>
      </c>
      <c r="C272" s="109" t="s">
        <v>1048</v>
      </c>
      <c r="D272" s="109" t="s">
        <v>1048</v>
      </c>
      <c r="E272" s="109">
        <v>0</v>
      </c>
      <c r="F272" s="109">
        <v>0</v>
      </c>
      <c r="G272" s="109" t="s">
        <v>1048</v>
      </c>
      <c r="H272" s="109" t="s">
        <v>1048</v>
      </c>
      <c r="I272" s="109" t="s">
        <v>1048</v>
      </c>
      <c r="J272" s="109" t="s">
        <v>1048</v>
      </c>
      <c r="K272" s="109">
        <v>0.25</v>
      </c>
      <c r="L272" s="109">
        <v>0</v>
      </c>
      <c r="M272" s="109">
        <v>0</v>
      </c>
      <c r="N272" s="109">
        <v>0</v>
      </c>
      <c r="O272" s="109">
        <v>-0.19999999999999996</v>
      </c>
      <c r="P272" s="109">
        <v>-0.19999999999999996</v>
      </c>
      <c r="Q272" s="109" t="s">
        <v>1048</v>
      </c>
      <c r="R272" s="109" t="s">
        <v>1048</v>
      </c>
      <c r="S272" s="109">
        <v>0</v>
      </c>
      <c r="T272" s="109" t="s">
        <v>1048</v>
      </c>
      <c r="U272" s="109" t="s">
        <v>1048</v>
      </c>
      <c r="V272" s="109"/>
      <c r="W272" s="109">
        <v>0</v>
      </c>
      <c r="X272" s="109">
        <v>0.16666666666666674</v>
      </c>
      <c r="Y272" s="109">
        <v>0</v>
      </c>
      <c r="Z272" s="109">
        <f t="shared" si="21"/>
        <v>0</v>
      </c>
      <c r="AB272" s="221" t="s">
        <v>931</v>
      </c>
      <c r="AC272" s="109">
        <v>-0.16666666666666663</v>
      </c>
      <c r="AD272" s="109" t="s">
        <v>1048</v>
      </c>
      <c r="AE272" s="109" t="s">
        <v>1048</v>
      </c>
      <c r="AF272" s="109">
        <v>0</v>
      </c>
      <c r="AG272" s="109">
        <v>-0.20000000000000007</v>
      </c>
      <c r="AH272" s="109" t="s">
        <v>1048</v>
      </c>
      <c r="AI272" s="109" t="s">
        <v>1048</v>
      </c>
      <c r="AJ272" s="109" t="s">
        <v>1048</v>
      </c>
      <c r="AK272" s="407"/>
      <c r="AL272" s="109" t="s">
        <v>1048</v>
      </c>
      <c r="AM272" s="407"/>
      <c r="AN272" s="109">
        <v>-0.1428571428571429</v>
      </c>
      <c r="AO272" s="407"/>
      <c r="AP272" s="109">
        <v>0</v>
      </c>
      <c r="AQ272" s="109" t="s">
        <v>1048</v>
      </c>
      <c r="AR272" s="109" t="s">
        <v>1048</v>
      </c>
      <c r="AS272" s="109">
        <v>0</v>
      </c>
      <c r="AT272" s="109" t="s">
        <v>1048</v>
      </c>
      <c r="AU272" s="109" t="s">
        <v>1048</v>
      </c>
      <c r="AV272" s="407"/>
      <c r="AW272" s="109">
        <v>0.16666666666666674</v>
      </c>
      <c r="AX272" s="109">
        <v>0</v>
      </c>
      <c r="AY272" s="109">
        <v>1</v>
      </c>
      <c r="AZ272" s="109">
        <f t="shared" si="22"/>
        <v>-0.5714285714285714</v>
      </c>
      <c r="BA272" s="109"/>
    </row>
    <row r="273" spans="1:162" x14ac:dyDescent="0.3">
      <c r="A273" s="221" t="s">
        <v>1058</v>
      </c>
      <c r="B273" s="109"/>
      <c r="C273" s="109"/>
      <c r="D273" s="109"/>
      <c r="E273" s="109"/>
      <c r="F273" s="109"/>
      <c r="G273" s="109"/>
      <c r="H273" s="109"/>
      <c r="I273" s="109"/>
      <c r="J273" s="109"/>
      <c r="K273" s="109"/>
      <c r="L273" s="109"/>
      <c r="M273" s="109"/>
      <c r="N273" s="109"/>
      <c r="O273" s="109"/>
      <c r="P273" s="109"/>
      <c r="Q273" s="109"/>
      <c r="R273" s="109"/>
      <c r="S273" s="109"/>
      <c r="T273" s="109"/>
      <c r="U273" s="109">
        <v>0</v>
      </c>
      <c r="V273" s="109"/>
      <c r="W273" s="109" t="s">
        <v>1048</v>
      </c>
      <c r="X273" s="109" t="s">
        <v>1048</v>
      </c>
      <c r="Y273" s="109"/>
      <c r="Z273" s="109"/>
      <c r="AB273" s="221" t="s">
        <v>1058</v>
      </c>
      <c r="AC273" s="109"/>
      <c r="AD273" s="109"/>
      <c r="AE273" s="109"/>
      <c r="AF273" s="109"/>
      <c r="AG273" s="109"/>
      <c r="AH273" s="109"/>
      <c r="AI273" s="109"/>
      <c r="AJ273" s="109"/>
      <c r="AK273" s="407"/>
      <c r="AL273" s="109"/>
      <c r="AM273" s="407"/>
      <c r="AN273" s="109"/>
      <c r="AO273" s="407"/>
      <c r="AP273" s="109"/>
      <c r="AQ273" s="109"/>
      <c r="AR273" s="109"/>
      <c r="AS273" s="109"/>
      <c r="AT273" s="109"/>
      <c r="AU273" s="109">
        <v>0.25</v>
      </c>
      <c r="AV273" s="407"/>
      <c r="AW273" s="109" t="s">
        <v>1048</v>
      </c>
      <c r="AX273" s="109" t="s">
        <v>1048</v>
      </c>
      <c r="AY273" s="109"/>
      <c r="AZ273" s="109"/>
      <c r="BA273" s="109"/>
    </row>
    <row r="274" spans="1:162" x14ac:dyDescent="0.3">
      <c r="A274" s="221" t="s">
        <v>1059</v>
      </c>
      <c r="B274" s="109"/>
      <c r="C274" s="109"/>
      <c r="D274" s="109"/>
      <c r="E274" s="109"/>
      <c r="F274" s="109"/>
      <c r="G274" s="109"/>
      <c r="H274" s="109"/>
      <c r="I274" s="109" t="s">
        <v>1048</v>
      </c>
      <c r="J274" s="109" t="s">
        <v>1048</v>
      </c>
      <c r="K274" s="109" t="s">
        <v>1048</v>
      </c>
      <c r="L274" s="109" t="s">
        <v>1048</v>
      </c>
      <c r="M274" s="109" t="s">
        <v>1048</v>
      </c>
      <c r="N274" s="109" t="s">
        <v>1048</v>
      </c>
      <c r="O274" s="109" t="s">
        <v>1048</v>
      </c>
      <c r="P274" s="109" t="s">
        <v>1048</v>
      </c>
      <c r="Q274" s="109" t="s">
        <v>1048</v>
      </c>
      <c r="R274" s="109" t="s">
        <v>1048</v>
      </c>
      <c r="S274" s="109" t="s">
        <v>1048</v>
      </c>
      <c r="T274" s="109" t="s">
        <v>1048</v>
      </c>
      <c r="U274" s="109" t="s">
        <v>1048</v>
      </c>
      <c r="V274" s="109"/>
      <c r="W274" s="109" t="s">
        <v>1048</v>
      </c>
      <c r="X274" s="109" t="s">
        <v>1048</v>
      </c>
      <c r="Y274" s="109"/>
      <c r="Z274" s="109"/>
      <c r="AB274" s="221" t="s">
        <v>1059</v>
      </c>
      <c r="AC274" s="109"/>
      <c r="AD274" s="109"/>
      <c r="AE274" s="109"/>
      <c r="AF274" s="109"/>
      <c r="AG274" s="109"/>
      <c r="AH274" s="109"/>
      <c r="AI274" s="109"/>
      <c r="AJ274" s="109" t="s">
        <v>1048</v>
      </c>
      <c r="AK274" s="407"/>
      <c r="AL274" s="109" t="s">
        <v>1048</v>
      </c>
      <c r="AM274" s="407"/>
      <c r="AN274" s="109" t="s">
        <v>1048</v>
      </c>
      <c r="AO274" s="407"/>
      <c r="AP274" s="109" t="s">
        <v>1048</v>
      </c>
      <c r="AQ274" s="109" t="s">
        <v>1048</v>
      </c>
      <c r="AR274" s="109" t="s">
        <v>1048</v>
      </c>
      <c r="AS274" s="109" t="s">
        <v>1048</v>
      </c>
      <c r="AT274" s="109" t="s">
        <v>1048</v>
      </c>
      <c r="AU274" s="109" t="s">
        <v>1048</v>
      </c>
      <c r="AV274" s="407"/>
      <c r="AW274" s="109" t="s">
        <v>1048</v>
      </c>
      <c r="AX274" s="109" t="s">
        <v>1048</v>
      </c>
      <c r="AY274" s="109"/>
      <c r="AZ274" s="109"/>
      <c r="BA274" s="109"/>
    </row>
    <row r="275" spans="1:162" x14ac:dyDescent="0.3">
      <c r="A275" s="221" t="s">
        <v>1060</v>
      </c>
      <c r="B275" s="109"/>
      <c r="C275" s="109"/>
      <c r="D275" s="109"/>
      <c r="E275" s="109"/>
      <c r="F275" s="109"/>
      <c r="G275" s="109"/>
      <c r="H275" s="109"/>
      <c r="I275" s="109"/>
      <c r="J275" s="109"/>
      <c r="K275" s="109"/>
      <c r="L275" s="109"/>
      <c r="M275" s="109" t="s">
        <v>1048</v>
      </c>
      <c r="N275" s="109" t="s">
        <v>1048</v>
      </c>
      <c r="O275" s="109" t="s">
        <v>1048</v>
      </c>
      <c r="P275" s="109" t="s">
        <v>1048</v>
      </c>
      <c r="Q275" s="109" t="s">
        <v>1048</v>
      </c>
      <c r="R275" s="109">
        <v>0.25</v>
      </c>
      <c r="S275" s="109">
        <v>0</v>
      </c>
      <c r="T275" s="109">
        <v>0</v>
      </c>
      <c r="U275" s="109">
        <v>0</v>
      </c>
      <c r="V275" s="109"/>
      <c r="W275" s="109">
        <v>0.19999999999999996</v>
      </c>
      <c r="X275" s="109" t="s">
        <v>1048</v>
      </c>
      <c r="Y275" s="109"/>
      <c r="Z275" s="109"/>
      <c r="AB275" s="221" t="s">
        <v>1060</v>
      </c>
      <c r="AC275" s="109"/>
      <c r="AD275" s="109"/>
      <c r="AE275" s="109"/>
      <c r="AF275" s="109"/>
      <c r="AG275" s="109"/>
      <c r="AH275" s="109"/>
      <c r="AI275" s="109"/>
      <c r="AJ275" s="109"/>
      <c r="AK275" s="407"/>
      <c r="AL275" s="109"/>
      <c r="AM275" s="407"/>
      <c r="AN275" s="109" t="s">
        <v>1048</v>
      </c>
      <c r="AO275" s="407"/>
      <c r="AP275" s="109" t="s">
        <v>1048</v>
      </c>
      <c r="AQ275" s="109" t="s">
        <v>1048</v>
      </c>
      <c r="AR275" s="109">
        <v>0.25</v>
      </c>
      <c r="AS275" s="109">
        <v>0.10000000000000009</v>
      </c>
      <c r="AT275" s="109">
        <v>-0.27272727272727271</v>
      </c>
      <c r="AU275" s="109">
        <v>0.125</v>
      </c>
      <c r="AV275" s="407"/>
      <c r="AW275" s="109">
        <v>0.11111111111111116</v>
      </c>
      <c r="AX275" s="109" t="s">
        <v>1048</v>
      </c>
      <c r="AY275" s="109"/>
      <c r="AZ275" s="109"/>
      <c r="BA275" s="109"/>
    </row>
    <row r="276" spans="1:162" x14ac:dyDescent="0.3">
      <c r="A276" s="130" t="s">
        <v>1729</v>
      </c>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f t="shared" si="21"/>
        <v>0</v>
      </c>
      <c r="AB276" s="130" t="s">
        <v>1729</v>
      </c>
      <c r="AC276" s="109"/>
      <c r="AD276" s="109"/>
      <c r="AE276" s="109"/>
      <c r="AF276" s="109"/>
      <c r="AG276" s="109"/>
      <c r="AH276" s="109"/>
      <c r="AI276" s="109"/>
      <c r="AJ276" s="109"/>
      <c r="AK276" s="407"/>
      <c r="AL276" s="109"/>
      <c r="AM276" s="407"/>
      <c r="AN276" s="109"/>
      <c r="AO276" s="407"/>
      <c r="AP276" s="109"/>
      <c r="AQ276" s="109"/>
      <c r="AR276" s="109"/>
      <c r="AS276" s="109"/>
      <c r="AT276" s="109"/>
      <c r="AU276" s="109"/>
      <c r="AV276" s="407"/>
      <c r="AW276" s="109"/>
      <c r="AX276" s="109"/>
      <c r="AY276" s="109"/>
      <c r="AZ276" s="109">
        <f t="shared" si="22"/>
        <v>0.19808306709265167</v>
      </c>
      <c r="BA276" s="109"/>
    </row>
    <row r="277" spans="1:162" x14ac:dyDescent="0.3">
      <c r="A277" s="221" t="s">
        <v>1061</v>
      </c>
      <c r="B277" s="170"/>
      <c r="C277" s="156"/>
      <c r="D277" s="164"/>
      <c r="E277" s="156"/>
      <c r="F277" s="156"/>
      <c r="G277" s="171"/>
      <c r="H277" s="109" t="s">
        <v>1048</v>
      </c>
      <c r="I277" s="109" t="s">
        <v>1048</v>
      </c>
      <c r="J277" s="109" t="s">
        <v>1048</v>
      </c>
      <c r="K277" s="109" t="s">
        <v>1048</v>
      </c>
      <c r="L277" s="109" t="s">
        <v>1048</v>
      </c>
      <c r="M277" s="109" t="s">
        <v>1048</v>
      </c>
      <c r="N277" s="109" t="s">
        <v>1048</v>
      </c>
      <c r="O277" s="109" t="s">
        <v>1048</v>
      </c>
      <c r="P277" s="109" t="s">
        <v>1048</v>
      </c>
      <c r="Q277" s="109" t="s">
        <v>1048</v>
      </c>
      <c r="R277" s="109" t="s">
        <v>1048</v>
      </c>
      <c r="S277" s="109" t="s">
        <v>1048</v>
      </c>
      <c r="T277" s="109" t="s">
        <v>1048</v>
      </c>
      <c r="U277" s="109" t="s">
        <v>1048</v>
      </c>
      <c r="V277" s="109"/>
      <c r="W277" s="109" t="s">
        <v>1048</v>
      </c>
      <c r="X277" s="109" t="s">
        <v>1048</v>
      </c>
      <c r="Y277" s="109"/>
      <c r="Z277" s="109"/>
      <c r="AB277" s="221" t="s">
        <v>1061</v>
      </c>
      <c r="AC277" s="170"/>
      <c r="AD277" s="156"/>
      <c r="AE277" s="164"/>
      <c r="AF277" s="156"/>
      <c r="AG277" s="156"/>
      <c r="AH277" s="171"/>
      <c r="AI277" s="109" t="s">
        <v>1048</v>
      </c>
      <c r="AJ277" s="109" t="s">
        <v>1048</v>
      </c>
      <c r="AK277" s="407"/>
      <c r="AL277" s="109" t="s">
        <v>1048</v>
      </c>
      <c r="AM277" s="407"/>
      <c r="AN277" s="109" t="s">
        <v>1048</v>
      </c>
      <c r="AO277" s="407"/>
      <c r="AP277" s="109" t="s">
        <v>1048</v>
      </c>
      <c r="AQ277" s="109" t="s">
        <v>1048</v>
      </c>
      <c r="AR277" s="109" t="s">
        <v>1048</v>
      </c>
      <c r="AS277" s="109" t="s">
        <v>1048</v>
      </c>
      <c r="AT277" s="109" t="s">
        <v>1048</v>
      </c>
      <c r="AU277" s="109" t="s">
        <v>1048</v>
      </c>
      <c r="AV277" s="407"/>
      <c r="AW277" s="109" t="s">
        <v>1048</v>
      </c>
      <c r="AX277" s="109" t="s">
        <v>1048</v>
      </c>
      <c r="AY277" s="109"/>
      <c r="AZ277" s="109"/>
      <c r="BA277" s="109"/>
    </row>
    <row r="278" spans="1:162" x14ac:dyDescent="0.3">
      <c r="A278" s="130" t="s">
        <v>1063</v>
      </c>
      <c r="B278" s="109">
        <v>0.19999999999999996</v>
      </c>
      <c r="C278" s="109">
        <v>0.10000000000000009</v>
      </c>
      <c r="D278" s="109" t="s">
        <v>1048</v>
      </c>
      <c r="E278" s="109" t="s">
        <v>1048</v>
      </c>
      <c r="F278" s="109" t="s">
        <v>1048</v>
      </c>
      <c r="G278" s="109" t="s">
        <v>1048</v>
      </c>
      <c r="H278" s="109" t="s">
        <v>1048</v>
      </c>
      <c r="I278" s="109" t="s">
        <v>1048</v>
      </c>
      <c r="J278" s="109" t="s">
        <v>1048</v>
      </c>
      <c r="K278" s="109" t="s">
        <v>1048</v>
      </c>
      <c r="L278" s="109" t="s">
        <v>1048</v>
      </c>
      <c r="M278" s="109" t="s">
        <v>1048</v>
      </c>
      <c r="N278" s="109" t="s">
        <v>1048</v>
      </c>
      <c r="O278" s="109" t="s">
        <v>1048</v>
      </c>
      <c r="P278" s="109" t="s">
        <v>1048</v>
      </c>
      <c r="Q278" s="109" t="s">
        <v>1048</v>
      </c>
      <c r="R278" s="109" t="s">
        <v>1048</v>
      </c>
      <c r="S278" s="109">
        <v>0</v>
      </c>
      <c r="T278" s="109" t="s">
        <v>1048</v>
      </c>
      <c r="U278" s="109" t="s">
        <v>1048</v>
      </c>
      <c r="V278" s="109"/>
      <c r="W278" s="109" t="s">
        <v>1048</v>
      </c>
      <c r="X278" s="109">
        <v>0</v>
      </c>
      <c r="Y278" s="109">
        <v>0</v>
      </c>
      <c r="Z278" s="109">
        <f t="shared" si="21"/>
        <v>0</v>
      </c>
      <c r="AB278" s="130" t="s">
        <v>1063</v>
      </c>
      <c r="AC278" s="109">
        <v>0.40000000000000013</v>
      </c>
      <c r="AD278" s="109">
        <v>-0.21428571428571441</v>
      </c>
      <c r="AE278" s="109" t="s">
        <v>1048</v>
      </c>
      <c r="AF278" s="109" t="s">
        <v>1048</v>
      </c>
      <c r="AG278" s="109" t="s">
        <v>1048</v>
      </c>
      <c r="AH278" s="109" t="s">
        <v>1048</v>
      </c>
      <c r="AI278" s="109" t="s">
        <v>1048</v>
      </c>
      <c r="AJ278" s="109" t="s">
        <v>1048</v>
      </c>
      <c r="AK278" s="407"/>
      <c r="AL278" s="109" t="s">
        <v>1048</v>
      </c>
      <c r="AM278" s="407"/>
      <c r="AN278" s="109" t="s">
        <v>1048</v>
      </c>
      <c r="AO278" s="407"/>
      <c r="AP278" s="109" t="s">
        <v>1048</v>
      </c>
      <c r="AQ278" s="109" t="s">
        <v>1048</v>
      </c>
      <c r="AR278" s="109" t="s">
        <v>1048</v>
      </c>
      <c r="AS278" s="109">
        <v>0</v>
      </c>
      <c r="AT278" s="109" t="s">
        <v>1048</v>
      </c>
      <c r="AU278" s="109" t="s">
        <v>1048</v>
      </c>
      <c r="AV278" s="407"/>
      <c r="AW278" s="109" t="s">
        <v>1048</v>
      </c>
      <c r="AX278" s="109">
        <v>0.10000000000000009</v>
      </c>
      <c r="AY278" s="109">
        <v>9.0909090909090828E-2</v>
      </c>
      <c r="AZ278" s="109">
        <f t="shared" si="22"/>
        <v>-0.16666666666666663</v>
      </c>
      <c r="BA278" s="109"/>
    </row>
    <row r="279" spans="1:162" x14ac:dyDescent="0.3">
      <c r="A279" s="221" t="s">
        <v>933</v>
      </c>
      <c r="B279" s="109">
        <v>0</v>
      </c>
      <c r="C279" s="109">
        <v>0</v>
      </c>
      <c r="D279" s="109">
        <v>0</v>
      </c>
      <c r="E279" s="109" t="s">
        <v>1048</v>
      </c>
      <c r="F279" s="109" t="s">
        <v>1048</v>
      </c>
      <c r="G279" s="109" t="s">
        <v>1048</v>
      </c>
      <c r="H279" s="109" t="s">
        <v>1048</v>
      </c>
      <c r="I279" s="109" t="s">
        <v>1048</v>
      </c>
      <c r="J279" s="109" t="s">
        <v>1048</v>
      </c>
      <c r="K279" s="109" t="s">
        <v>1048</v>
      </c>
      <c r="L279" s="109" t="s">
        <v>1048</v>
      </c>
      <c r="M279" s="109" t="s">
        <v>1048</v>
      </c>
      <c r="N279" s="109" t="s">
        <v>1048</v>
      </c>
      <c r="O279" s="109" t="s">
        <v>1048</v>
      </c>
      <c r="P279" s="109" t="s">
        <v>1048</v>
      </c>
      <c r="Q279" s="109" t="s">
        <v>1048</v>
      </c>
      <c r="R279" s="109" t="s">
        <v>1048</v>
      </c>
      <c r="S279" s="109">
        <v>0</v>
      </c>
      <c r="T279" s="109" t="s">
        <v>1048</v>
      </c>
      <c r="U279" s="109" t="s">
        <v>1048</v>
      </c>
      <c r="V279" s="109"/>
      <c r="W279" s="109">
        <v>0</v>
      </c>
      <c r="X279" s="109">
        <v>0</v>
      </c>
      <c r="Y279" s="109">
        <v>0</v>
      </c>
      <c r="Z279" s="109"/>
      <c r="AB279" s="221" t="s">
        <v>933</v>
      </c>
      <c r="AC279" s="109">
        <v>0</v>
      </c>
      <c r="AD279" s="109">
        <v>0</v>
      </c>
      <c r="AE279" s="109">
        <v>0</v>
      </c>
      <c r="AF279" s="109" t="s">
        <v>1048</v>
      </c>
      <c r="AG279" s="109" t="s">
        <v>1048</v>
      </c>
      <c r="AH279" s="109" t="s">
        <v>1048</v>
      </c>
      <c r="AI279" s="109" t="s">
        <v>1048</v>
      </c>
      <c r="AJ279" s="109" t="s">
        <v>1048</v>
      </c>
      <c r="AK279" s="407"/>
      <c r="AL279" s="109" t="s">
        <v>1048</v>
      </c>
      <c r="AM279" s="407"/>
      <c r="AN279" s="109" t="s">
        <v>1048</v>
      </c>
      <c r="AO279" s="407"/>
      <c r="AP279" s="109" t="s">
        <v>1048</v>
      </c>
      <c r="AQ279" s="109" t="s">
        <v>1048</v>
      </c>
      <c r="AR279" s="109" t="s">
        <v>1048</v>
      </c>
      <c r="AS279" s="109">
        <v>0</v>
      </c>
      <c r="AT279" s="109" t="s">
        <v>1048</v>
      </c>
      <c r="AU279" s="109" t="s">
        <v>1048</v>
      </c>
      <c r="AV279" s="407"/>
      <c r="AW279" s="109">
        <v>0</v>
      </c>
      <c r="AX279" s="109">
        <v>0</v>
      </c>
      <c r="AY279" s="109">
        <v>0</v>
      </c>
      <c r="AZ279" s="109"/>
      <c r="BA279" s="109"/>
    </row>
    <row r="280" spans="1:162" x14ac:dyDescent="0.3">
      <c r="A280" s="221" t="s">
        <v>1062</v>
      </c>
      <c r="B280" s="109"/>
      <c r="C280" s="109"/>
      <c r="D280" s="109"/>
      <c r="E280" s="109"/>
      <c r="F280" s="109"/>
      <c r="G280" s="109"/>
      <c r="H280" s="109"/>
      <c r="I280" s="109"/>
      <c r="J280" s="109"/>
      <c r="K280" s="109"/>
      <c r="L280" s="109"/>
      <c r="M280" s="109"/>
      <c r="N280" s="109"/>
      <c r="O280" s="109"/>
      <c r="P280" s="109"/>
      <c r="Q280" s="109"/>
      <c r="R280" s="109"/>
      <c r="S280" s="109"/>
      <c r="T280" s="109"/>
      <c r="U280" s="109" t="s">
        <v>1048</v>
      </c>
      <c r="V280" s="109"/>
      <c r="W280" s="109" t="s">
        <v>1048</v>
      </c>
      <c r="X280" s="109" t="s">
        <v>1048</v>
      </c>
      <c r="Y280" s="109"/>
      <c r="Z280" s="109"/>
      <c r="AB280" s="221" t="s">
        <v>1062</v>
      </c>
      <c r="AC280" s="109"/>
      <c r="AD280" s="109"/>
      <c r="AE280" s="109"/>
      <c r="AF280" s="109"/>
      <c r="AG280" s="109"/>
      <c r="AH280" s="109"/>
      <c r="AI280" s="109"/>
      <c r="AJ280" s="109"/>
      <c r="AK280" s="407"/>
      <c r="AL280" s="109"/>
      <c r="AM280" s="407"/>
      <c r="AN280" s="109"/>
      <c r="AO280" s="407"/>
      <c r="AP280" s="109"/>
      <c r="AQ280" s="109"/>
      <c r="AR280" s="109"/>
      <c r="AS280" s="109"/>
      <c r="AT280" s="109"/>
      <c r="AU280" s="109" t="s">
        <v>1048</v>
      </c>
      <c r="AV280" s="407"/>
      <c r="AW280" s="109" t="s">
        <v>1048</v>
      </c>
      <c r="AX280" s="109" t="s">
        <v>1048</v>
      </c>
      <c r="AY280" s="109"/>
      <c r="AZ280" s="109"/>
      <c r="BA280" s="109"/>
    </row>
    <row r="281" spans="1:162" x14ac:dyDescent="0.3">
      <c r="A281" s="221" t="s">
        <v>1064</v>
      </c>
      <c r="B281" s="109">
        <v>0</v>
      </c>
      <c r="C281" s="109" t="s">
        <v>1048</v>
      </c>
      <c r="D281" s="109" t="s">
        <v>1048</v>
      </c>
      <c r="E281" s="109" t="s">
        <v>1048</v>
      </c>
      <c r="F281" s="109" t="s">
        <v>1048</v>
      </c>
      <c r="G281" s="109">
        <v>0</v>
      </c>
      <c r="H281" s="109">
        <v>0</v>
      </c>
      <c r="I281" s="109" t="s">
        <v>1048</v>
      </c>
      <c r="J281" s="109" t="s">
        <v>1048</v>
      </c>
      <c r="K281" s="109">
        <v>-0.33333333333333337</v>
      </c>
      <c r="L281" s="109">
        <v>0</v>
      </c>
      <c r="M281" s="109" t="s">
        <v>1048</v>
      </c>
      <c r="N281" s="109" t="s">
        <v>1048</v>
      </c>
      <c r="O281" s="109" t="s">
        <v>1048</v>
      </c>
      <c r="P281" s="109" t="s">
        <v>1048</v>
      </c>
      <c r="Q281" s="109" t="s">
        <v>1048</v>
      </c>
      <c r="R281" s="109">
        <v>0</v>
      </c>
      <c r="S281" s="109" t="s">
        <v>1048</v>
      </c>
      <c r="T281" s="109" t="s">
        <v>1048</v>
      </c>
      <c r="U281" s="109" t="s">
        <v>1048</v>
      </c>
      <c r="V281" s="109"/>
      <c r="W281" s="109" t="s">
        <v>1048</v>
      </c>
      <c r="X281" s="109" t="s">
        <v>1048</v>
      </c>
      <c r="Y281" s="109"/>
      <c r="Z281" s="109"/>
      <c r="AB281" s="221" t="s">
        <v>1064</v>
      </c>
      <c r="AC281" s="109">
        <v>0</v>
      </c>
      <c r="AD281" s="109" t="s">
        <v>1048</v>
      </c>
      <c r="AE281" s="109" t="s">
        <v>1048</v>
      </c>
      <c r="AF281" s="109" t="s">
        <v>1048</v>
      </c>
      <c r="AG281" s="109" t="s">
        <v>1048</v>
      </c>
      <c r="AH281" s="109">
        <v>-0.20000000000000007</v>
      </c>
      <c r="AI281" s="109">
        <v>-0.25</v>
      </c>
      <c r="AJ281" s="109" t="s">
        <v>1048</v>
      </c>
      <c r="AK281" s="407"/>
      <c r="AL281" s="109" t="s">
        <v>1048</v>
      </c>
      <c r="AM281" s="407"/>
      <c r="AN281" s="109" t="s">
        <v>1048</v>
      </c>
      <c r="AO281" s="407"/>
      <c r="AP281" s="109" t="s">
        <v>1048</v>
      </c>
      <c r="AQ281" s="109" t="s">
        <v>1048</v>
      </c>
      <c r="AR281" s="109">
        <v>-0.2142857142857143</v>
      </c>
      <c r="AS281" s="109" t="s">
        <v>1048</v>
      </c>
      <c r="AT281" s="109" t="s">
        <v>1048</v>
      </c>
      <c r="AU281" s="109" t="s">
        <v>1048</v>
      </c>
      <c r="AV281" s="407"/>
      <c r="AW281" s="109" t="s">
        <v>1048</v>
      </c>
      <c r="AX281" s="109" t="s">
        <v>1048</v>
      </c>
      <c r="AY281" s="109"/>
      <c r="AZ281" s="109"/>
      <c r="BA281" s="109"/>
    </row>
    <row r="282" spans="1:162" ht="17.25" thickBot="1" x14ac:dyDescent="0.35">
      <c r="A282" s="221" t="s">
        <v>934</v>
      </c>
      <c r="B282" s="109" t="s">
        <v>1048</v>
      </c>
      <c r="C282" s="109" t="s">
        <v>1048</v>
      </c>
      <c r="D282" s="109" t="s">
        <v>1048</v>
      </c>
      <c r="E282" s="109" t="s">
        <v>1048</v>
      </c>
      <c r="F282" s="109" t="s">
        <v>1048</v>
      </c>
      <c r="G282" s="109">
        <v>-7.6923076923076872E-2</v>
      </c>
      <c r="H282" s="109">
        <v>0</v>
      </c>
      <c r="I282" s="109">
        <v>0.16666666666666674</v>
      </c>
      <c r="J282" s="109">
        <v>-0.1428571428571429</v>
      </c>
      <c r="K282" s="109">
        <v>-0.16666666666666663</v>
      </c>
      <c r="L282" s="109">
        <v>0</v>
      </c>
      <c r="M282" s="109">
        <v>0</v>
      </c>
      <c r="N282" s="109">
        <v>0.19999999999999996</v>
      </c>
      <c r="O282" s="109">
        <v>0</v>
      </c>
      <c r="P282" s="109">
        <v>0.19999999999999996</v>
      </c>
      <c r="Q282" s="109">
        <v>0</v>
      </c>
      <c r="R282" s="109">
        <v>0</v>
      </c>
      <c r="S282" s="109">
        <v>0</v>
      </c>
      <c r="T282" s="109">
        <v>0</v>
      </c>
      <c r="U282" s="109">
        <v>0</v>
      </c>
      <c r="V282" s="109"/>
      <c r="W282" s="109">
        <v>0</v>
      </c>
      <c r="X282" s="109">
        <v>0</v>
      </c>
      <c r="Y282" s="109">
        <v>0</v>
      </c>
      <c r="Z282" s="109">
        <f t="shared" si="21"/>
        <v>0</v>
      </c>
      <c r="AB282" s="221" t="s">
        <v>934</v>
      </c>
      <c r="AC282" s="109" t="s">
        <v>1048</v>
      </c>
      <c r="AD282" s="109" t="s">
        <v>1048</v>
      </c>
      <c r="AE282" s="109" t="s">
        <v>1048</v>
      </c>
      <c r="AF282" s="109" t="s">
        <v>1048</v>
      </c>
      <c r="AG282" s="109" t="s">
        <v>1048</v>
      </c>
      <c r="AH282" s="109">
        <v>0</v>
      </c>
      <c r="AI282" s="109">
        <v>0.125</v>
      </c>
      <c r="AJ282" s="109">
        <v>0</v>
      </c>
      <c r="AK282" s="407"/>
      <c r="AL282" s="109">
        <v>-0.11111111111111116</v>
      </c>
      <c r="AM282" s="407"/>
      <c r="AN282" s="109">
        <v>0.125</v>
      </c>
      <c r="AO282" s="407"/>
      <c r="AP282" s="109">
        <v>-0.11111111111111116</v>
      </c>
      <c r="AQ282" s="109">
        <v>0.25</v>
      </c>
      <c r="AR282" s="109">
        <v>0</v>
      </c>
      <c r="AS282" s="109">
        <v>0</v>
      </c>
      <c r="AT282" s="109">
        <v>0</v>
      </c>
      <c r="AU282" s="109">
        <v>-0.5</v>
      </c>
      <c r="AV282" s="407"/>
      <c r="AW282" s="109">
        <v>0</v>
      </c>
      <c r="AX282" s="109">
        <v>1</v>
      </c>
      <c r="AY282" s="109">
        <v>0</v>
      </c>
      <c r="AZ282" s="109">
        <f t="shared" si="22"/>
        <v>0</v>
      </c>
      <c r="BA282" s="109"/>
    </row>
    <row r="283" spans="1:162" ht="17.25" thickBot="1" x14ac:dyDescent="0.35">
      <c r="A283" s="157" t="s">
        <v>1103</v>
      </c>
      <c r="B283" s="176">
        <v>0</v>
      </c>
      <c r="C283" s="176">
        <v>0</v>
      </c>
      <c r="D283" s="176">
        <v>0</v>
      </c>
      <c r="E283" s="176">
        <v>0</v>
      </c>
      <c r="F283" s="176">
        <v>0</v>
      </c>
      <c r="G283" s="176">
        <v>0</v>
      </c>
      <c r="H283" s="176">
        <v>0</v>
      </c>
      <c r="I283" s="176">
        <v>0</v>
      </c>
      <c r="J283" s="176">
        <v>0</v>
      </c>
      <c r="K283" s="176">
        <v>0.25</v>
      </c>
      <c r="L283" s="176">
        <v>-5.0000000000000044E-2</v>
      </c>
      <c r="M283" s="176">
        <v>-0.15789473684210531</v>
      </c>
      <c r="N283" s="176">
        <v>0</v>
      </c>
      <c r="O283" s="176">
        <v>0</v>
      </c>
      <c r="P283" s="176">
        <v>0</v>
      </c>
      <c r="Q283" s="176">
        <v>0</v>
      </c>
      <c r="R283" s="176">
        <v>0.25</v>
      </c>
      <c r="S283" s="176">
        <v>-0.19999999999999996</v>
      </c>
      <c r="T283" s="176">
        <v>0</v>
      </c>
      <c r="U283" s="176">
        <v>0</v>
      </c>
      <c r="V283" s="176">
        <v>0</v>
      </c>
      <c r="W283" s="176">
        <v>0</v>
      </c>
      <c r="X283" s="176" t="s">
        <v>1048</v>
      </c>
      <c r="Y283" s="176">
        <v>0</v>
      </c>
      <c r="Z283" s="176">
        <f>Z250/Y250-1</f>
        <v>0</v>
      </c>
      <c r="AB283" s="157" t="s">
        <v>1103</v>
      </c>
      <c r="AC283" s="176">
        <v>0</v>
      </c>
      <c r="AD283" s="176">
        <v>9.9999999999999867E-2</v>
      </c>
      <c r="AE283" s="176">
        <v>-0.27272727272727271</v>
      </c>
      <c r="AF283" s="176">
        <v>0.25000000000000022</v>
      </c>
      <c r="AG283" s="176">
        <v>0</v>
      </c>
      <c r="AH283" s="176">
        <v>0.19999999999999996</v>
      </c>
      <c r="AI283" s="176">
        <v>-0.16666666666666663</v>
      </c>
      <c r="AJ283" s="176">
        <v>0.19999999999999996</v>
      </c>
      <c r="AK283" s="408"/>
      <c r="AL283" s="176">
        <v>-0.16666666666666663</v>
      </c>
      <c r="AM283" s="408"/>
      <c r="AN283" s="176">
        <v>0</v>
      </c>
      <c r="AO283" s="408"/>
      <c r="AP283" s="176">
        <v>0</v>
      </c>
      <c r="AQ283" s="176">
        <v>0</v>
      </c>
      <c r="AR283" s="176">
        <v>0</v>
      </c>
      <c r="AS283" s="176">
        <v>0</v>
      </c>
      <c r="AT283" s="176">
        <v>0</v>
      </c>
      <c r="AU283" s="176">
        <v>0</v>
      </c>
      <c r="AV283" s="408"/>
      <c r="AW283" s="176">
        <v>0</v>
      </c>
      <c r="AX283" s="176">
        <v>0.10000000000000009</v>
      </c>
      <c r="AY283" s="176">
        <v>9.0909090909090828E-2</v>
      </c>
      <c r="AZ283" s="176">
        <f>BA250/AZ250-1</f>
        <v>-0.16666666666666663</v>
      </c>
      <c r="BA283" s="109"/>
    </row>
    <row r="287" spans="1:162" ht="23.25" x14ac:dyDescent="0.35">
      <c r="A287" s="415" t="s">
        <v>1133</v>
      </c>
      <c r="B287" s="415"/>
      <c r="C287" s="415"/>
      <c r="D287" s="415"/>
      <c r="E287" s="415"/>
      <c r="F287" s="415"/>
      <c r="G287" s="415"/>
      <c r="H287" s="415"/>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c r="AJ287" s="415"/>
      <c r="AK287" s="415"/>
      <c r="AL287" s="415"/>
      <c r="AM287" s="415"/>
      <c r="AN287" s="415"/>
      <c r="AO287" s="415"/>
      <c r="AP287" s="415"/>
      <c r="AQ287" s="415"/>
      <c r="AR287" s="415"/>
      <c r="AS287" s="415"/>
      <c r="AT287" s="415"/>
      <c r="AU287" s="415"/>
      <c r="AV287" s="415"/>
      <c r="AW287" s="415"/>
      <c r="AX287" s="415"/>
      <c r="AY287" s="415"/>
      <c r="AZ287" s="415"/>
      <c r="BA287" s="415"/>
      <c r="BB287" s="415"/>
      <c r="BC287" s="415"/>
      <c r="BD287" s="415"/>
      <c r="BE287" s="415"/>
      <c r="BF287" s="415"/>
      <c r="BG287" s="415"/>
      <c r="BH287" s="415"/>
      <c r="BI287" s="415"/>
      <c r="BJ287" s="415"/>
      <c r="BK287" s="415"/>
      <c r="BL287" s="415"/>
      <c r="BM287" s="415"/>
      <c r="BN287" s="415"/>
      <c r="BO287" s="415"/>
      <c r="BP287" s="415"/>
      <c r="BQ287" s="415"/>
      <c r="BR287" s="415"/>
      <c r="BS287" s="415"/>
      <c r="BT287" s="415"/>
      <c r="BU287" s="415"/>
      <c r="BV287" s="415"/>
      <c r="BW287" s="415"/>
      <c r="BX287" s="415"/>
      <c r="BY287" s="415"/>
      <c r="BZ287" s="415"/>
      <c r="CA287" s="415"/>
      <c r="CB287" s="415"/>
      <c r="CC287" s="415"/>
      <c r="CD287" s="415"/>
      <c r="CE287" s="415"/>
      <c r="CF287" s="415"/>
      <c r="CG287" s="415"/>
      <c r="CH287" s="415"/>
      <c r="CI287" s="415"/>
      <c r="CJ287" s="415"/>
      <c r="CK287" s="415"/>
      <c r="CL287" s="415"/>
      <c r="CM287" s="415"/>
      <c r="CN287" s="415"/>
      <c r="CO287" s="415"/>
      <c r="CP287" s="415"/>
      <c r="CQ287" s="415"/>
      <c r="CR287" s="415"/>
      <c r="CS287" s="415"/>
      <c r="CT287" s="415"/>
      <c r="CU287" s="415"/>
      <c r="CV287" s="415"/>
      <c r="CW287" s="415"/>
      <c r="CX287" s="415"/>
      <c r="CY287" s="415"/>
      <c r="CZ287" s="415"/>
      <c r="DA287" s="415"/>
      <c r="DB287" s="415"/>
      <c r="DC287" s="415"/>
      <c r="DD287" s="415"/>
      <c r="DE287" s="415"/>
      <c r="DF287" s="415"/>
      <c r="DG287" s="415"/>
      <c r="DH287" s="415"/>
      <c r="DI287" s="415"/>
      <c r="DJ287" s="415"/>
      <c r="DK287" s="415"/>
      <c r="DL287" s="415"/>
      <c r="DM287" s="415"/>
      <c r="DN287" s="415"/>
      <c r="DO287" s="415"/>
      <c r="DP287" s="415"/>
      <c r="DQ287" s="415"/>
      <c r="DR287" s="415"/>
      <c r="DS287" s="415"/>
      <c r="DT287" s="415"/>
      <c r="DU287" s="415"/>
      <c r="DV287" s="415"/>
      <c r="DW287" s="415"/>
      <c r="DX287" s="415"/>
      <c r="DY287" s="415"/>
      <c r="DZ287" s="415"/>
      <c r="EA287" s="415"/>
      <c r="EB287" s="415"/>
      <c r="EC287" s="415"/>
      <c r="ED287" s="415"/>
      <c r="EE287" s="415"/>
      <c r="EF287" s="415"/>
      <c r="EG287" s="415"/>
      <c r="EH287" s="415"/>
      <c r="EI287" s="415"/>
      <c r="EJ287" s="415"/>
      <c r="EK287" s="415"/>
      <c r="EL287" s="415"/>
      <c r="EM287" s="415"/>
      <c r="EN287" s="415"/>
      <c r="EO287" s="415"/>
      <c r="EP287" s="415"/>
      <c r="EQ287" s="415"/>
      <c r="ER287" s="415"/>
      <c r="ES287" s="415"/>
      <c r="ET287" s="415"/>
      <c r="EU287" s="415"/>
      <c r="EV287" s="415"/>
      <c r="EW287" s="415"/>
      <c r="EX287" s="415"/>
      <c r="EY287" s="415"/>
      <c r="EZ287" s="415"/>
      <c r="FA287" s="415"/>
      <c r="FB287" s="415"/>
      <c r="FC287" s="415"/>
      <c r="FD287" s="415"/>
      <c r="FE287" s="415"/>
      <c r="FF287" s="415"/>
    </row>
    <row r="289" spans="1:134" x14ac:dyDescent="0.3">
      <c r="A289" s="404" t="s">
        <v>44</v>
      </c>
      <c r="B289" s="404"/>
      <c r="C289" s="404"/>
      <c r="D289" s="404"/>
      <c r="E289" s="404"/>
      <c r="F289" s="404"/>
      <c r="G289" s="404"/>
      <c r="H289" s="404"/>
      <c r="I289" s="404"/>
      <c r="J289" s="404"/>
      <c r="K289" s="404"/>
      <c r="L289" s="404"/>
      <c r="M289" s="404"/>
      <c r="N289" s="404"/>
      <c r="O289" s="404"/>
      <c r="P289" s="404"/>
      <c r="Q289" s="404"/>
      <c r="R289" s="404"/>
      <c r="S289" s="404"/>
      <c r="T289" s="404"/>
      <c r="U289" s="404"/>
      <c r="V289" s="404"/>
      <c r="W289" s="404"/>
      <c r="X289" s="404"/>
      <c r="Y289" s="404"/>
      <c r="Z289" s="404"/>
      <c r="AB289" s="404" t="s">
        <v>1134</v>
      </c>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C289" s="404" t="s">
        <v>1135</v>
      </c>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D289" s="404" t="s">
        <v>61</v>
      </c>
      <c r="CE289" s="404"/>
      <c r="CF289" s="404"/>
      <c r="CG289" s="404"/>
      <c r="CH289" s="404"/>
      <c r="CI289" s="404"/>
      <c r="CJ289" s="404"/>
      <c r="CK289" s="404"/>
      <c r="CL289" s="404"/>
      <c r="CM289" s="404"/>
      <c r="CN289" s="404"/>
      <c r="CO289" s="404"/>
      <c r="CP289" s="404"/>
      <c r="CQ289" s="404"/>
      <c r="CR289" s="404"/>
      <c r="CS289" s="404"/>
      <c r="CT289" s="404"/>
      <c r="CU289" s="404"/>
      <c r="CV289" s="404"/>
      <c r="CW289" s="404"/>
      <c r="CX289" s="404"/>
      <c r="CY289" s="404"/>
      <c r="CZ289" s="404"/>
      <c r="DA289" s="404"/>
      <c r="DB289" s="404"/>
      <c r="DC289" s="404"/>
      <c r="DE289" s="404" t="s">
        <v>62</v>
      </c>
      <c r="DF289" s="404"/>
      <c r="DG289" s="404"/>
      <c r="DH289" s="404"/>
      <c r="DI289" s="404"/>
      <c r="DJ289" s="404"/>
      <c r="DK289" s="404"/>
      <c r="DL289" s="404"/>
      <c r="DM289" s="404"/>
      <c r="DN289" s="404"/>
      <c r="DO289" s="404"/>
      <c r="DP289" s="404"/>
      <c r="DQ289" s="404"/>
      <c r="DR289" s="404"/>
      <c r="DS289" s="404"/>
      <c r="DT289" s="404"/>
      <c r="DU289" s="404"/>
      <c r="DV289" s="404"/>
      <c r="DW289" s="404"/>
      <c r="DX289" s="404"/>
      <c r="DY289" s="404"/>
      <c r="DZ289" s="404"/>
      <c r="EA289" s="404"/>
      <c r="EB289" s="404"/>
      <c r="EC289" s="404"/>
      <c r="ED289" s="404"/>
    </row>
    <row r="290" spans="1:134" x14ac:dyDescent="0.3">
      <c r="A290"/>
      <c r="B290"/>
      <c r="C290"/>
      <c r="D290"/>
      <c r="E290"/>
      <c r="F290"/>
      <c r="G290"/>
      <c r="H290"/>
      <c r="I290"/>
      <c r="J290"/>
      <c r="K290"/>
      <c r="L290"/>
      <c r="M290"/>
      <c r="N290"/>
      <c r="O290"/>
      <c r="P290"/>
      <c r="Q290"/>
      <c r="R290"/>
      <c r="S290"/>
      <c r="T290"/>
      <c r="U290"/>
      <c r="V290"/>
      <c r="W290"/>
      <c r="X290"/>
      <c r="Y290"/>
      <c r="Z290"/>
      <c r="AB290"/>
      <c r="AC290"/>
      <c r="AD290"/>
      <c r="AE290"/>
      <c r="AF290"/>
      <c r="AG290"/>
      <c r="AH290"/>
      <c r="AI290"/>
      <c r="AJ290"/>
      <c r="AK290"/>
      <c r="AL290"/>
      <c r="AM290"/>
      <c r="AN290"/>
      <c r="AO290"/>
      <c r="AP290"/>
      <c r="AQ290"/>
      <c r="AR290"/>
      <c r="AS290"/>
      <c r="AT290"/>
      <c r="AU290"/>
      <c r="AV290"/>
      <c r="AW290"/>
      <c r="AX290"/>
      <c r="AY290"/>
      <c r="AZ290"/>
      <c r="BA290"/>
      <c r="BC290"/>
      <c r="BD290"/>
      <c r="BE290"/>
      <c r="BF290"/>
      <c r="BG290"/>
      <c r="BH290"/>
      <c r="BI290"/>
      <c r="BJ290"/>
      <c r="BK290"/>
      <c r="BL290"/>
      <c r="BM290"/>
      <c r="BN290"/>
      <c r="BO290"/>
      <c r="BP290"/>
      <c r="BQ290"/>
      <c r="BR290"/>
      <c r="BS290"/>
      <c r="BT290"/>
      <c r="BU290"/>
      <c r="BV290"/>
      <c r="BW290"/>
      <c r="BX290"/>
      <c r="BY290"/>
      <c r="BZ290"/>
      <c r="CA290"/>
      <c r="CB290"/>
      <c r="CD290"/>
      <c r="CE290"/>
      <c r="CF290"/>
      <c r="CG290"/>
      <c r="CH290"/>
      <c r="CI290"/>
      <c r="CJ290"/>
      <c r="CK290"/>
      <c r="CL290"/>
      <c r="CM290"/>
      <c r="CN290"/>
      <c r="CO290"/>
      <c r="CP290"/>
      <c r="CQ290"/>
      <c r="CR290"/>
      <c r="CS290"/>
      <c r="CT290"/>
      <c r="CU290"/>
      <c r="CV290"/>
      <c r="CW290"/>
      <c r="CX290"/>
      <c r="CY290"/>
      <c r="CZ290"/>
      <c r="DA290"/>
      <c r="DB290"/>
      <c r="DC290"/>
      <c r="DE290"/>
      <c r="DF290"/>
      <c r="DG290"/>
      <c r="DH290"/>
      <c r="DI290"/>
      <c r="DJ290"/>
      <c r="DK290"/>
      <c r="DL290"/>
      <c r="DM290"/>
      <c r="DN290"/>
      <c r="DO290"/>
      <c r="DP290"/>
      <c r="DQ290"/>
      <c r="DR290"/>
      <c r="DS290"/>
      <c r="DT290"/>
      <c r="DU290"/>
      <c r="DV290"/>
      <c r="DW290"/>
      <c r="DX290"/>
      <c r="DY290"/>
      <c r="DZ290"/>
      <c r="EA290"/>
      <c r="EB290"/>
      <c r="EC290"/>
      <c r="ED290"/>
    </row>
    <row r="291" spans="1:134" ht="49.5" x14ac:dyDescent="0.3">
      <c r="A291" s="222" t="s">
        <v>1005</v>
      </c>
      <c r="B291" s="225" t="s">
        <v>1081</v>
      </c>
      <c r="C291" s="225" t="s">
        <v>1082</v>
      </c>
      <c r="D291" s="225" t="s">
        <v>1083</v>
      </c>
      <c r="E291" s="225" t="s">
        <v>1084</v>
      </c>
      <c r="F291" s="225" t="s">
        <v>1085</v>
      </c>
      <c r="G291" s="225" t="s">
        <v>1012</v>
      </c>
      <c r="H291" s="225" t="s">
        <v>1015</v>
      </c>
      <c r="I291" s="225" t="s">
        <v>1017</v>
      </c>
      <c r="J291" s="229" t="s">
        <v>1018</v>
      </c>
      <c r="K291" s="230" t="s">
        <v>1086</v>
      </c>
      <c r="L291" s="225" t="s">
        <v>1087</v>
      </c>
      <c r="M291" s="230" t="s">
        <v>1088</v>
      </c>
      <c r="N291" s="225" t="s">
        <v>1089</v>
      </c>
      <c r="O291" s="230" t="s">
        <v>1090</v>
      </c>
      <c r="P291" s="225" t="s">
        <v>1091</v>
      </c>
      <c r="Q291" s="225" t="s">
        <v>1092</v>
      </c>
      <c r="R291" s="225" t="s">
        <v>1093</v>
      </c>
      <c r="S291" s="225" t="s">
        <v>1094</v>
      </c>
      <c r="T291" s="225" t="s">
        <v>1095</v>
      </c>
      <c r="U291" s="225" t="s">
        <v>1096</v>
      </c>
      <c r="V291" s="230" t="s">
        <v>1101</v>
      </c>
      <c r="W291" s="225" t="s">
        <v>1098</v>
      </c>
      <c r="X291" s="225" t="s">
        <v>1099</v>
      </c>
      <c r="Y291" s="225" t="s">
        <v>1100</v>
      </c>
      <c r="Z291" s="225" t="s">
        <v>2158</v>
      </c>
      <c r="AB291" s="222" t="s">
        <v>1005</v>
      </c>
      <c r="AC291" s="225" t="s">
        <v>1081</v>
      </c>
      <c r="AD291" s="225" t="s">
        <v>1082</v>
      </c>
      <c r="AE291" s="225" t="s">
        <v>1083</v>
      </c>
      <c r="AF291" s="225" t="s">
        <v>1084</v>
      </c>
      <c r="AG291" s="225" t="s">
        <v>1085</v>
      </c>
      <c r="AH291" s="225" t="s">
        <v>1012</v>
      </c>
      <c r="AI291" s="225" t="s">
        <v>1015</v>
      </c>
      <c r="AJ291" s="225" t="s">
        <v>1017</v>
      </c>
      <c r="AK291" s="229" t="s">
        <v>1018</v>
      </c>
      <c r="AL291" s="230" t="s">
        <v>1086</v>
      </c>
      <c r="AM291" s="225" t="s">
        <v>1087</v>
      </c>
      <c r="AN291" s="230" t="s">
        <v>1088</v>
      </c>
      <c r="AO291" s="225" t="s">
        <v>1089</v>
      </c>
      <c r="AP291" s="230" t="s">
        <v>1090</v>
      </c>
      <c r="AQ291" s="225" t="s">
        <v>1091</v>
      </c>
      <c r="AR291" s="225" t="s">
        <v>1092</v>
      </c>
      <c r="AS291" s="225" t="s">
        <v>1093</v>
      </c>
      <c r="AT291" s="225" t="s">
        <v>1094</v>
      </c>
      <c r="AU291" s="225" t="s">
        <v>1095</v>
      </c>
      <c r="AV291" s="225" t="s">
        <v>1096</v>
      </c>
      <c r="AW291" s="230" t="s">
        <v>1101</v>
      </c>
      <c r="AX291" s="225" t="s">
        <v>1098</v>
      </c>
      <c r="AY291" s="225" t="s">
        <v>1099</v>
      </c>
      <c r="AZ291" s="225" t="s">
        <v>1100</v>
      </c>
      <c r="BA291" s="225" t="s">
        <v>2158</v>
      </c>
      <c r="BC291" s="222" t="s">
        <v>1005</v>
      </c>
      <c r="BD291" s="225" t="s">
        <v>1081</v>
      </c>
      <c r="BE291" s="225" t="s">
        <v>1082</v>
      </c>
      <c r="BF291" s="225" t="s">
        <v>1083</v>
      </c>
      <c r="BG291" s="225" t="s">
        <v>1084</v>
      </c>
      <c r="BH291" s="225" t="s">
        <v>1085</v>
      </c>
      <c r="BI291" s="225" t="s">
        <v>1012</v>
      </c>
      <c r="BJ291" s="225" t="s">
        <v>1015</v>
      </c>
      <c r="BK291" s="225" t="s">
        <v>1017</v>
      </c>
      <c r="BL291" s="229" t="s">
        <v>1018</v>
      </c>
      <c r="BM291" s="230" t="s">
        <v>1086</v>
      </c>
      <c r="BN291" s="225" t="s">
        <v>1087</v>
      </c>
      <c r="BO291" s="230" t="s">
        <v>1088</v>
      </c>
      <c r="BP291" s="225" t="s">
        <v>1089</v>
      </c>
      <c r="BQ291" s="230" t="s">
        <v>1090</v>
      </c>
      <c r="BR291" s="225" t="s">
        <v>1091</v>
      </c>
      <c r="BS291" s="225" t="s">
        <v>1092</v>
      </c>
      <c r="BT291" s="225" t="s">
        <v>1093</v>
      </c>
      <c r="BU291" s="225" t="s">
        <v>1094</v>
      </c>
      <c r="BV291" s="225" t="s">
        <v>1095</v>
      </c>
      <c r="BW291" s="225" t="s">
        <v>1096</v>
      </c>
      <c r="BX291" s="230" t="s">
        <v>1101</v>
      </c>
      <c r="BY291" s="225" t="s">
        <v>1098</v>
      </c>
      <c r="BZ291" s="225" t="s">
        <v>1099</v>
      </c>
      <c r="CA291" s="225" t="s">
        <v>1100</v>
      </c>
      <c r="CB291" s="225" t="s">
        <v>2158</v>
      </c>
      <c r="CD291" s="222" t="s">
        <v>1005</v>
      </c>
      <c r="CE291" s="225" t="s">
        <v>1081</v>
      </c>
      <c r="CF291" s="225" t="s">
        <v>1082</v>
      </c>
      <c r="CG291" s="225" t="s">
        <v>1083</v>
      </c>
      <c r="CH291" s="225" t="s">
        <v>1084</v>
      </c>
      <c r="CI291" s="225" t="s">
        <v>1085</v>
      </c>
      <c r="CJ291" s="225" t="s">
        <v>1012</v>
      </c>
      <c r="CK291" s="225" t="s">
        <v>1015</v>
      </c>
      <c r="CL291" s="225" t="s">
        <v>1017</v>
      </c>
      <c r="CM291" s="229" t="s">
        <v>1018</v>
      </c>
      <c r="CN291" s="230" t="s">
        <v>1086</v>
      </c>
      <c r="CO291" s="225" t="s">
        <v>1087</v>
      </c>
      <c r="CP291" s="230" t="s">
        <v>1088</v>
      </c>
      <c r="CQ291" s="225" t="s">
        <v>1089</v>
      </c>
      <c r="CR291" s="230" t="s">
        <v>1090</v>
      </c>
      <c r="CS291" s="225" t="s">
        <v>1091</v>
      </c>
      <c r="CT291" s="225" t="s">
        <v>1092</v>
      </c>
      <c r="CU291" s="225" t="s">
        <v>1093</v>
      </c>
      <c r="CV291" s="225" t="s">
        <v>1094</v>
      </c>
      <c r="CW291" s="225" t="s">
        <v>1095</v>
      </c>
      <c r="CX291" s="225" t="s">
        <v>1096</v>
      </c>
      <c r="CY291" s="230" t="s">
        <v>1101</v>
      </c>
      <c r="CZ291" s="225" t="s">
        <v>1098</v>
      </c>
      <c r="DA291" s="225" t="s">
        <v>1099</v>
      </c>
      <c r="DB291" s="225" t="s">
        <v>1100</v>
      </c>
      <c r="DC291" s="225" t="s">
        <v>2158</v>
      </c>
      <c r="DE291" s="222" t="s">
        <v>1005</v>
      </c>
      <c r="DF291" s="225" t="s">
        <v>1081</v>
      </c>
      <c r="DG291" s="225" t="s">
        <v>1082</v>
      </c>
      <c r="DH291" s="225" t="s">
        <v>1083</v>
      </c>
      <c r="DI291" s="225" t="s">
        <v>1084</v>
      </c>
      <c r="DJ291" s="225" t="s">
        <v>1085</v>
      </c>
      <c r="DK291" s="225" t="s">
        <v>1012</v>
      </c>
      <c r="DL291" s="225" t="s">
        <v>1015</v>
      </c>
      <c r="DM291" s="225" t="s">
        <v>1017</v>
      </c>
      <c r="DN291" s="229" t="s">
        <v>1018</v>
      </c>
      <c r="DO291" s="230" t="s">
        <v>1086</v>
      </c>
      <c r="DP291" s="225" t="s">
        <v>1087</v>
      </c>
      <c r="DQ291" s="230" t="s">
        <v>1088</v>
      </c>
      <c r="DR291" s="225" t="s">
        <v>1089</v>
      </c>
      <c r="DS291" s="230" t="s">
        <v>1090</v>
      </c>
      <c r="DT291" s="225" t="s">
        <v>1091</v>
      </c>
      <c r="DU291" s="225" t="s">
        <v>1092</v>
      </c>
      <c r="DV291" s="225" t="s">
        <v>1093</v>
      </c>
      <c r="DW291" s="225" t="s">
        <v>1094</v>
      </c>
      <c r="DX291" s="225" t="s">
        <v>1095</v>
      </c>
      <c r="DY291" s="225" t="s">
        <v>1096</v>
      </c>
      <c r="DZ291" s="230" t="s">
        <v>1101</v>
      </c>
      <c r="EA291" s="225" t="s">
        <v>1098</v>
      </c>
      <c r="EB291" s="225" t="s">
        <v>1099</v>
      </c>
      <c r="EC291" s="225" t="s">
        <v>1100</v>
      </c>
      <c r="ED291" s="225" t="s">
        <v>2158</v>
      </c>
    </row>
    <row r="292" spans="1:134" x14ac:dyDescent="0.3">
      <c r="A292" s="221" t="s">
        <v>904</v>
      </c>
      <c r="B292" s="183" t="s">
        <v>1047</v>
      </c>
      <c r="C292" s="183" t="s">
        <v>1047</v>
      </c>
      <c r="D292" s="183" t="s">
        <v>1047</v>
      </c>
      <c r="E292" s="183" t="s">
        <v>1047</v>
      </c>
      <c r="F292" s="183" t="s">
        <v>1047</v>
      </c>
      <c r="G292" s="183" t="s">
        <v>1047</v>
      </c>
      <c r="H292" s="183" t="s">
        <v>1047</v>
      </c>
      <c r="I292" s="236">
        <v>4000</v>
      </c>
      <c r="J292" s="236">
        <v>4000</v>
      </c>
      <c r="K292" s="409" t="s">
        <v>1125</v>
      </c>
      <c r="L292" s="236">
        <v>4000</v>
      </c>
      <c r="M292" s="409" t="s">
        <v>1125</v>
      </c>
      <c r="N292" s="236">
        <v>4000</v>
      </c>
      <c r="O292" s="409" t="s">
        <v>1125</v>
      </c>
      <c r="P292" s="237">
        <v>4000</v>
      </c>
      <c r="Q292" s="237">
        <v>4000</v>
      </c>
      <c r="R292" s="237">
        <v>4000</v>
      </c>
      <c r="S292" s="235">
        <v>4000</v>
      </c>
      <c r="T292" s="235">
        <v>6500</v>
      </c>
      <c r="U292" s="180">
        <v>4000</v>
      </c>
      <c r="V292" s="409" t="s">
        <v>1125</v>
      </c>
      <c r="W292" s="180">
        <v>4000</v>
      </c>
      <c r="X292" s="180">
        <v>4000</v>
      </c>
      <c r="Y292" s="180">
        <v>4000</v>
      </c>
      <c r="Z292" s="235">
        <f>'Prix médians'!E4</f>
        <v>4000</v>
      </c>
      <c r="AB292" s="221" t="s">
        <v>904</v>
      </c>
      <c r="AC292" s="183" t="s">
        <v>1047</v>
      </c>
      <c r="AD292" s="183" t="s">
        <v>1047</v>
      </c>
      <c r="AE292" s="183" t="s">
        <v>1047</v>
      </c>
      <c r="AF292" s="183" t="s">
        <v>1047</v>
      </c>
      <c r="AG292" s="183" t="s">
        <v>1047</v>
      </c>
      <c r="AH292" s="183" t="s">
        <v>1047</v>
      </c>
      <c r="AI292" s="183" t="s">
        <v>1047</v>
      </c>
      <c r="AJ292" s="236">
        <v>5000</v>
      </c>
      <c r="AK292" s="236">
        <v>5500</v>
      </c>
      <c r="AL292" s="412" t="s">
        <v>1125</v>
      </c>
      <c r="AM292" s="236">
        <v>6000</v>
      </c>
      <c r="AN292" s="409" t="s">
        <v>1125</v>
      </c>
      <c r="AO292" s="236">
        <v>6000</v>
      </c>
      <c r="AP292" s="409" t="s">
        <v>1125</v>
      </c>
      <c r="AQ292" s="237">
        <v>6000</v>
      </c>
      <c r="AR292" s="237">
        <v>6000</v>
      </c>
      <c r="AS292" s="237">
        <v>6000</v>
      </c>
      <c r="AT292" s="235">
        <v>5000</v>
      </c>
      <c r="AU292" s="235">
        <v>5500</v>
      </c>
      <c r="AV292" s="180">
        <v>6000</v>
      </c>
      <c r="AW292" s="409" t="s">
        <v>1125</v>
      </c>
      <c r="AX292" s="180">
        <v>6000</v>
      </c>
      <c r="AY292" s="180">
        <v>7000</v>
      </c>
      <c r="AZ292" s="233">
        <v>6150</v>
      </c>
      <c r="BA292" s="233">
        <f>'Prix médians'!I4</f>
        <v>6000</v>
      </c>
      <c r="BC292" s="221" t="s">
        <v>904</v>
      </c>
      <c r="BD292" s="183" t="s">
        <v>1047</v>
      </c>
      <c r="BE292" s="183" t="s">
        <v>1047</v>
      </c>
      <c r="BF292" s="183" t="s">
        <v>1047</v>
      </c>
      <c r="BG292" s="183" t="s">
        <v>1047</v>
      </c>
      <c r="BH292" s="183" t="s">
        <v>1047</v>
      </c>
      <c r="BI292" s="183" t="s">
        <v>1047</v>
      </c>
      <c r="BJ292" s="183" t="s">
        <v>1047</v>
      </c>
      <c r="BK292" s="236">
        <v>2000</v>
      </c>
      <c r="BL292" s="236">
        <v>1750</v>
      </c>
      <c r="BM292" s="409" t="s">
        <v>1125</v>
      </c>
      <c r="BN292" s="236">
        <v>2000</v>
      </c>
      <c r="BO292" s="409" t="s">
        <v>1125</v>
      </c>
      <c r="BP292" s="236">
        <v>2000</v>
      </c>
      <c r="BQ292" s="409" t="s">
        <v>1125</v>
      </c>
      <c r="BR292" s="237">
        <v>2000</v>
      </c>
      <c r="BS292" s="237">
        <v>1500</v>
      </c>
      <c r="BT292" s="237">
        <v>2000</v>
      </c>
      <c r="BU292" s="235">
        <v>1500</v>
      </c>
      <c r="BV292" s="235">
        <v>1500</v>
      </c>
      <c r="BW292" s="180">
        <v>1500</v>
      </c>
      <c r="BX292" s="409" t="s">
        <v>1125</v>
      </c>
      <c r="BY292" s="180">
        <v>2000</v>
      </c>
      <c r="BZ292" s="180">
        <v>2000</v>
      </c>
      <c r="CA292" s="180">
        <v>1750</v>
      </c>
      <c r="CB292" s="235">
        <f>'Prix médians'!T4</f>
        <v>1750</v>
      </c>
      <c r="CD292" s="221" t="s">
        <v>904</v>
      </c>
      <c r="CE292" s="183" t="s">
        <v>1047</v>
      </c>
      <c r="CF292" s="183" t="s">
        <v>1047</v>
      </c>
      <c r="CG292" s="183" t="s">
        <v>1047</v>
      </c>
      <c r="CH292" s="183" t="s">
        <v>1047</v>
      </c>
      <c r="CI292" s="183" t="s">
        <v>1047</v>
      </c>
      <c r="CJ292" s="183" t="s">
        <v>1047</v>
      </c>
      <c r="CK292" s="183" t="s">
        <v>1047</v>
      </c>
      <c r="CL292" s="236">
        <v>50</v>
      </c>
      <c r="CM292" s="236">
        <v>50</v>
      </c>
      <c r="CN292" s="409" t="s">
        <v>1125</v>
      </c>
      <c r="CO292" s="236">
        <v>50</v>
      </c>
      <c r="CP292" s="409" t="s">
        <v>1125</v>
      </c>
      <c r="CQ292" s="236">
        <v>50</v>
      </c>
      <c r="CR292" s="409" t="s">
        <v>1125</v>
      </c>
      <c r="CS292" s="237">
        <v>50</v>
      </c>
      <c r="CT292" s="237">
        <v>50</v>
      </c>
      <c r="CU292" s="237">
        <v>50</v>
      </c>
      <c r="CV292" s="235">
        <v>50</v>
      </c>
      <c r="CW292" s="235">
        <v>50</v>
      </c>
      <c r="CX292" s="180">
        <v>50</v>
      </c>
      <c r="CY292" s="409" t="s">
        <v>1125</v>
      </c>
      <c r="CZ292" s="180">
        <v>50</v>
      </c>
      <c r="DA292" s="236">
        <v>50</v>
      </c>
      <c r="DB292" s="180">
        <v>50</v>
      </c>
      <c r="DC292" s="235">
        <f>'Prix médians'!V4</f>
        <v>50</v>
      </c>
      <c r="DE292" s="221" t="s">
        <v>904</v>
      </c>
      <c r="DF292" s="183" t="s">
        <v>1047</v>
      </c>
      <c r="DG292" s="183" t="s">
        <v>1047</v>
      </c>
      <c r="DH292" s="183" t="s">
        <v>1047</v>
      </c>
      <c r="DI292" s="183" t="s">
        <v>1047</v>
      </c>
      <c r="DJ292" s="183" t="s">
        <v>1047</v>
      </c>
      <c r="DK292" s="183" t="s">
        <v>1047</v>
      </c>
      <c r="DL292" s="183" t="s">
        <v>1047</v>
      </c>
      <c r="DM292" s="236">
        <v>1400</v>
      </c>
      <c r="DN292" s="236">
        <v>1250</v>
      </c>
      <c r="DO292" s="180">
        <v>1250</v>
      </c>
      <c r="DP292" s="236">
        <v>1250</v>
      </c>
      <c r="DQ292" s="180">
        <v>1250</v>
      </c>
      <c r="DR292" s="236">
        <v>1250</v>
      </c>
      <c r="DS292" s="237">
        <v>1250</v>
      </c>
      <c r="DT292" s="237">
        <v>1250</v>
      </c>
      <c r="DU292" s="237">
        <v>1250</v>
      </c>
      <c r="DV292" s="237">
        <v>1250</v>
      </c>
      <c r="DW292" s="235">
        <v>1250</v>
      </c>
      <c r="DX292" s="235">
        <v>1250</v>
      </c>
      <c r="DY292" s="180">
        <v>1250</v>
      </c>
      <c r="DZ292" s="234">
        <v>1200</v>
      </c>
      <c r="EA292" s="180">
        <v>1500</v>
      </c>
      <c r="EB292" s="236">
        <v>1500</v>
      </c>
      <c r="EC292" s="180">
        <v>1300</v>
      </c>
      <c r="ED292" s="235">
        <f>'Prix médians'!W4</f>
        <v>1200</v>
      </c>
    </row>
    <row r="293" spans="1:134" ht="14.45" customHeight="1" x14ac:dyDescent="0.3">
      <c r="A293" s="221" t="s">
        <v>925</v>
      </c>
      <c r="B293" s="308">
        <v>5500</v>
      </c>
      <c r="C293" s="308">
        <v>3250</v>
      </c>
      <c r="D293" s="308">
        <v>3000</v>
      </c>
      <c r="E293" s="308">
        <v>6000</v>
      </c>
      <c r="F293" s="308">
        <v>4000</v>
      </c>
      <c r="G293" s="183" t="s">
        <v>1047</v>
      </c>
      <c r="H293" s="236">
        <v>5750</v>
      </c>
      <c r="I293" s="236">
        <v>5000</v>
      </c>
      <c r="J293" s="236">
        <v>3250</v>
      </c>
      <c r="K293" s="410"/>
      <c r="L293" s="236">
        <v>3000</v>
      </c>
      <c r="M293" s="410"/>
      <c r="N293" s="237">
        <v>3500</v>
      </c>
      <c r="O293" s="410"/>
      <c r="P293" s="183" t="s">
        <v>1047</v>
      </c>
      <c r="Q293" s="235">
        <v>6000</v>
      </c>
      <c r="R293" s="237">
        <v>4500</v>
      </c>
      <c r="S293" s="235">
        <v>6000</v>
      </c>
      <c r="T293" s="235">
        <v>6000</v>
      </c>
      <c r="U293" s="180">
        <v>6000</v>
      </c>
      <c r="V293" s="410"/>
      <c r="W293" s="180">
        <v>6000</v>
      </c>
      <c r="X293" s="180">
        <v>6000</v>
      </c>
      <c r="Y293" s="180">
        <v>6000</v>
      </c>
      <c r="Z293" s="235">
        <f>'Prix médians'!E5</f>
        <v>6000</v>
      </c>
      <c r="AB293" s="221" t="s">
        <v>925</v>
      </c>
      <c r="AC293" s="308">
        <v>5000</v>
      </c>
      <c r="AD293" s="308">
        <v>4000</v>
      </c>
      <c r="AE293" s="308">
        <v>5000</v>
      </c>
      <c r="AF293" s="308">
        <v>6100</v>
      </c>
      <c r="AG293" s="234">
        <v>6000</v>
      </c>
      <c r="AH293" s="183" t="s">
        <v>1047</v>
      </c>
      <c r="AI293" s="236">
        <v>6980</v>
      </c>
      <c r="AJ293" s="236">
        <v>6000</v>
      </c>
      <c r="AK293" s="236">
        <v>5000</v>
      </c>
      <c r="AL293" s="413"/>
      <c r="AM293" s="236">
        <v>5000</v>
      </c>
      <c r="AN293" s="410"/>
      <c r="AO293" s="237">
        <v>5500</v>
      </c>
      <c r="AP293" s="410"/>
      <c r="AQ293" s="183" t="s">
        <v>1047</v>
      </c>
      <c r="AR293" s="235">
        <v>7500</v>
      </c>
      <c r="AS293" s="237">
        <v>5500</v>
      </c>
      <c r="AT293" s="235">
        <v>5500</v>
      </c>
      <c r="AU293" s="235">
        <v>5500</v>
      </c>
      <c r="AV293" s="180">
        <v>5500</v>
      </c>
      <c r="AW293" s="410"/>
      <c r="AX293" s="180">
        <v>6000</v>
      </c>
      <c r="AY293" s="180">
        <v>5500</v>
      </c>
      <c r="AZ293" s="180">
        <v>5000</v>
      </c>
      <c r="BA293" s="235">
        <f>'Prix médians'!I5</f>
        <v>6000</v>
      </c>
      <c r="BC293" s="221" t="s">
        <v>925</v>
      </c>
      <c r="BD293" s="308">
        <v>1500</v>
      </c>
      <c r="BE293" s="308">
        <v>1500</v>
      </c>
      <c r="BF293" s="308">
        <v>1500</v>
      </c>
      <c r="BG293" s="308">
        <v>1500</v>
      </c>
      <c r="BH293" s="308">
        <v>1500</v>
      </c>
      <c r="BI293" s="183" t="s">
        <v>1047</v>
      </c>
      <c r="BJ293" s="236">
        <v>1750</v>
      </c>
      <c r="BK293" s="236">
        <v>1125</v>
      </c>
      <c r="BL293" s="236">
        <v>1250</v>
      </c>
      <c r="BM293" s="410"/>
      <c r="BN293" s="236">
        <v>1250</v>
      </c>
      <c r="BO293" s="410"/>
      <c r="BP293" s="237">
        <v>1250</v>
      </c>
      <c r="BQ293" s="410"/>
      <c r="BR293" s="183" t="s">
        <v>1047</v>
      </c>
      <c r="BS293" s="235">
        <v>1500</v>
      </c>
      <c r="BT293" s="237">
        <v>1500</v>
      </c>
      <c r="BU293" s="235">
        <v>1000</v>
      </c>
      <c r="BV293" s="235">
        <v>1000</v>
      </c>
      <c r="BW293" s="180">
        <v>1000</v>
      </c>
      <c r="BX293" s="410"/>
      <c r="BY293" s="180">
        <v>1000</v>
      </c>
      <c r="BZ293" s="180">
        <v>1000</v>
      </c>
      <c r="CA293" s="180">
        <v>1000</v>
      </c>
      <c r="CB293" s="235">
        <f>'Prix médians'!T5</f>
        <v>1000</v>
      </c>
      <c r="CD293" s="221" t="s">
        <v>925</v>
      </c>
      <c r="CE293" s="308">
        <v>100</v>
      </c>
      <c r="CF293" s="308">
        <v>50</v>
      </c>
      <c r="CG293" s="234">
        <v>100</v>
      </c>
      <c r="CH293" s="234">
        <v>75</v>
      </c>
      <c r="CI293" s="234">
        <v>100</v>
      </c>
      <c r="CJ293" s="183" t="s">
        <v>1047</v>
      </c>
      <c r="CK293" s="236">
        <v>100</v>
      </c>
      <c r="CL293" s="236">
        <v>50</v>
      </c>
      <c r="CM293" s="236">
        <v>250</v>
      </c>
      <c r="CN293" s="410"/>
      <c r="CO293" s="236">
        <v>50</v>
      </c>
      <c r="CP293" s="410"/>
      <c r="CQ293" s="237">
        <v>50</v>
      </c>
      <c r="CR293" s="410"/>
      <c r="CS293" s="183" t="s">
        <v>1047</v>
      </c>
      <c r="CT293" s="235">
        <v>50</v>
      </c>
      <c r="CU293" s="237">
        <v>100</v>
      </c>
      <c r="CV293" s="235">
        <v>50</v>
      </c>
      <c r="CW293" s="235">
        <v>50</v>
      </c>
      <c r="CX293" s="180">
        <v>50</v>
      </c>
      <c r="CY293" s="410"/>
      <c r="CZ293" s="180">
        <v>50</v>
      </c>
      <c r="DA293" s="236">
        <v>50</v>
      </c>
      <c r="DB293" s="180">
        <v>50</v>
      </c>
      <c r="DC293" s="235">
        <f>'Prix médians'!V5</f>
        <v>50</v>
      </c>
      <c r="DE293" s="221" t="s">
        <v>925</v>
      </c>
      <c r="DF293" s="253">
        <v>100</v>
      </c>
      <c r="DG293" s="253">
        <v>50</v>
      </c>
      <c r="DH293" s="245">
        <v>100</v>
      </c>
      <c r="DI293" s="237">
        <v>1100</v>
      </c>
      <c r="DJ293" s="245">
        <v>1000</v>
      </c>
      <c r="DK293" s="183" t="s">
        <v>1047</v>
      </c>
      <c r="DL293" s="281">
        <v>1000</v>
      </c>
      <c r="DM293" s="236">
        <v>1000</v>
      </c>
      <c r="DN293" s="236">
        <v>1000</v>
      </c>
      <c r="DO293" s="236">
        <v>1000</v>
      </c>
      <c r="DP293" s="236">
        <v>1000</v>
      </c>
      <c r="DQ293" s="183" t="s">
        <v>1047</v>
      </c>
      <c r="DR293" s="237">
        <v>1000</v>
      </c>
      <c r="DS293" s="237">
        <v>1000</v>
      </c>
      <c r="DT293" s="183" t="s">
        <v>1047</v>
      </c>
      <c r="DU293" s="237">
        <v>1000</v>
      </c>
      <c r="DV293" s="237">
        <v>1000</v>
      </c>
      <c r="DW293" s="235">
        <v>1200</v>
      </c>
      <c r="DX293" s="235">
        <v>1200</v>
      </c>
      <c r="DY293" s="180">
        <v>1000</v>
      </c>
      <c r="DZ293" s="235">
        <v>1500</v>
      </c>
      <c r="EA293" s="180">
        <v>1500</v>
      </c>
      <c r="EB293" s="236">
        <v>1000</v>
      </c>
      <c r="EC293" s="180">
        <v>1000</v>
      </c>
      <c r="ED293" s="235">
        <f>'Prix médians'!W5</f>
        <v>1000</v>
      </c>
    </row>
    <row r="294" spans="1:134" ht="14.45" customHeight="1" x14ac:dyDescent="0.3">
      <c r="A294" s="221" t="s">
        <v>926</v>
      </c>
      <c r="B294" s="308">
        <v>3000</v>
      </c>
      <c r="C294" s="308">
        <v>8000</v>
      </c>
      <c r="D294" s="183" t="s">
        <v>1047</v>
      </c>
      <c r="E294" s="235">
        <v>7000</v>
      </c>
      <c r="F294" s="235">
        <v>7500</v>
      </c>
      <c r="G294" s="234">
        <v>5500</v>
      </c>
      <c r="H294" s="236">
        <v>8000</v>
      </c>
      <c r="I294" s="236">
        <v>7500</v>
      </c>
      <c r="J294" s="236">
        <v>7000</v>
      </c>
      <c r="K294" s="410"/>
      <c r="L294" s="236">
        <v>7500</v>
      </c>
      <c r="M294" s="410"/>
      <c r="N294" s="293">
        <v>7500</v>
      </c>
      <c r="O294" s="410"/>
      <c r="P294" s="237">
        <v>7250</v>
      </c>
      <c r="Q294" s="237">
        <v>8250</v>
      </c>
      <c r="R294" s="237">
        <v>7000</v>
      </c>
      <c r="S294" s="235">
        <v>8000</v>
      </c>
      <c r="T294" s="235">
        <v>6000</v>
      </c>
      <c r="U294" s="180">
        <v>7000</v>
      </c>
      <c r="V294" s="410"/>
      <c r="W294" s="180">
        <v>2375</v>
      </c>
      <c r="X294" s="180">
        <v>6000</v>
      </c>
      <c r="Y294" s="180">
        <v>5000</v>
      </c>
      <c r="Z294" s="183" t="s">
        <v>1047</v>
      </c>
      <c r="AB294" s="221" t="s">
        <v>926</v>
      </c>
      <c r="AC294" s="308">
        <v>8000</v>
      </c>
      <c r="AD294" s="308">
        <v>6000</v>
      </c>
      <c r="AE294" s="183" t="s">
        <v>1047</v>
      </c>
      <c r="AF294" s="235">
        <v>6500</v>
      </c>
      <c r="AG294" s="235">
        <v>6000</v>
      </c>
      <c r="AH294" s="234">
        <v>7000</v>
      </c>
      <c r="AI294" s="236">
        <v>6000</v>
      </c>
      <c r="AJ294" s="236">
        <v>13500</v>
      </c>
      <c r="AK294" s="236">
        <v>6000</v>
      </c>
      <c r="AL294" s="413"/>
      <c r="AM294" s="236">
        <v>6500</v>
      </c>
      <c r="AN294" s="410"/>
      <c r="AO294" s="293">
        <v>7200</v>
      </c>
      <c r="AP294" s="410"/>
      <c r="AQ294" s="237">
        <v>6500</v>
      </c>
      <c r="AR294" s="237">
        <v>7000</v>
      </c>
      <c r="AS294" s="237">
        <v>6250</v>
      </c>
      <c r="AT294" s="235">
        <v>6000</v>
      </c>
      <c r="AU294" s="235">
        <v>7000</v>
      </c>
      <c r="AV294" s="180">
        <v>15000</v>
      </c>
      <c r="AW294" s="410"/>
      <c r="AX294" s="233">
        <v>6000</v>
      </c>
      <c r="AY294" s="233">
        <v>6000</v>
      </c>
      <c r="AZ294" s="233">
        <v>6150</v>
      </c>
      <c r="BA294" s="183" t="s">
        <v>1047</v>
      </c>
      <c r="BC294" s="221" t="s">
        <v>926</v>
      </c>
      <c r="BD294" s="308">
        <v>2000</v>
      </c>
      <c r="BE294" s="234">
        <v>1250</v>
      </c>
      <c r="BF294" s="183" t="s">
        <v>1047</v>
      </c>
      <c r="BG294" s="235">
        <v>2000</v>
      </c>
      <c r="BH294" s="235">
        <v>2000</v>
      </c>
      <c r="BI294" s="235">
        <v>2000</v>
      </c>
      <c r="BJ294" s="236">
        <v>2000</v>
      </c>
      <c r="BK294" s="236">
        <v>2000</v>
      </c>
      <c r="BL294" s="236">
        <v>2000</v>
      </c>
      <c r="BM294" s="410"/>
      <c r="BN294" s="236">
        <v>2500</v>
      </c>
      <c r="BO294" s="410"/>
      <c r="BP294" s="293">
        <v>2000</v>
      </c>
      <c r="BQ294" s="410"/>
      <c r="BR294" s="237">
        <v>2500</v>
      </c>
      <c r="BS294" s="237">
        <v>2500</v>
      </c>
      <c r="BT294" s="237">
        <v>2500</v>
      </c>
      <c r="BU294" s="235">
        <v>2500</v>
      </c>
      <c r="BV294" s="235">
        <v>2125</v>
      </c>
      <c r="BW294" s="233">
        <v>1000</v>
      </c>
      <c r="BX294" s="410"/>
      <c r="BY294" s="234">
        <v>1500</v>
      </c>
      <c r="BZ294" s="180">
        <v>1500</v>
      </c>
      <c r="CA294" s="233">
        <v>1500</v>
      </c>
      <c r="CB294" s="183" t="s">
        <v>1047</v>
      </c>
      <c r="CD294" s="221" t="s">
        <v>926</v>
      </c>
      <c r="CE294" s="308">
        <v>50</v>
      </c>
      <c r="CF294" s="308">
        <v>75</v>
      </c>
      <c r="CG294" s="183" t="s">
        <v>1047</v>
      </c>
      <c r="CH294" s="235">
        <v>75</v>
      </c>
      <c r="CI294" s="235">
        <v>50</v>
      </c>
      <c r="CJ294" s="235">
        <v>50</v>
      </c>
      <c r="CK294" s="234">
        <v>100</v>
      </c>
      <c r="CL294" s="236">
        <v>100</v>
      </c>
      <c r="CM294" s="236">
        <v>50</v>
      </c>
      <c r="CN294" s="410"/>
      <c r="CO294" s="236">
        <v>50</v>
      </c>
      <c r="CP294" s="410"/>
      <c r="CQ294" s="234">
        <v>100</v>
      </c>
      <c r="CR294" s="410"/>
      <c r="CS294" s="237">
        <v>250</v>
      </c>
      <c r="CT294" s="234">
        <v>75</v>
      </c>
      <c r="CU294" s="237">
        <v>175</v>
      </c>
      <c r="CV294" s="235">
        <v>50</v>
      </c>
      <c r="CW294" s="235">
        <v>50</v>
      </c>
      <c r="CX294" s="180">
        <v>50</v>
      </c>
      <c r="CY294" s="410"/>
      <c r="CZ294" s="180">
        <v>50</v>
      </c>
      <c r="DA294" s="236">
        <v>50</v>
      </c>
      <c r="DB294" s="232">
        <v>50</v>
      </c>
      <c r="DC294" s="283" t="s">
        <v>1047</v>
      </c>
      <c r="DE294" s="221" t="s">
        <v>926</v>
      </c>
      <c r="DF294" s="253">
        <v>1275</v>
      </c>
      <c r="DG294" s="253">
        <v>1400</v>
      </c>
      <c r="DH294" s="183" t="s">
        <v>1047</v>
      </c>
      <c r="DI294" s="253">
        <v>1500</v>
      </c>
      <c r="DJ294" s="235">
        <v>1500</v>
      </c>
      <c r="DK294" s="235">
        <v>1500</v>
      </c>
      <c r="DL294" s="310">
        <v>1300</v>
      </c>
      <c r="DM294" s="232">
        <v>1250</v>
      </c>
      <c r="DN294" s="232">
        <v>1200</v>
      </c>
      <c r="DO294" s="236">
        <v>1500</v>
      </c>
      <c r="DP294" s="236">
        <v>1400</v>
      </c>
      <c r="DQ294" s="293">
        <v>1300</v>
      </c>
      <c r="DR294" s="292">
        <v>1200</v>
      </c>
      <c r="DS294" s="237">
        <v>1200</v>
      </c>
      <c r="DT294" s="237">
        <v>1250</v>
      </c>
      <c r="DU294" s="234">
        <v>1000</v>
      </c>
      <c r="DV294" s="237">
        <v>1500</v>
      </c>
      <c r="DW294" s="234">
        <v>1250</v>
      </c>
      <c r="DX294" s="235">
        <v>1200</v>
      </c>
      <c r="DY294" s="180">
        <v>1200</v>
      </c>
      <c r="DZ294" s="183" t="s">
        <v>1047</v>
      </c>
      <c r="EA294" s="180">
        <v>1500</v>
      </c>
      <c r="EB294" s="236">
        <v>1300</v>
      </c>
      <c r="EC294" s="232">
        <v>1075</v>
      </c>
      <c r="ED294" s="283" t="s">
        <v>1047</v>
      </c>
    </row>
    <row r="295" spans="1:134" ht="14.45" customHeight="1" x14ac:dyDescent="0.3">
      <c r="A295" s="221" t="s">
        <v>901</v>
      </c>
      <c r="B295" s="183" t="s">
        <v>1047</v>
      </c>
      <c r="C295" s="183" t="s">
        <v>1047</v>
      </c>
      <c r="D295" s="183" t="s">
        <v>1047</v>
      </c>
      <c r="E295" s="183">
        <v>3950</v>
      </c>
      <c r="F295" s="235">
        <v>3500</v>
      </c>
      <c r="G295" s="235">
        <v>3500</v>
      </c>
      <c r="H295" s="236">
        <v>3500</v>
      </c>
      <c r="I295" s="183" t="s">
        <v>1047</v>
      </c>
      <c r="J295" s="183" t="s">
        <v>1047</v>
      </c>
      <c r="K295" s="410"/>
      <c r="L295" s="237">
        <v>5250</v>
      </c>
      <c r="M295" s="410"/>
      <c r="N295" s="237">
        <v>5500</v>
      </c>
      <c r="O295" s="410"/>
      <c r="P295" s="235">
        <v>5500</v>
      </c>
      <c r="Q295" s="235">
        <v>6000</v>
      </c>
      <c r="R295" s="237">
        <v>6000</v>
      </c>
      <c r="S295" s="234">
        <v>6000</v>
      </c>
      <c r="T295" s="235">
        <v>3500</v>
      </c>
      <c r="U295" s="180">
        <v>3500</v>
      </c>
      <c r="V295" s="410"/>
      <c r="W295" s="180">
        <v>3850</v>
      </c>
      <c r="X295" s="180">
        <v>4000</v>
      </c>
      <c r="Y295" s="180">
        <v>4000</v>
      </c>
      <c r="Z295" s="235">
        <f>'Prix médians'!E6</f>
        <v>5500</v>
      </c>
      <c r="AB295" s="221" t="s">
        <v>901</v>
      </c>
      <c r="AC295" s="183" t="s">
        <v>1047</v>
      </c>
      <c r="AD295" s="183" t="s">
        <v>1047</v>
      </c>
      <c r="AE295" s="183" t="s">
        <v>1047</v>
      </c>
      <c r="AF295" s="183" t="s">
        <v>1047</v>
      </c>
      <c r="AG295" s="235">
        <v>4500</v>
      </c>
      <c r="AH295" s="235">
        <v>4500</v>
      </c>
      <c r="AI295" s="236">
        <v>4500</v>
      </c>
      <c r="AJ295" s="183" t="s">
        <v>1047</v>
      </c>
      <c r="AK295" s="183" t="s">
        <v>1047</v>
      </c>
      <c r="AL295" s="413"/>
      <c r="AM295" s="237">
        <v>5000</v>
      </c>
      <c r="AN295" s="410"/>
      <c r="AO295" s="237">
        <v>3500</v>
      </c>
      <c r="AP295" s="410"/>
      <c r="AQ295" s="235">
        <v>3500</v>
      </c>
      <c r="AR295" s="235">
        <v>7000</v>
      </c>
      <c r="AS295" s="237">
        <v>6500</v>
      </c>
      <c r="AT295" s="234">
        <v>6000</v>
      </c>
      <c r="AU295" s="235">
        <v>4000</v>
      </c>
      <c r="AV295" s="180">
        <v>4500</v>
      </c>
      <c r="AW295" s="410"/>
      <c r="AX295" s="180">
        <v>5500</v>
      </c>
      <c r="AY295" s="180">
        <v>6000</v>
      </c>
      <c r="AZ295" s="180">
        <v>6000</v>
      </c>
      <c r="BA295" s="235">
        <f>'Prix médians'!I6</f>
        <v>8000</v>
      </c>
      <c r="BC295" s="221" t="s">
        <v>901</v>
      </c>
      <c r="BD295" s="183" t="s">
        <v>1047</v>
      </c>
      <c r="BE295" s="183" t="s">
        <v>1047</v>
      </c>
      <c r="BF295" s="183" t="s">
        <v>1047</v>
      </c>
      <c r="BG295" s="183" t="s">
        <v>1047</v>
      </c>
      <c r="BH295" s="235">
        <v>1000</v>
      </c>
      <c r="BI295" s="235">
        <v>1000</v>
      </c>
      <c r="BJ295" s="236">
        <v>1000</v>
      </c>
      <c r="BK295" s="183" t="s">
        <v>1047</v>
      </c>
      <c r="BL295" s="183" t="s">
        <v>1047</v>
      </c>
      <c r="BM295" s="410"/>
      <c r="BN295" s="237">
        <v>1000</v>
      </c>
      <c r="BO295" s="410"/>
      <c r="BP295" s="237">
        <v>1000</v>
      </c>
      <c r="BQ295" s="410"/>
      <c r="BR295" s="235">
        <v>1000</v>
      </c>
      <c r="BS295" s="234">
        <v>1500</v>
      </c>
      <c r="BT295" s="237">
        <v>1400</v>
      </c>
      <c r="BU295" s="234">
        <v>1500</v>
      </c>
      <c r="BV295" s="235">
        <v>1000</v>
      </c>
      <c r="BW295" s="180">
        <v>1000</v>
      </c>
      <c r="BX295" s="410"/>
      <c r="BY295" s="180">
        <v>1000</v>
      </c>
      <c r="BZ295" s="180">
        <v>1000</v>
      </c>
      <c r="CA295" s="180">
        <v>1000</v>
      </c>
      <c r="CB295" s="235">
        <f>'Prix médians'!T6</f>
        <v>1000</v>
      </c>
      <c r="CD295" s="221" t="s">
        <v>901</v>
      </c>
      <c r="CE295" s="183" t="s">
        <v>1047</v>
      </c>
      <c r="CF295" s="183" t="s">
        <v>1047</v>
      </c>
      <c r="CG295" s="183" t="s">
        <v>1047</v>
      </c>
      <c r="CH295" s="183" t="s">
        <v>1047</v>
      </c>
      <c r="CI295" s="234">
        <v>100</v>
      </c>
      <c r="CJ295" s="234">
        <v>100</v>
      </c>
      <c r="CK295" s="234">
        <v>100</v>
      </c>
      <c r="CL295" s="183" t="s">
        <v>1047</v>
      </c>
      <c r="CM295" s="183" t="s">
        <v>1047</v>
      </c>
      <c r="CN295" s="410"/>
      <c r="CO295" s="237">
        <v>250</v>
      </c>
      <c r="CP295" s="410"/>
      <c r="CQ295" s="237">
        <v>250</v>
      </c>
      <c r="CR295" s="410"/>
      <c r="CS295" s="235">
        <v>100</v>
      </c>
      <c r="CT295" s="235">
        <v>250</v>
      </c>
      <c r="CU295" s="237">
        <v>100</v>
      </c>
      <c r="CV295" s="235">
        <v>250</v>
      </c>
      <c r="CW295" s="235">
        <v>138</v>
      </c>
      <c r="CX295" s="233">
        <v>100</v>
      </c>
      <c r="CY295" s="410"/>
      <c r="CZ295" s="180">
        <v>75</v>
      </c>
      <c r="DA295" s="236">
        <v>100</v>
      </c>
      <c r="DB295" s="180">
        <v>100</v>
      </c>
      <c r="DC295" s="235">
        <f>'Prix médians'!V6</f>
        <v>50</v>
      </c>
      <c r="DE295" s="221" t="s">
        <v>901</v>
      </c>
      <c r="DF295" s="183" t="s">
        <v>1047</v>
      </c>
      <c r="DG295" s="183" t="s">
        <v>1047</v>
      </c>
      <c r="DH295" s="183" t="s">
        <v>1047</v>
      </c>
      <c r="DI295" s="183" t="s">
        <v>1047</v>
      </c>
      <c r="DJ295" s="234">
        <v>1175</v>
      </c>
      <c r="DK295" s="237">
        <v>1000</v>
      </c>
      <c r="DL295" s="310">
        <v>1000</v>
      </c>
      <c r="DM295" s="183" t="s">
        <v>1047</v>
      </c>
      <c r="DN295" s="183" t="s">
        <v>1047</v>
      </c>
      <c r="DO295" s="183" t="s">
        <v>1047</v>
      </c>
      <c r="DP295" s="237">
        <v>1000</v>
      </c>
      <c r="DQ295" s="235">
        <v>1000</v>
      </c>
      <c r="DR295" s="237">
        <v>1000</v>
      </c>
      <c r="DS295" s="237">
        <v>1000</v>
      </c>
      <c r="DT295" s="235">
        <v>1000</v>
      </c>
      <c r="DU295" s="237">
        <v>1000</v>
      </c>
      <c r="DV295" s="237">
        <v>1000</v>
      </c>
      <c r="DW295" s="235">
        <v>1000</v>
      </c>
      <c r="DX295" s="235">
        <v>1000</v>
      </c>
      <c r="DY295" s="233">
        <v>1100</v>
      </c>
      <c r="DZ295" s="183" t="s">
        <v>1047</v>
      </c>
      <c r="EA295" s="180">
        <v>1000</v>
      </c>
      <c r="EB295" s="236">
        <v>900</v>
      </c>
      <c r="EC295" s="180">
        <v>900</v>
      </c>
      <c r="ED295" s="235">
        <f>'Prix médians'!W6</f>
        <v>865</v>
      </c>
    </row>
    <row r="296" spans="1:134" ht="14.45" customHeight="1" x14ac:dyDescent="0.3">
      <c r="A296" s="130" t="s">
        <v>1052</v>
      </c>
      <c r="B296" s="183" t="s">
        <v>1047</v>
      </c>
      <c r="C296" s="183" t="s">
        <v>1047</v>
      </c>
      <c r="D296" s="183" t="s">
        <v>1047</v>
      </c>
      <c r="E296" s="183" t="s">
        <v>1047</v>
      </c>
      <c r="F296" s="183" t="s">
        <v>1047</v>
      </c>
      <c r="G296" s="183" t="s">
        <v>1047</v>
      </c>
      <c r="H296" s="183" t="s">
        <v>1047</v>
      </c>
      <c r="I296" s="183" t="s">
        <v>1047</v>
      </c>
      <c r="J296" s="183" t="s">
        <v>1047</v>
      </c>
      <c r="K296" s="410"/>
      <c r="L296" s="183" t="s">
        <v>1047</v>
      </c>
      <c r="M296" s="410"/>
      <c r="N296" s="183" t="s">
        <v>1047</v>
      </c>
      <c r="O296" s="410"/>
      <c r="P296" s="235">
        <v>6000</v>
      </c>
      <c r="Q296" s="183" t="s">
        <v>1047</v>
      </c>
      <c r="R296" s="183" t="s">
        <v>1047</v>
      </c>
      <c r="S296" s="183" t="s">
        <v>1047</v>
      </c>
      <c r="T296" s="235">
        <v>3800</v>
      </c>
      <c r="U296" s="183" t="s">
        <v>1047</v>
      </c>
      <c r="V296" s="410"/>
      <c r="W296" s="183" t="s">
        <v>1047</v>
      </c>
      <c r="X296" s="180">
        <v>3500</v>
      </c>
      <c r="Y296" s="183" t="s">
        <v>1047</v>
      </c>
      <c r="Z296" s="183" t="s">
        <v>1047</v>
      </c>
      <c r="AB296" s="130" t="s">
        <v>1052</v>
      </c>
      <c r="AC296" s="183" t="s">
        <v>1047</v>
      </c>
      <c r="AD296" s="183" t="s">
        <v>1047</v>
      </c>
      <c r="AE296" s="183" t="s">
        <v>1047</v>
      </c>
      <c r="AF296" s="183" t="s">
        <v>1047</v>
      </c>
      <c r="AG296" s="183" t="s">
        <v>1047</v>
      </c>
      <c r="AH296" s="183" t="s">
        <v>1047</v>
      </c>
      <c r="AI296" s="183" t="s">
        <v>1047</v>
      </c>
      <c r="AJ296" s="183" t="s">
        <v>1047</v>
      </c>
      <c r="AK296" s="183" t="s">
        <v>1047</v>
      </c>
      <c r="AL296" s="413"/>
      <c r="AM296" s="183" t="s">
        <v>1047</v>
      </c>
      <c r="AN296" s="410"/>
      <c r="AO296" s="183" t="s">
        <v>1047</v>
      </c>
      <c r="AP296" s="410"/>
      <c r="AQ296" s="235">
        <v>4500</v>
      </c>
      <c r="AR296" s="183" t="s">
        <v>1047</v>
      </c>
      <c r="AS296" s="183" t="s">
        <v>1047</v>
      </c>
      <c r="AT296" s="183" t="s">
        <v>1047</v>
      </c>
      <c r="AU296" s="235">
        <v>4200</v>
      </c>
      <c r="AV296" s="183" t="s">
        <v>1047</v>
      </c>
      <c r="AW296" s="410"/>
      <c r="AX296" s="183" t="s">
        <v>1047</v>
      </c>
      <c r="AY296" s="233">
        <v>6000</v>
      </c>
      <c r="AZ296" s="183" t="s">
        <v>1047</v>
      </c>
      <c r="BA296" s="183" t="s">
        <v>1047</v>
      </c>
      <c r="BC296" s="130" t="s">
        <v>1052</v>
      </c>
      <c r="BD296" s="183" t="s">
        <v>1047</v>
      </c>
      <c r="BE296" s="183" t="s">
        <v>1047</v>
      </c>
      <c r="BF296" s="183" t="s">
        <v>1047</v>
      </c>
      <c r="BG296" s="183" t="s">
        <v>1047</v>
      </c>
      <c r="BH296" s="183" t="s">
        <v>1047</v>
      </c>
      <c r="BI296" s="183" t="s">
        <v>1047</v>
      </c>
      <c r="BJ296" s="183" t="s">
        <v>1047</v>
      </c>
      <c r="BK296" s="183" t="s">
        <v>1047</v>
      </c>
      <c r="BL296" s="183" t="s">
        <v>1047</v>
      </c>
      <c r="BM296" s="410"/>
      <c r="BN296" s="183" t="s">
        <v>1047</v>
      </c>
      <c r="BO296" s="410"/>
      <c r="BP296" s="183" t="s">
        <v>1047</v>
      </c>
      <c r="BQ296" s="410"/>
      <c r="BR296" s="235">
        <v>1000</v>
      </c>
      <c r="BS296" s="183" t="s">
        <v>1047</v>
      </c>
      <c r="BT296" s="183" t="s">
        <v>1047</v>
      </c>
      <c r="BU296" s="183" t="s">
        <v>1047</v>
      </c>
      <c r="BV296" s="235">
        <v>1000</v>
      </c>
      <c r="BW296" s="183" t="s">
        <v>1047</v>
      </c>
      <c r="BX296" s="410"/>
      <c r="BY296" s="183" t="s">
        <v>1047</v>
      </c>
      <c r="BZ296" s="180">
        <v>1500</v>
      </c>
      <c r="CA296" s="183" t="s">
        <v>1047</v>
      </c>
      <c r="CB296" s="183" t="s">
        <v>1047</v>
      </c>
      <c r="CD296" s="130" t="s">
        <v>1052</v>
      </c>
      <c r="CE296" s="183" t="s">
        <v>1047</v>
      </c>
      <c r="CF296" s="183" t="s">
        <v>1047</v>
      </c>
      <c r="CG296" s="183" t="s">
        <v>1047</v>
      </c>
      <c r="CH296" s="183" t="s">
        <v>1047</v>
      </c>
      <c r="CI296" s="183" t="s">
        <v>1047</v>
      </c>
      <c r="CJ296" s="183" t="s">
        <v>1047</v>
      </c>
      <c r="CK296" s="183" t="s">
        <v>1047</v>
      </c>
      <c r="CL296" s="183" t="s">
        <v>1047</v>
      </c>
      <c r="CM296" s="183" t="s">
        <v>1047</v>
      </c>
      <c r="CN296" s="410"/>
      <c r="CO296" s="183" t="s">
        <v>1047</v>
      </c>
      <c r="CP296" s="410"/>
      <c r="CQ296" s="183" t="s">
        <v>1047</v>
      </c>
      <c r="CR296" s="410"/>
      <c r="CS296" s="233">
        <v>100</v>
      </c>
      <c r="CT296" s="183" t="s">
        <v>1047</v>
      </c>
      <c r="CU296" s="183" t="s">
        <v>1047</v>
      </c>
      <c r="CV296" s="183" t="s">
        <v>1047</v>
      </c>
      <c r="CW296" s="235">
        <v>100</v>
      </c>
      <c r="CX296" s="183" t="s">
        <v>1047</v>
      </c>
      <c r="CY296" s="410"/>
      <c r="CZ296" s="183" t="s">
        <v>1047</v>
      </c>
      <c r="DA296" s="232">
        <v>50</v>
      </c>
      <c r="DB296" s="283" t="s">
        <v>1047</v>
      </c>
      <c r="DC296" s="283" t="s">
        <v>1047</v>
      </c>
      <c r="DE296" s="130" t="s">
        <v>1052</v>
      </c>
      <c r="DF296" s="183" t="s">
        <v>1047</v>
      </c>
      <c r="DG296" s="183" t="s">
        <v>1047</v>
      </c>
      <c r="DH296" s="183" t="s">
        <v>1047</v>
      </c>
      <c r="DI296" s="183" t="s">
        <v>1047</v>
      </c>
      <c r="DJ296" s="183" t="s">
        <v>1047</v>
      </c>
      <c r="DK296" s="183" t="s">
        <v>1047</v>
      </c>
      <c r="DL296" s="183" t="s">
        <v>1047</v>
      </c>
      <c r="DM296" s="183" t="s">
        <v>1047</v>
      </c>
      <c r="DN296" s="183" t="s">
        <v>1047</v>
      </c>
      <c r="DO296" s="183" t="s">
        <v>1047</v>
      </c>
      <c r="DP296" s="183" t="s">
        <v>1047</v>
      </c>
      <c r="DQ296" s="183" t="s">
        <v>1047</v>
      </c>
      <c r="DR296" s="183" t="s">
        <v>1047</v>
      </c>
      <c r="DS296" s="183" t="s">
        <v>1047</v>
      </c>
      <c r="DT296" s="234">
        <v>1225</v>
      </c>
      <c r="DU296" s="183" t="s">
        <v>1047</v>
      </c>
      <c r="DV296" s="183" t="s">
        <v>1047</v>
      </c>
      <c r="DW296" s="183" t="s">
        <v>1047</v>
      </c>
      <c r="DX296" s="235">
        <v>865</v>
      </c>
      <c r="DY296" s="183" t="s">
        <v>1047</v>
      </c>
      <c r="DZ296" s="183" t="s">
        <v>1047</v>
      </c>
      <c r="EA296" s="183" t="s">
        <v>1047</v>
      </c>
      <c r="EB296" s="236">
        <v>865</v>
      </c>
      <c r="EC296" s="283" t="s">
        <v>1047</v>
      </c>
      <c r="ED296" s="283" t="s">
        <v>1047</v>
      </c>
    </row>
    <row r="297" spans="1:134" ht="14.45" customHeight="1" x14ac:dyDescent="0.3">
      <c r="A297" s="221" t="s">
        <v>1053</v>
      </c>
      <c r="B297" s="183" t="s">
        <v>1047</v>
      </c>
      <c r="C297" s="183" t="s">
        <v>1047</v>
      </c>
      <c r="D297" s="183" t="s">
        <v>1047</v>
      </c>
      <c r="E297" s="183" t="s">
        <v>1047</v>
      </c>
      <c r="F297" s="183" t="s">
        <v>1047</v>
      </c>
      <c r="G297" s="183" t="s">
        <v>1047</v>
      </c>
      <c r="H297" s="183" t="s">
        <v>1047</v>
      </c>
      <c r="I297" s="183" t="s">
        <v>1047</v>
      </c>
      <c r="J297" s="183" t="s">
        <v>1047</v>
      </c>
      <c r="K297" s="410"/>
      <c r="L297" s="183" t="s">
        <v>1047</v>
      </c>
      <c r="M297" s="410"/>
      <c r="N297" s="237">
        <v>6000</v>
      </c>
      <c r="O297" s="410"/>
      <c r="P297" s="183" t="s">
        <v>1047</v>
      </c>
      <c r="Q297" s="235">
        <v>5000</v>
      </c>
      <c r="R297" s="183" t="s">
        <v>1047</v>
      </c>
      <c r="S297" s="235">
        <v>6000</v>
      </c>
      <c r="T297" s="235">
        <v>6000</v>
      </c>
      <c r="U297" s="180">
        <v>6000</v>
      </c>
      <c r="V297" s="410"/>
      <c r="W297" s="183" t="s">
        <v>1047</v>
      </c>
      <c r="X297" s="180">
        <v>6000</v>
      </c>
      <c r="Y297" s="183" t="s">
        <v>1047</v>
      </c>
      <c r="Z297" s="235">
        <f>'Prix médians'!E7</f>
        <v>6000</v>
      </c>
      <c r="AB297" s="221" t="s">
        <v>1053</v>
      </c>
      <c r="AC297" s="183" t="s">
        <v>1047</v>
      </c>
      <c r="AD297" s="183" t="s">
        <v>1047</v>
      </c>
      <c r="AE297" s="183" t="s">
        <v>1047</v>
      </c>
      <c r="AF297" s="183" t="s">
        <v>1047</v>
      </c>
      <c r="AG297" s="183" t="s">
        <v>1047</v>
      </c>
      <c r="AH297" s="183" t="s">
        <v>1047</v>
      </c>
      <c r="AI297" s="183" t="s">
        <v>1047</v>
      </c>
      <c r="AJ297" s="183" t="s">
        <v>1047</v>
      </c>
      <c r="AK297" s="183" t="s">
        <v>1047</v>
      </c>
      <c r="AL297" s="413"/>
      <c r="AM297" s="183" t="s">
        <v>1047</v>
      </c>
      <c r="AN297" s="410"/>
      <c r="AO297" s="237">
        <v>3625</v>
      </c>
      <c r="AP297" s="410"/>
      <c r="AQ297" s="183" t="s">
        <v>1047</v>
      </c>
      <c r="AR297" s="235">
        <v>4250</v>
      </c>
      <c r="AS297" s="183" t="s">
        <v>1047</v>
      </c>
      <c r="AT297" s="234">
        <v>6000</v>
      </c>
      <c r="AU297" s="235">
        <v>6000</v>
      </c>
      <c r="AV297" s="180">
        <v>6000</v>
      </c>
      <c r="AW297" s="410"/>
      <c r="AX297" s="183" t="s">
        <v>1047</v>
      </c>
      <c r="AY297" s="180">
        <v>6000</v>
      </c>
      <c r="AZ297" s="183" t="s">
        <v>1047</v>
      </c>
      <c r="BA297" s="235">
        <f>'Prix médians'!I7</f>
        <v>6000</v>
      </c>
      <c r="BC297" s="221" t="s">
        <v>1053</v>
      </c>
      <c r="BD297" s="183" t="s">
        <v>1047</v>
      </c>
      <c r="BE297" s="183" t="s">
        <v>1047</v>
      </c>
      <c r="BF297" s="183" t="s">
        <v>1047</v>
      </c>
      <c r="BG297" s="183" t="s">
        <v>1047</v>
      </c>
      <c r="BH297" s="183" t="s">
        <v>1047</v>
      </c>
      <c r="BI297" s="183" t="s">
        <v>1047</v>
      </c>
      <c r="BJ297" s="183" t="s">
        <v>1047</v>
      </c>
      <c r="BK297" s="183" t="s">
        <v>1047</v>
      </c>
      <c r="BL297" s="183" t="s">
        <v>1047</v>
      </c>
      <c r="BM297" s="410"/>
      <c r="BN297" s="183" t="s">
        <v>1047</v>
      </c>
      <c r="BO297" s="410"/>
      <c r="BP297" s="237">
        <v>1000</v>
      </c>
      <c r="BQ297" s="410"/>
      <c r="BR297" s="183" t="s">
        <v>1047</v>
      </c>
      <c r="BS297" s="235">
        <v>875</v>
      </c>
      <c r="BT297" s="183" t="s">
        <v>1047</v>
      </c>
      <c r="BU297" s="235">
        <v>1000</v>
      </c>
      <c r="BV297" s="235">
        <v>1000</v>
      </c>
      <c r="BW297" s="180">
        <v>1000</v>
      </c>
      <c r="BX297" s="410"/>
      <c r="BY297" s="183" t="s">
        <v>1047</v>
      </c>
      <c r="BZ297" s="180">
        <v>1000</v>
      </c>
      <c r="CA297" s="183" t="s">
        <v>1047</v>
      </c>
      <c r="CB297" s="235">
        <f>'Prix médians'!T7</f>
        <v>1000</v>
      </c>
      <c r="CD297" s="221" t="s">
        <v>1053</v>
      </c>
      <c r="CE297" s="183" t="s">
        <v>1047</v>
      </c>
      <c r="CF297" s="183" t="s">
        <v>1047</v>
      </c>
      <c r="CG297" s="183" t="s">
        <v>1047</v>
      </c>
      <c r="CH297" s="183" t="s">
        <v>1047</v>
      </c>
      <c r="CI297" s="183" t="s">
        <v>1047</v>
      </c>
      <c r="CJ297" s="183" t="s">
        <v>1047</v>
      </c>
      <c r="CK297" s="183" t="s">
        <v>1047</v>
      </c>
      <c r="CL297" s="183" t="s">
        <v>1047</v>
      </c>
      <c r="CM297" s="183" t="s">
        <v>1047</v>
      </c>
      <c r="CN297" s="410"/>
      <c r="CO297" s="183" t="s">
        <v>1047</v>
      </c>
      <c r="CP297" s="410"/>
      <c r="CQ297" s="237">
        <v>50</v>
      </c>
      <c r="CR297" s="410"/>
      <c r="CS297" s="183" t="s">
        <v>1047</v>
      </c>
      <c r="CT297" s="235">
        <v>100</v>
      </c>
      <c r="CU297" s="183" t="s">
        <v>1047</v>
      </c>
      <c r="CV297" s="234">
        <v>50</v>
      </c>
      <c r="CW297" s="234">
        <v>50</v>
      </c>
      <c r="CX297" s="180">
        <v>50</v>
      </c>
      <c r="CY297" s="410"/>
      <c r="CZ297" s="183" t="s">
        <v>1047</v>
      </c>
      <c r="DA297" s="236">
        <v>50</v>
      </c>
      <c r="DB297" s="283" t="s">
        <v>1047</v>
      </c>
      <c r="DC297" s="235">
        <f>'Prix médians'!V7</f>
        <v>50</v>
      </c>
      <c r="DE297" s="221" t="s">
        <v>1053</v>
      </c>
      <c r="DF297" s="183" t="s">
        <v>1047</v>
      </c>
      <c r="DG297" s="183" t="s">
        <v>1047</v>
      </c>
      <c r="DH297" s="183" t="s">
        <v>1047</v>
      </c>
      <c r="DI297" s="183" t="s">
        <v>1047</v>
      </c>
      <c r="DJ297" s="183" t="s">
        <v>1047</v>
      </c>
      <c r="DK297" s="183" t="s">
        <v>1047</v>
      </c>
      <c r="DL297" s="183" t="s">
        <v>1047</v>
      </c>
      <c r="DM297" s="183" t="s">
        <v>1047</v>
      </c>
      <c r="DN297" s="183" t="s">
        <v>1047</v>
      </c>
      <c r="DO297" s="183" t="s">
        <v>1047</v>
      </c>
      <c r="DP297" s="183" t="s">
        <v>1047</v>
      </c>
      <c r="DQ297" s="183" t="s">
        <v>1047</v>
      </c>
      <c r="DR297" s="237">
        <v>900</v>
      </c>
      <c r="DS297" s="183" t="s">
        <v>1047</v>
      </c>
      <c r="DT297" s="183" t="s">
        <v>1047</v>
      </c>
      <c r="DU297" s="237">
        <v>900</v>
      </c>
      <c r="DV297" s="183" t="s">
        <v>1047</v>
      </c>
      <c r="DW297" s="234">
        <v>1250</v>
      </c>
      <c r="DX297" s="235">
        <v>775</v>
      </c>
      <c r="DY297" s="180">
        <v>800</v>
      </c>
      <c r="DZ297" s="183" t="s">
        <v>1047</v>
      </c>
      <c r="EA297" s="183" t="s">
        <v>1047</v>
      </c>
      <c r="EB297" s="236">
        <v>750</v>
      </c>
      <c r="EC297" s="283" t="s">
        <v>1047</v>
      </c>
      <c r="ED297" s="235">
        <f>'Prix médians'!W7</f>
        <v>750</v>
      </c>
    </row>
    <row r="298" spans="1:134" ht="14.45" customHeight="1" x14ac:dyDescent="0.3">
      <c r="A298" s="221" t="s">
        <v>1054</v>
      </c>
      <c r="B298" s="183" t="s">
        <v>1047</v>
      </c>
      <c r="C298" s="183" t="s">
        <v>1047</v>
      </c>
      <c r="D298" s="183" t="s">
        <v>1047</v>
      </c>
      <c r="E298" s="183" t="s">
        <v>1047</v>
      </c>
      <c r="F298" s="183" t="s">
        <v>1047</v>
      </c>
      <c r="G298" s="183" t="s">
        <v>1047</v>
      </c>
      <c r="H298" s="183" t="s">
        <v>1047</v>
      </c>
      <c r="I298" s="183" t="s">
        <v>1047</v>
      </c>
      <c r="J298" s="183" t="s">
        <v>1047</v>
      </c>
      <c r="K298" s="410"/>
      <c r="L298" s="237">
        <v>5750</v>
      </c>
      <c r="M298" s="410"/>
      <c r="N298" s="237">
        <v>6000</v>
      </c>
      <c r="O298" s="410"/>
      <c r="P298" s="237">
        <v>4800</v>
      </c>
      <c r="Q298" s="237">
        <v>4700</v>
      </c>
      <c r="R298" s="183" t="s">
        <v>1047</v>
      </c>
      <c r="S298" s="183" t="s">
        <v>1047</v>
      </c>
      <c r="T298" s="235">
        <v>3500</v>
      </c>
      <c r="U298" s="180">
        <v>3800</v>
      </c>
      <c r="V298" s="410"/>
      <c r="W298" s="183" t="s">
        <v>1047</v>
      </c>
      <c r="X298" s="180">
        <v>3500</v>
      </c>
      <c r="Y298" s="183" t="s">
        <v>1047</v>
      </c>
      <c r="Z298" s="183" t="s">
        <v>1047</v>
      </c>
      <c r="AB298" s="221" t="s">
        <v>1054</v>
      </c>
      <c r="AC298" s="183" t="s">
        <v>1047</v>
      </c>
      <c r="AD298" s="183" t="s">
        <v>1047</v>
      </c>
      <c r="AE298" s="183" t="s">
        <v>1047</v>
      </c>
      <c r="AF298" s="183" t="s">
        <v>1047</v>
      </c>
      <c r="AG298" s="183" t="s">
        <v>1047</v>
      </c>
      <c r="AH298" s="183" t="s">
        <v>1047</v>
      </c>
      <c r="AI298" s="183" t="s">
        <v>1047</v>
      </c>
      <c r="AJ298" s="183" t="s">
        <v>1047</v>
      </c>
      <c r="AK298" s="183" t="s">
        <v>1047</v>
      </c>
      <c r="AL298" s="413"/>
      <c r="AM298" s="234">
        <v>6000</v>
      </c>
      <c r="AN298" s="410"/>
      <c r="AO298" s="237">
        <v>6000</v>
      </c>
      <c r="AP298" s="410"/>
      <c r="AQ298" s="237">
        <v>6000</v>
      </c>
      <c r="AR298" s="237">
        <v>7000</v>
      </c>
      <c r="AS298" s="183" t="s">
        <v>1047</v>
      </c>
      <c r="AT298" s="183" t="s">
        <v>1047</v>
      </c>
      <c r="AU298" s="234">
        <v>6000</v>
      </c>
      <c r="AV298" s="234">
        <v>6000</v>
      </c>
      <c r="AW298" s="410"/>
      <c r="AX298" s="183" t="s">
        <v>1047</v>
      </c>
      <c r="AY298" s="233">
        <v>6000</v>
      </c>
      <c r="AZ298" s="183" t="s">
        <v>1047</v>
      </c>
      <c r="BA298" s="183" t="s">
        <v>1047</v>
      </c>
      <c r="BC298" s="221" t="s">
        <v>1054</v>
      </c>
      <c r="BD298" s="183" t="s">
        <v>1047</v>
      </c>
      <c r="BE298" s="183" t="s">
        <v>1047</v>
      </c>
      <c r="BF298" s="183" t="s">
        <v>1047</v>
      </c>
      <c r="BG298" s="183" t="s">
        <v>1047</v>
      </c>
      <c r="BH298" s="183" t="s">
        <v>1047</v>
      </c>
      <c r="BI298" s="183" t="s">
        <v>1047</v>
      </c>
      <c r="BJ298" s="183" t="s">
        <v>1047</v>
      </c>
      <c r="BK298" s="183" t="s">
        <v>1047</v>
      </c>
      <c r="BL298" s="183" t="s">
        <v>1047</v>
      </c>
      <c r="BM298" s="410"/>
      <c r="BN298" s="237">
        <v>1000</v>
      </c>
      <c r="BO298" s="410"/>
      <c r="BP298" s="234">
        <v>1375</v>
      </c>
      <c r="BQ298" s="410"/>
      <c r="BR298" s="237">
        <v>1000</v>
      </c>
      <c r="BS298" s="237">
        <v>1000</v>
      </c>
      <c r="BT298" s="183" t="s">
        <v>1047</v>
      </c>
      <c r="BU298" s="183" t="s">
        <v>1047</v>
      </c>
      <c r="BV298" s="235">
        <v>1000</v>
      </c>
      <c r="BW298" s="180">
        <v>1000</v>
      </c>
      <c r="BX298" s="410"/>
      <c r="BY298" s="183" t="s">
        <v>1047</v>
      </c>
      <c r="BZ298" s="180">
        <v>1500</v>
      </c>
      <c r="CA298" s="183" t="s">
        <v>1047</v>
      </c>
      <c r="CB298" s="183" t="s">
        <v>1047</v>
      </c>
      <c r="CD298" s="221" t="s">
        <v>1054</v>
      </c>
      <c r="CE298" s="183" t="s">
        <v>1047</v>
      </c>
      <c r="CF298" s="183" t="s">
        <v>1047</v>
      </c>
      <c r="CG298" s="183" t="s">
        <v>1047</v>
      </c>
      <c r="CH298" s="183" t="s">
        <v>1047</v>
      </c>
      <c r="CI298" s="183" t="s">
        <v>1047</v>
      </c>
      <c r="CJ298" s="183" t="s">
        <v>1047</v>
      </c>
      <c r="CK298" s="183" t="s">
        <v>1047</v>
      </c>
      <c r="CL298" s="183" t="s">
        <v>1047</v>
      </c>
      <c r="CM298" s="183" t="s">
        <v>1047</v>
      </c>
      <c r="CN298" s="410"/>
      <c r="CO298" s="234">
        <v>100</v>
      </c>
      <c r="CP298" s="410"/>
      <c r="CQ298" s="237">
        <v>175</v>
      </c>
      <c r="CR298" s="410"/>
      <c r="CS298" s="237">
        <v>50</v>
      </c>
      <c r="CT298" s="237">
        <v>50</v>
      </c>
      <c r="CU298" s="183" t="s">
        <v>1047</v>
      </c>
      <c r="CV298" s="183" t="s">
        <v>1047</v>
      </c>
      <c r="CW298" s="235">
        <v>100</v>
      </c>
      <c r="CX298" s="180">
        <v>100</v>
      </c>
      <c r="CY298" s="410"/>
      <c r="CZ298" s="183" t="s">
        <v>1047</v>
      </c>
      <c r="DA298" s="232">
        <v>50</v>
      </c>
      <c r="DB298" s="283" t="s">
        <v>1047</v>
      </c>
      <c r="DC298" s="283" t="s">
        <v>1047</v>
      </c>
      <c r="DE298" s="221" t="s">
        <v>1054</v>
      </c>
      <c r="DF298" s="183" t="s">
        <v>1047</v>
      </c>
      <c r="DG298" s="183" t="s">
        <v>1047</v>
      </c>
      <c r="DH298" s="183" t="s">
        <v>1047</v>
      </c>
      <c r="DI298" s="183" t="s">
        <v>1047</v>
      </c>
      <c r="DJ298" s="183" t="s">
        <v>1047</v>
      </c>
      <c r="DK298" s="183" t="s">
        <v>1047</v>
      </c>
      <c r="DL298" s="183" t="s">
        <v>1047</v>
      </c>
      <c r="DM298" s="183" t="s">
        <v>1047</v>
      </c>
      <c r="DN298" s="183" t="s">
        <v>1047</v>
      </c>
      <c r="DO298" s="183" t="s">
        <v>1047</v>
      </c>
      <c r="DP298" s="234">
        <v>1100</v>
      </c>
      <c r="DQ298" s="183" t="s">
        <v>1047</v>
      </c>
      <c r="DR298" s="237">
        <v>865</v>
      </c>
      <c r="DS298" s="183" t="s">
        <v>1047</v>
      </c>
      <c r="DT298" s="237">
        <v>865</v>
      </c>
      <c r="DU298" s="234">
        <v>1000</v>
      </c>
      <c r="DV298" s="183" t="s">
        <v>1047</v>
      </c>
      <c r="DW298" s="183" t="s">
        <v>1047</v>
      </c>
      <c r="DX298" s="234">
        <v>1000</v>
      </c>
      <c r="DY298" s="233">
        <v>1100</v>
      </c>
      <c r="DZ298" s="183" t="s">
        <v>1047</v>
      </c>
      <c r="EA298" s="183" t="s">
        <v>1047</v>
      </c>
      <c r="EB298" s="232">
        <v>1100</v>
      </c>
      <c r="EC298" s="283" t="s">
        <v>1047</v>
      </c>
      <c r="ED298" s="283" t="s">
        <v>1047</v>
      </c>
    </row>
    <row r="299" spans="1:134" ht="14.45" customHeight="1" x14ac:dyDescent="0.3">
      <c r="A299" s="153" t="s">
        <v>905</v>
      </c>
      <c r="B299" s="183" t="s">
        <v>1047</v>
      </c>
      <c r="C299" s="183" t="s">
        <v>1047</v>
      </c>
      <c r="D299" s="183" t="s">
        <v>1047</v>
      </c>
      <c r="E299" s="183" t="s">
        <v>1047</v>
      </c>
      <c r="F299" s="183" t="s">
        <v>1047</v>
      </c>
      <c r="G299" s="183" t="s">
        <v>1047</v>
      </c>
      <c r="H299" s="183" t="s">
        <v>1047</v>
      </c>
      <c r="I299" s="183" t="s">
        <v>1047</v>
      </c>
      <c r="J299" s="183" t="s">
        <v>1047</v>
      </c>
      <c r="K299" s="410"/>
      <c r="L299" s="183" t="s">
        <v>1047</v>
      </c>
      <c r="M299" s="410"/>
      <c r="N299" s="183" t="s">
        <v>1047</v>
      </c>
      <c r="O299" s="410"/>
      <c r="P299" s="183" t="s">
        <v>1047</v>
      </c>
      <c r="Q299" s="183" t="s">
        <v>1047</v>
      </c>
      <c r="R299" s="183" t="s">
        <v>1047</v>
      </c>
      <c r="S299" s="183" t="s">
        <v>1047</v>
      </c>
      <c r="T299" s="183" t="s">
        <v>1047</v>
      </c>
      <c r="U299" s="180">
        <v>4000</v>
      </c>
      <c r="V299" s="410"/>
      <c r="W299" s="180">
        <v>8000</v>
      </c>
      <c r="X299" s="180">
        <v>7500</v>
      </c>
      <c r="Y299" s="180">
        <v>4500</v>
      </c>
      <c r="Z299" s="235">
        <f>'Prix médians'!E8</f>
        <v>6000</v>
      </c>
      <c r="AB299" s="153" t="s">
        <v>905</v>
      </c>
      <c r="AC299" s="183" t="s">
        <v>1047</v>
      </c>
      <c r="AD299" s="183" t="s">
        <v>1047</v>
      </c>
      <c r="AE299" s="183" t="s">
        <v>1047</v>
      </c>
      <c r="AF299" s="183" t="s">
        <v>1047</v>
      </c>
      <c r="AG299" s="183" t="s">
        <v>1047</v>
      </c>
      <c r="AH299" s="183" t="s">
        <v>1047</v>
      </c>
      <c r="AI299" s="183" t="s">
        <v>1047</v>
      </c>
      <c r="AJ299" s="183" t="s">
        <v>1047</v>
      </c>
      <c r="AK299" s="183" t="s">
        <v>1047</v>
      </c>
      <c r="AL299" s="413"/>
      <c r="AM299" s="183" t="s">
        <v>1047</v>
      </c>
      <c r="AN299" s="410"/>
      <c r="AO299" s="183" t="s">
        <v>1047</v>
      </c>
      <c r="AP299" s="410"/>
      <c r="AQ299" s="183" t="s">
        <v>1047</v>
      </c>
      <c r="AR299" s="183" t="s">
        <v>1047</v>
      </c>
      <c r="AS299" s="183" t="s">
        <v>1047</v>
      </c>
      <c r="AT299" s="183" t="s">
        <v>1047</v>
      </c>
      <c r="AU299" s="183" t="s">
        <v>1047</v>
      </c>
      <c r="AV299" s="233">
        <v>6000</v>
      </c>
      <c r="AW299" s="410"/>
      <c r="AX299" s="233">
        <v>6000</v>
      </c>
      <c r="AY299" s="233">
        <v>6000</v>
      </c>
      <c r="AZ299" s="180">
        <v>5000</v>
      </c>
      <c r="BA299" s="235">
        <f>'Prix médians'!I8</f>
        <v>6937.5</v>
      </c>
      <c r="BC299" s="153" t="s">
        <v>905</v>
      </c>
      <c r="BD299" s="183" t="s">
        <v>1047</v>
      </c>
      <c r="BE299" s="183" t="s">
        <v>1047</v>
      </c>
      <c r="BF299" s="183" t="s">
        <v>1047</v>
      </c>
      <c r="BG299" s="183" t="s">
        <v>1047</v>
      </c>
      <c r="BH299" s="183" t="s">
        <v>1047</v>
      </c>
      <c r="BI299" s="183" t="s">
        <v>1047</v>
      </c>
      <c r="BJ299" s="183" t="s">
        <v>1047</v>
      </c>
      <c r="BK299" s="183" t="s">
        <v>1047</v>
      </c>
      <c r="BL299" s="183" t="s">
        <v>1047</v>
      </c>
      <c r="BM299" s="410"/>
      <c r="BN299" s="183" t="s">
        <v>1047</v>
      </c>
      <c r="BO299" s="410"/>
      <c r="BP299" s="183" t="s">
        <v>1047</v>
      </c>
      <c r="BQ299" s="410"/>
      <c r="BR299" s="183" t="s">
        <v>1047</v>
      </c>
      <c r="BS299" s="183" t="s">
        <v>1047</v>
      </c>
      <c r="BT299" s="183" t="s">
        <v>1047</v>
      </c>
      <c r="BU299" s="183" t="s">
        <v>1047</v>
      </c>
      <c r="BV299" s="183" t="s">
        <v>1047</v>
      </c>
      <c r="BW299" s="180">
        <v>1000</v>
      </c>
      <c r="BX299" s="410"/>
      <c r="BY299" s="234">
        <v>1500</v>
      </c>
      <c r="BZ299" s="180">
        <v>2000</v>
      </c>
      <c r="CA299" s="180">
        <v>1625</v>
      </c>
      <c r="CB299" s="235">
        <f>'Prix médians'!T8</f>
        <v>1650</v>
      </c>
      <c r="CD299" s="153" t="s">
        <v>905</v>
      </c>
      <c r="CE299" s="183" t="s">
        <v>1047</v>
      </c>
      <c r="CF299" s="183" t="s">
        <v>1047</v>
      </c>
      <c r="CG299" s="183" t="s">
        <v>1047</v>
      </c>
      <c r="CH299" s="183" t="s">
        <v>1047</v>
      </c>
      <c r="CI299" s="183" t="s">
        <v>1047</v>
      </c>
      <c r="CJ299" s="183" t="s">
        <v>1047</v>
      </c>
      <c r="CK299" s="183" t="s">
        <v>1047</v>
      </c>
      <c r="CL299" s="183" t="s">
        <v>1047</v>
      </c>
      <c r="CM299" s="183" t="s">
        <v>1047</v>
      </c>
      <c r="CN299" s="410"/>
      <c r="CO299" s="183" t="s">
        <v>1047</v>
      </c>
      <c r="CP299" s="410"/>
      <c r="CQ299" s="183" t="s">
        <v>1047</v>
      </c>
      <c r="CR299" s="410"/>
      <c r="CS299" s="183" t="s">
        <v>1047</v>
      </c>
      <c r="CT299" s="183" t="s">
        <v>1047</v>
      </c>
      <c r="CU299" s="183" t="s">
        <v>1047</v>
      </c>
      <c r="CV299" s="183" t="s">
        <v>1047</v>
      </c>
      <c r="CW299" s="183" t="s">
        <v>1047</v>
      </c>
      <c r="CX299" s="180">
        <v>500</v>
      </c>
      <c r="CY299" s="410"/>
      <c r="CZ299" s="234">
        <v>75</v>
      </c>
      <c r="DA299" s="236">
        <v>500</v>
      </c>
      <c r="DB299" s="180">
        <v>500</v>
      </c>
      <c r="DC299" s="235">
        <f>'Prix médians'!V8</f>
        <v>500</v>
      </c>
      <c r="DE299" s="153" t="s">
        <v>905</v>
      </c>
      <c r="DF299" s="183" t="s">
        <v>1047</v>
      </c>
      <c r="DG299" s="183" t="s">
        <v>1047</v>
      </c>
      <c r="DH299" s="183" t="s">
        <v>1047</v>
      </c>
      <c r="DI299" s="183" t="s">
        <v>1047</v>
      </c>
      <c r="DJ299" s="183" t="s">
        <v>1047</v>
      </c>
      <c r="DK299" s="183" t="s">
        <v>1047</v>
      </c>
      <c r="DL299" s="183" t="s">
        <v>1047</v>
      </c>
      <c r="DM299" s="183" t="s">
        <v>1047</v>
      </c>
      <c r="DN299" s="183" t="s">
        <v>1047</v>
      </c>
      <c r="DO299" s="183" t="s">
        <v>1047</v>
      </c>
      <c r="DP299" s="183" t="s">
        <v>1047</v>
      </c>
      <c r="DQ299" s="183" t="s">
        <v>1047</v>
      </c>
      <c r="DR299" s="183" t="s">
        <v>1047</v>
      </c>
      <c r="DS299" s="183" t="s">
        <v>1047</v>
      </c>
      <c r="DT299" s="183" t="s">
        <v>1047</v>
      </c>
      <c r="DU299" s="183" t="s">
        <v>1047</v>
      </c>
      <c r="DV299" s="183" t="s">
        <v>1047</v>
      </c>
      <c r="DW299" s="183" t="s">
        <v>1047</v>
      </c>
      <c r="DX299" s="183" t="s">
        <v>1047</v>
      </c>
      <c r="DY299" s="180">
        <v>1250</v>
      </c>
      <c r="DZ299" s="183" t="s">
        <v>1047</v>
      </c>
      <c r="EA299" s="232">
        <v>1500</v>
      </c>
      <c r="EB299" s="236">
        <v>1100</v>
      </c>
      <c r="EC299" s="180">
        <v>1150</v>
      </c>
      <c r="ED299" s="235">
        <f>'Prix médians'!W8</f>
        <v>1200</v>
      </c>
    </row>
    <row r="300" spans="1:134" ht="14.45" customHeight="1" x14ac:dyDescent="0.3">
      <c r="A300" s="221" t="s">
        <v>902</v>
      </c>
      <c r="B300" s="308">
        <v>4750</v>
      </c>
      <c r="C300" s="308">
        <v>3000</v>
      </c>
      <c r="D300" s="308">
        <v>4250</v>
      </c>
      <c r="E300" s="309">
        <v>5000</v>
      </c>
      <c r="F300" s="309">
        <v>4000</v>
      </c>
      <c r="G300" s="309">
        <v>5500</v>
      </c>
      <c r="H300" s="183" t="s">
        <v>1047</v>
      </c>
      <c r="I300" s="183" t="s">
        <v>1047</v>
      </c>
      <c r="J300" s="235">
        <v>3000</v>
      </c>
      <c r="K300" s="410"/>
      <c r="L300" s="237">
        <v>5500</v>
      </c>
      <c r="M300" s="410"/>
      <c r="N300" s="183" t="s">
        <v>1047</v>
      </c>
      <c r="O300" s="410"/>
      <c r="P300" s="183" t="s">
        <v>1047</v>
      </c>
      <c r="Q300" s="235">
        <v>5125</v>
      </c>
      <c r="R300" s="237">
        <v>5000</v>
      </c>
      <c r="S300" s="235">
        <v>6000</v>
      </c>
      <c r="T300" s="235">
        <v>6500</v>
      </c>
      <c r="U300" s="180">
        <v>7000</v>
      </c>
      <c r="V300" s="410"/>
      <c r="W300" s="180">
        <v>6250</v>
      </c>
      <c r="X300" s="180">
        <v>6500</v>
      </c>
      <c r="Y300" s="180">
        <v>6000</v>
      </c>
      <c r="Z300" s="235">
        <f>'Prix médians'!E9</f>
        <v>6000</v>
      </c>
      <c r="AB300" s="221" t="s">
        <v>902</v>
      </c>
      <c r="AC300" s="308">
        <v>6500</v>
      </c>
      <c r="AD300" s="308">
        <v>6000</v>
      </c>
      <c r="AE300" s="308">
        <v>5500</v>
      </c>
      <c r="AF300" s="309">
        <v>6050</v>
      </c>
      <c r="AG300" s="309">
        <v>5500</v>
      </c>
      <c r="AH300" s="309">
        <v>5500</v>
      </c>
      <c r="AI300" s="183" t="s">
        <v>1047</v>
      </c>
      <c r="AJ300" s="183" t="s">
        <v>1047</v>
      </c>
      <c r="AK300" s="235">
        <v>12000</v>
      </c>
      <c r="AL300" s="413"/>
      <c r="AM300" s="237">
        <v>20000</v>
      </c>
      <c r="AN300" s="410"/>
      <c r="AO300" s="183" t="s">
        <v>1047</v>
      </c>
      <c r="AP300" s="410"/>
      <c r="AQ300" s="183" t="s">
        <v>1047</v>
      </c>
      <c r="AR300" s="235">
        <v>3500</v>
      </c>
      <c r="AS300" s="237">
        <v>3500</v>
      </c>
      <c r="AT300" s="235">
        <v>7500</v>
      </c>
      <c r="AU300" s="235">
        <v>7000</v>
      </c>
      <c r="AV300" s="180">
        <v>7000</v>
      </c>
      <c r="AW300" s="410"/>
      <c r="AX300" s="180">
        <v>7000</v>
      </c>
      <c r="AY300" s="180">
        <v>7000</v>
      </c>
      <c r="AZ300" s="180">
        <v>7000</v>
      </c>
      <c r="BA300" s="235">
        <f>'Prix médians'!I9</f>
        <v>7000</v>
      </c>
      <c r="BC300" s="221" t="s">
        <v>902</v>
      </c>
      <c r="BD300" s="308">
        <v>1000</v>
      </c>
      <c r="BE300" s="308">
        <v>1000</v>
      </c>
      <c r="BF300" s="308">
        <v>950</v>
      </c>
      <c r="BG300" s="309">
        <v>1000</v>
      </c>
      <c r="BH300" s="309">
        <v>1000</v>
      </c>
      <c r="BI300" s="309">
        <v>1000</v>
      </c>
      <c r="BJ300" s="183" t="s">
        <v>1047</v>
      </c>
      <c r="BK300" s="183" t="s">
        <v>1047</v>
      </c>
      <c r="BL300" s="235">
        <v>1000</v>
      </c>
      <c r="BM300" s="410"/>
      <c r="BN300" s="237">
        <v>1500</v>
      </c>
      <c r="BO300" s="410"/>
      <c r="BP300" s="183" t="s">
        <v>1047</v>
      </c>
      <c r="BQ300" s="410"/>
      <c r="BR300" s="183" t="s">
        <v>1047</v>
      </c>
      <c r="BS300" s="235">
        <v>1000</v>
      </c>
      <c r="BT300" s="237">
        <v>1000</v>
      </c>
      <c r="BU300" s="235">
        <v>1000</v>
      </c>
      <c r="BV300" s="235">
        <v>1000</v>
      </c>
      <c r="BW300" s="180">
        <v>1000</v>
      </c>
      <c r="BX300" s="410"/>
      <c r="BY300" s="180">
        <v>1000</v>
      </c>
      <c r="BZ300" s="180">
        <v>1000</v>
      </c>
      <c r="CA300" s="180">
        <v>1000</v>
      </c>
      <c r="CB300" s="235">
        <f>'Prix médians'!T9</f>
        <v>1000</v>
      </c>
      <c r="CD300" s="221" t="s">
        <v>902</v>
      </c>
      <c r="CE300" s="308">
        <v>150</v>
      </c>
      <c r="CF300" s="308">
        <v>50</v>
      </c>
      <c r="CG300" s="308">
        <v>50</v>
      </c>
      <c r="CH300" s="309">
        <v>50</v>
      </c>
      <c r="CI300" s="234">
        <v>100</v>
      </c>
      <c r="CJ300" s="309">
        <v>100</v>
      </c>
      <c r="CK300" s="183" t="s">
        <v>1047</v>
      </c>
      <c r="CL300" s="183" t="s">
        <v>1047</v>
      </c>
      <c r="CM300" s="235">
        <v>50</v>
      </c>
      <c r="CN300" s="410"/>
      <c r="CO300" s="237">
        <v>100</v>
      </c>
      <c r="CP300" s="410"/>
      <c r="CQ300" s="183" t="s">
        <v>1047</v>
      </c>
      <c r="CR300" s="410"/>
      <c r="CS300" s="183" t="s">
        <v>1047</v>
      </c>
      <c r="CT300" s="235">
        <v>50</v>
      </c>
      <c r="CU300" s="237">
        <v>50</v>
      </c>
      <c r="CV300" s="235">
        <v>50</v>
      </c>
      <c r="CW300" s="235">
        <v>50</v>
      </c>
      <c r="CX300" s="180">
        <v>50</v>
      </c>
      <c r="CY300" s="410"/>
      <c r="CZ300" s="180">
        <v>50</v>
      </c>
      <c r="DA300" s="236">
        <v>50</v>
      </c>
      <c r="DB300" s="180">
        <v>50</v>
      </c>
      <c r="DC300" s="235">
        <f>'Prix médians'!V9</f>
        <v>50</v>
      </c>
      <c r="DE300" s="221" t="s">
        <v>902</v>
      </c>
      <c r="DF300" s="253">
        <v>800</v>
      </c>
      <c r="DG300" s="253">
        <v>850</v>
      </c>
      <c r="DH300" s="253">
        <v>800</v>
      </c>
      <c r="DI300" s="253">
        <v>1100</v>
      </c>
      <c r="DJ300" s="235">
        <v>800</v>
      </c>
      <c r="DK300" s="235">
        <v>850</v>
      </c>
      <c r="DL300" s="183" t="s">
        <v>1047</v>
      </c>
      <c r="DM300" s="183" t="s">
        <v>1047</v>
      </c>
      <c r="DN300" s="235">
        <v>800</v>
      </c>
      <c r="DO300" s="237">
        <v>900</v>
      </c>
      <c r="DP300" s="237">
        <v>1000</v>
      </c>
      <c r="DQ300" s="237">
        <v>800</v>
      </c>
      <c r="DR300" s="183" t="s">
        <v>1047</v>
      </c>
      <c r="DS300" s="235">
        <v>850</v>
      </c>
      <c r="DT300" s="183" t="s">
        <v>1047</v>
      </c>
      <c r="DU300" s="237">
        <v>775</v>
      </c>
      <c r="DV300" s="237">
        <v>800</v>
      </c>
      <c r="DW300" s="235">
        <v>775</v>
      </c>
      <c r="DX300" s="235">
        <v>700</v>
      </c>
      <c r="DY300" s="180">
        <v>1000</v>
      </c>
      <c r="DZ300" s="235">
        <v>800</v>
      </c>
      <c r="EA300" s="180">
        <v>1000</v>
      </c>
      <c r="EB300" s="236">
        <v>750</v>
      </c>
      <c r="EC300" s="180">
        <v>625</v>
      </c>
      <c r="ED300" s="235">
        <f>'Prix médians'!W9</f>
        <v>700</v>
      </c>
    </row>
    <row r="301" spans="1:134" ht="14.45" customHeight="1" x14ac:dyDescent="0.3">
      <c r="A301" s="221" t="s">
        <v>1049</v>
      </c>
      <c r="B301" s="308">
        <v>3500</v>
      </c>
      <c r="C301" s="308">
        <v>3500</v>
      </c>
      <c r="D301" s="308">
        <v>3500</v>
      </c>
      <c r="E301" s="309">
        <v>3500</v>
      </c>
      <c r="F301" s="309">
        <v>3500</v>
      </c>
      <c r="G301" s="183" t="s">
        <v>1047</v>
      </c>
      <c r="H301" s="236">
        <v>4000</v>
      </c>
      <c r="I301" s="236">
        <v>3000</v>
      </c>
      <c r="J301" s="183" t="s">
        <v>1047</v>
      </c>
      <c r="K301" s="410"/>
      <c r="L301" s="237">
        <v>4500</v>
      </c>
      <c r="M301" s="410"/>
      <c r="N301" s="237">
        <v>4500</v>
      </c>
      <c r="O301" s="410"/>
      <c r="P301" s="237">
        <v>4000</v>
      </c>
      <c r="Q301" s="237">
        <v>4500</v>
      </c>
      <c r="R301" s="183" t="s">
        <v>1047</v>
      </c>
      <c r="S301" s="234">
        <v>6000</v>
      </c>
      <c r="T301" s="183" t="s">
        <v>1047</v>
      </c>
      <c r="U301" s="180">
        <v>4000</v>
      </c>
      <c r="V301" s="410"/>
      <c r="W301" s="183" t="s">
        <v>1047</v>
      </c>
      <c r="X301" s="183" t="s">
        <v>1047</v>
      </c>
      <c r="Y301" s="183" t="s">
        <v>1047</v>
      </c>
      <c r="Z301" s="183" t="s">
        <v>1047</v>
      </c>
      <c r="AB301" s="221" t="s">
        <v>1049</v>
      </c>
      <c r="AC301" s="308">
        <v>5000</v>
      </c>
      <c r="AD301" s="308">
        <v>7500</v>
      </c>
      <c r="AE301" s="308">
        <v>8400</v>
      </c>
      <c r="AF301" s="309">
        <v>9000</v>
      </c>
      <c r="AG301" s="309">
        <v>9000</v>
      </c>
      <c r="AH301" s="183" t="s">
        <v>1047</v>
      </c>
      <c r="AI301" s="236">
        <v>10000</v>
      </c>
      <c r="AJ301" s="236">
        <v>20000</v>
      </c>
      <c r="AK301" s="183" t="s">
        <v>1047</v>
      </c>
      <c r="AL301" s="413"/>
      <c r="AM301" s="237">
        <v>22500</v>
      </c>
      <c r="AN301" s="410"/>
      <c r="AO301" s="237">
        <v>20000</v>
      </c>
      <c r="AP301" s="410"/>
      <c r="AQ301" s="237">
        <v>20000</v>
      </c>
      <c r="AR301" s="237">
        <v>20000</v>
      </c>
      <c r="AS301" s="183" t="s">
        <v>1047</v>
      </c>
      <c r="AT301" s="234">
        <v>6000</v>
      </c>
      <c r="AU301" s="183" t="s">
        <v>1047</v>
      </c>
      <c r="AV301" s="180">
        <v>15000</v>
      </c>
      <c r="AW301" s="410"/>
      <c r="AX301" s="183" t="s">
        <v>1047</v>
      </c>
      <c r="AY301" s="183" t="s">
        <v>1047</v>
      </c>
      <c r="AZ301" s="183" t="s">
        <v>1047</v>
      </c>
      <c r="BA301" s="183" t="s">
        <v>1047</v>
      </c>
      <c r="BC301" s="221" t="s">
        <v>1049</v>
      </c>
      <c r="BD301" s="308">
        <v>1000</v>
      </c>
      <c r="BE301" s="308">
        <v>1000</v>
      </c>
      <c r="BF301" s="308">
        <v>1000</v>
      </c>
      <c r="BG301" s="309">
        <v>1000</v>
      </c>
      <c r="BH301" s="309">
        <v>1000</v>
      </c>
      <c r="BI301" s="183" t="s">
        <v>1047</v>
      </c>
      <c r="BJ301" s="236">
        <v>1000</v>
      </c>
      <c r="BK301" s="236">
        <v>1000</v>
      </c>
      <c r="BL301" s="183" t="s">
        <v>1047</v>
      </c>
      <c r="BM301" s="410"/>
      <c r="BN301" s="237">
        <v>1200</v>
      </c>
      <c r="BO301" s="410"/>
      <c r="BP301" s="237">
        <v>1200</v>
      </c>
      <c r="BQ301" s="410"/>
      <c r="BR301" s="237">
        <v>1200</v>
      </c>
      <c r="BS301" s="237">
        <v>1200</v>
      </c>
      <c r="BT301" s="183" t="s">
        <v>1047</v>
      </c>
      <c r="BU301" s="234">
        <v>1500</v>
      </c>
      <c r="BV301" s="183" t="s">
        <v>1047</v>
      </c>
      <c r="BW301" s="180">
        <v>1000</v>
      </c>
      <c r="BX301" s="410"/>
      <c r="BY301" s="183" t="s">
        <v>1047</v>
      </c>
      <c r="BZ301" s="183" t="s">
        <v>1047</v>
      </c>
      <c r="CA301" s="183" t="s">
        <v>1047</v>
      </c>
      <c r="CB301" s="183" t="s">
        <v>1047</v>
      </c>
      <c r="CD301" s="221" t="s">
        <v>1049</v>
      </c>
      <c r="CE301" s="308">
        <v>100</v>
      </c>
      <c r="CF301" s="308">
        <v>100</v>
      </c>
      <c r="CG301" s="308">
        <v>100</v>
      </c>
      <c r="CH301" s="309">
        <v>100</v>
      </c>
      <c r="CI301" s="309">
        <v>100</v>
      </c>
      <c r="CJ301" s="183" t="s">
        <v>1047</v>
      </c>
      <c r="CK301" s="236">
        <v>100</v>
      </c>
      <c r="CL301" s="236">
        <v>100</v>
      </c>
      <c r="CM301" s="183" t="s">
        <v>1047</v>
      </c>
      <c r="CN301" s="410"/>
      <c r="CO301" s="237">
        <v>100</v>
      </c>
      <c r="CP301" s="410"/>
      <c r="CQ301" s="237">
        <v>100</v>
      </c>
      <c r="CR301" s="410"/>
      <c r="CS301" s="237">
        <v>100</v>
      </c>
      <c r="CT301" s="237">
        <v>100</v>
      </c>
      <c r="CU301" s="183" t="s">
        <v>1047</v>
      </c>
      <c r="CV301" s="234">
        <v>50</v>
      </c>
      <c r="CW301" s="183" t="s">
        <v>1047</v>
      </c>
      <c r="CX301" s="180">
        <v>100</v>
      </c>
      <c r="CY301" s="410"/>
      <c r="CZ301" s="183" t="s">
        <v>1047</v>
      </c>
      <c r="DA301" s="283" t="s">
        <v>1047</v>
      </c>
      <c r="DB301" s="283" t="s">
        <v>1047</v>
      </c>
      <c r="DC301" s="283" t="s">
        <v>1047</v>
      </c>
      <c r="DE301" s="221" t="s">
        <v>1049</v>
      </c>
      <c r="DF301" s="253">
        <v>1000</v>
      </c>
      <c r="DG301" s="253">
        <v>750</v>
      </c>
      <c r="DH301" s="253">
        <v>750</v>
      </c>
      <c r="DI301" s="253">
        <v>750</v>
      </c>
      <c r="DJ301" s="235">
        <v>1200</v>
      </c>
      <c r="DK301" s="183" t="s">
        <v>1047</v>
      </c>
      <c r="DL301" s="310">
        <v>800</v>
      </c>
      <c r="DM301" s="236">
        <v>800</v>
      </c>
      <c r="DN301" s="183" t="s">
        <v>1047</v>
      </c>
      <c r="DO301" s="237">
        <v>850</v>
      </c>
      <c r="DP301" s="237">
        <v>850</v>
      </c>
      <c r="DQ301" s="237">
        <v>850</v>
      </c>
      <c r="DR301" s="237">
        <v>850</v>
      </c>
      <c r="DS301" s="235">
        <v>800</v>
      </c>
      <c r="DT301" s="237">
        <v>800</v>
      </c>
      <c r="DU301" s="237">
        <v>750</v>
      </c>
      <c r="DV301" s="183" t="s">
        <v>1047</v>
      </c>
      <c r="DW301" s="235">
        <v>1125</v>
      </c>
      <c r="DX301" s="183" t="s">
        <v>1047</v>
      </c>
      <c r="DY301" s="180">
        <v>800</v>
      </c>
      <c r="DZ301" s="183" t="s">
        <v>1047</v>
      </c>
      <c r="EA301" s="183" t="s">
        <v>1047</v>
      </c>
      <c r="EB301" s="283" t="s">
        <v>1047</v>
      </c>
      <c r="EC301" s="283" t="s">
        <v>1047</v>
      </c>
      <c r="ED301" s="283" t="s">
        <v>1047</v>
      </c>
    </row>
    <row r="302" spans="1:134" ht="14.45" customHeight="1" x14ac:dyDescent="0.3">
      <c r="A302" s="130" t="s">
        <v>927</v>
      </c>
      <c r="B302" s="183" t="s">
        <v>1047</v>
      </c>
      <c r="C302" s="183">
        <v>4000</v>
      </c>
      <c r="D302" s="183" t="s">
        <v>1047</v>
      </c>
      <c r="E302" s="235">
        <v>6750</v>
      </c>
      <c r="F302" s="183" t="s">
        <v>1047</v>
      </c>
      <c r="G302" s="183" t="s">
        <v>1047</v>
      </c>
      <c r="H302" s="183" t="s">
        <v>1047</v>
      </c>
      <c r="I302" s="237">
        <v>6500</v>
      </c>
      <c r="J302" s="237">
        <v>7250</v>
      </c>
      <c r="K302" s="410"/>
      <c r="L302" s="237">
        <v>7000</v>
      </c>
      <c r="M302" s="410"/>
      <c r="N302" s="237">
        <v>6500</v>
      </c>
      <c r="O302" s="410"/>
      <c r="P302" s="237">
        <v>4500</v>
      </c>
      <c r="Q302" s="237">
        <v>4500</v>
      </c>
      <c r="R302" s="237">
        <v>4500</v>
      </c>
      <c r="S302" s="183" t="s">
        <v>1047</v>
      </c>
      <c r="T302" s="235">
        <v>4500</v>
      </c>
      <c r="U302" s="180">
        <v>4500</v>
      </c>
      <c r="V302" s="410"/>
      <c r="W302" s="183" t="s">
        <v>1047</v>
      </c>
      <c r="X302" s="183" t="s">
        <v>1047</v>
      </c>
      <c r="Y302" s="180">
        <v>4500</v>
      </c>
      <c r="Z302" s="235">
        <f>'Prix médians'!E10</f>
        <v>4500</v>
      </c>
      <c r="AB302" s="130" t="s">
        <v>927</v>
      </c>
      <c r="AC302" s="183" t="s">
        <v>1047</v>
      </c>
      <c r="AD302" s="183">
        <v>6000</v>
      </c>
      <c r="AE302" s="183" t="s">
        <v>1047</v>
      </c>
      <c r="AF302" s="235">
        <v>5000</v>
      </c>
      <c r="AG302" s="183" t="s">
        <v>1047</v>
      </c>
      <c r="AH302" s="183" t="s">
        <v>1047</v>
      </c>
      <c r="AI302" s="183" t="s">
        <v>1047</v>
      </c>
      <c r="AJ302" s="237">
        <v>4500</v>
      </c>
      <c r="AK302" s="237">
        <v>4500</v>
      </c>
      <c r="AL302" s="413"/>
      <c r="AM302" s="237">
        <v>5500</v>
      </c>
      <c r="AN302" s="410"/>
      <c r="AO302" s="237">
        <v>4000</v>
      </c>
      <c r="AP302" s="410"/>
      <c r="AQ302" s="237">
        <v>5000</v>
      </c>
      <c r="AR302" s="237">
        <v>5000</v>
      </c>
      <c r="AS302" s="237">
        <v>5000</v>
      </c>
      <c r="AT302" s="183" t="s">
        <v>1047</v>
      </c>
      <c r="AU302" s="235">
        <v>5000</v>
      </c>
      <c r="AV302" s="180">
        <v>5000</v>
      </c>
      <c r="AW302" s="410"/>
      <c r="AX302" s="183" t="s">
        <v>1047</v>
      </c>
      <c r="AY302" s="183" t="s">
        <v>1047</v>
      </c>
      <c r="AZ302" s="233">
        <v>6150</v>
      </c>
      <c r="BA302" s="233">
        <f>'Prix médians'!I10</f>
        <v>6000</v>
      </c>
      <c r="BC302" s="130" t="s">
        <v>927</v>
      </c>
      <c r="BD302" s="183" t="s">
        <v>1047</v>
      </c>
      <c r="BE302" s="183">
        <v>1250</v>
      </c>
      <c r="BF302" s="183" t="s">
        <v>1047</v>
      </c>
      <c r="BG302" s="235">
        <v>1000</v>
      </c>
      <c r="BH302" s="183" t="s">
        <v>1047</v>
      </c>
      <c r="BI302" s="183" t="s">
        <v>1047</v>
      </c>
      <c r="BJ302" s="183" t="s">
        <v>1047</v>
      </c>
      <c r="BK302" s="237">
        <v>1250</v>
      </c>
      <c r="BL302" s="237">
        <v>1000</v>
      </c>
      <c r="BM302" s="410"/>
      <c r="BN302" s="237">
        <v>1125</v>
      </c>
      <c r="BO302" s="410"/>
      <c r="BP302" s="237">
        <v>1250</v>
      </c>
      <c r="BQ302" s="410"/>
      <c r="BR302" s="237">
        <v>1000</v>
      </c>
      <c r="BS302" s="237">
        <v>1000</v>
      </c>
      <c r="BT302" s="237">
        <v>1000</v>
      </c>
      <c r="BU302" s="183" t="s">
        <v>1047</v>
      </c>
      <c r="BV302" s="235">
        <v>1000</v>
      </c>
      <c r="BW302" s="180">
        <v>1000</v>
      </c>
      <c r="BX302" s="410"/>
      <c r="BY302" s="183" t="s">
        <v>1047</v>
      </c>
      <c r="BZ302" s="183" t="s">
        <v>1047</v>
      </c>
      <c r="CA302" s="180">
        <v>1000</v>
      </c>
      <c r="CB302" s="235">
        <f>'Prix médians'!T10</f>
        <v>1000</v>
      </c>
      <c r="CD302" s="130" t="s">
        <v>927</v>
      </c>
      <c r="CE302" s="183" t="s">
        <v>1047</v>
      </c>
      <c r="CF302" s="183">
        <v>75</v>
      </c>
      <c r="CG302" s="183" t="s">
        <v>1047</v>
      </c>
      <c r="CH302" s="235">
        <v>50</v>
      </c>
      <c r="CI302" s="183" t="s">
        <v>1047</v>
      </c>
      <c r="CJ302" s="183" t="s">
        <v>1047</v>
      </c>
      <c r="CK302" s="183" t="s">
        <v>1047</v>
      </c>
      <c r="CL302" s="237">
        <v>50</v>
      </c>
      <c r="CM302" s="237">
        <v>50</v>
      </c>
      <c r="CN302" s="410"/>
      <c r="CO302" s="237">
        <v>50</v>
      </c>
      <c r="CP302" s="410"/>
      <c r="CQ302" s="237">
        <v>50</v>
      </c>
      <c r="CR302" s="410"/>
      <c r="CS302" s="237">
        <v>50</v>
      </c>
      <c r="CT302" s="237">
        <v>50</v>
      </c>
      <c r="CU302" s="237">
        <v>50</v>
      </c>
      <c r="CV302" s="183" t="s">
        <v>1047</v>
      </c>
      <c r="CW302" s="235">
        <v>50</v>
      </c>
      <c r="CX302" s="180">
        <v>50</v>
      </c>
      <c r="CY302" s="410"/>
      <c r="CZ302" s="183" t="s">
        <v>1047</v>
      </c>
      <c r="DA302" s="283" t="s">
        <v>1047</v>
      </c>
      <c r="DB302" s="180">
        <v>50</v>
      </c>
      <c r="DC302" s="235">
        <f>'Prix médians'!V10</f>
        <v>50</v>
      </c>
      <c r="DE302" s="130" t="s">
        <v>927</v>
      </c>
      <c r="DF302" s="183" t="s">
        <v>1047</v>
      </c>
      <c r="DG302" s="183">
        <v>975</v>
      </c>
      <c r="DH302" s="183" t="s">
        <v>1047</v>
      </c>
      <c r="DI302" s="253">
        <v>800</v>
      </c>
      <c r="DJ302" s="183" t="s">
        <v>1047</v>
      </c>
      <c r="DK302" s="183" t="s">
        <v>1047</v>
      </c>
      <c r="DL302" s="183" t="s">
        <v>1047</v>
      </c>
      <c r="DM302" s="237">
        <v>800</v>
      </c>
      <c r="DN302" s="237">
        <v>800</v>
      </c>
      <c r="DO302" s="237">
        <v>875</v>
      </c>
      <c r="DP302" s="237">
        <v>1000</v>
      </c>
      <c r="DQ302" s="237">
        <v>875</v>
      </c>
      <c r="DR302" s="234">
        <v>1200</v>
      </c>
      <c r="DS302" s="183" t="s">
        <v>1047</v>
      </c>
      <c r="DT302" s="237">
        <v>800</v>
      </c>
      <c r="DU302" s="237">
        <v>800</v>
      </c>
      <c r="DV302" s="237">
        <v>800</v>
      </c>
      <c r="DW302" s="183" t="s">
        <v>1047</v>
      </c>
      <c r="DX302" s="235">
        <v>800</v>
      </c>
      <c r="DY302" s="180">
        <v>800</v>
      </c>
      <c r="DZ302" s="183" t="s">
        <v>1047</v>
      </c>
      <c r="EA302" s="183" t="s">
        <v>1047</v>
      </c>
      <c r="EB302" s="283" t="s">
        <v>1047</v>
      </c>
      <c r="EC302" s="180">
        <v>750</v>
      </c>
      <c r="ED302" s="235">
        <f>'Prix médians'!W10</f>
        <v>750</v>
      </c>
    </row>
    <row r="303" spans="1:134" ht="14.45" customHeight="1" x14ac:dyDescent="0.3">
      <c r="A303" s="221" t="s">
        <v>928</v>
      </c>
      <c r="B303" s="308">
        <v>4000</v>
      </c>
      <c r="C303" s="308">
        <v>4000</v>
      </c>
      <c r="D303" s="183" t="s">
        <v>1047</v>
      </c>
      <c r="E303" s="183" t="s">
        <v>1047</v>
      </c>
      <c r="F303" s="183" t="s">
        <v>1047</v>
      </c>
      <c r="G303" s="183" t="s">
        <v>1047</v>
      </c>
      <c r="H303" s="236">
        <v>4000</v>
      </c>
      <c r="I303" s="183" t="s">
        <v>1047</v>
      </c>
      <c r="J303" s="235">
        <v>4000</v>
      </c>
      <c r="K303" s="410"/>
      <c r="L303" s="183" t="s">
        <v>1047</v>
      </c>
      <c r="M303" s="410"/>
      <c r="N303" s="237">
        <v>4000</v>
      </c>
      <c r="O303" s="410"/>
      <c r="P303" s="237">
        <v>4000</v>
      </c>
      <c r="Q303" s="237">
        <v>4750</v>
      </c>
      <c r="R303" s="237">
        <v>5000</v>
      </c>
      <c r="S303" s="235">
        <v>5000</v>
      </c>
      <c r="T303" s="235">
        <v>4500</v>
      </c>
      <c r="U303" s="183" t="s">
        <v>1047</v>
      </c>
      <c r="V303" s="410"/>
      <c r="W303" s="180">
        <v>4000</v>
      </c>
      <c r="X303" s="180">
        <v>4000</v>
      </c>
      <c r="Y303" s="180">
        <v>4000</v>
      </c>
      <c r="Z303" s="235">
        <f>'Prix médians'!E11</f>
        <v>4000</v>
      </c>
      <c r="AB303" s="221" t="s">
        <v>928</v>
      </c>
      <c r="AC303" s="308">
        <v>4000</v>
      </c>
      <c r="AD303" s="308">
        <v>4500</v>
      </c>
      <c r="AE303" s="183" t="s">
        <v>1047</v>
      </c>
      <c r="AF303" s="183" t="s">
        <v>1047</v>
      </c>
      <c r="AG303" s="183" t="s">
        <v>1047</v>
      </c>
      <c r="AH303" s="183" t="s">
        <v>1047</v>
      </c>
      <c r="AI303" s="234">
        <v>6500</v>
      </c>
      <c r="AJ303" s="183" t="s">
        <v>1047</v>
      </c>
      <c r="AK303" s="235">
        <v>5000</v>
      </c>
      <c r="AL303" s="413"/>
      <c r="AM303" s="183" t="s">
        <v>1047</v>
      </c>
      <c r="AN303" s="410"/>
      <c r="AO303" s="237">
        <v>6000</v>
      </c>
      <c r="AP303" s="410"/>
      <c r="AQ303" s="237">
        <v>6000</v>
      </c>
      <c r="AR303" s="237">
        <v>7500</v>
      </c>
      <c r="AS303" s="237">
        <v>7500</v>
      </c>
      <c r="AT303" s="235">
        <v>8000</v>
      </c>
      <c r="AU303" s="234">
        <v>6000</v>
      </c>
      <c r="AV303" s="183" t="s">
        <v>1047</v>
      </c>
      <c r="AW303" s="410"/>
      <c r="AX303" s="233">
        <v>6000</v>
      </c>
      <c r="AY303" s="180">
        <v>6000</v>
      </c>
      <c r="AZ303" s="180">
        <v>6000</v>
      </c>
      <c r="BA303" s="235">
        <f>'Prix médians'!I11</f>
        <v>4500</v>
      </c>
      <c r="BC303" s="221" t="s">
        <v>928</v>
      </c>
      <c r="BD303" s="308">
        <v>1000</v>
      </c>
      <c r="BE303" s="308">
        <v>1000</v>
      </c>
      <c r="BF303" s="183" t="s">
        <v>1047</v>
      </c>
      <c r="BG303" s="183" t="s">
        <v>1047</v>
      </c>
      <c r="BH303" s="183" t="s">
        <v>1047</v>
      </c>
      <c r="BI303" s="183" t="s">
        <v>1047</v>
      </c>
      <c r="BJ303" s="236">
        <v>1875</v>
      </c>
      <c r="BK303" s="183" t="s">
        <v>1047</v>
      </c>
      <c r="BL303" s="235">
        <v>1000</v>
      </c>
      <c r="BM303" s="410"/>
      <c r="BN303" s="183" t="s">
        <v>1047</v>
      </c>
      <c r="BO303" s="410"/>
      <c r="BP303" s="237">
        <v>1000</v>
      </c>
      <c r="BQ303" s="410"/>
      <c r="BR303" s="237">
        <v>1000</v>
      </c>
      <c r="BS303" s="237">
        <v>1000</v>
      </c>
      <c r="BT303" s="237">
        <v>1000</v>
      </c>
      <c r="BU303" s="235">
        <v>1000</v>
      </c>
      <c r="BV303" s="234">
        <v>1125</v>
      </c>
      <c r="BW303" s="183" t="s">
        <v>1047</v>
      </c>
      <c r="BX303" s="410"/>
      <c r="BY303" s="180">
        <v>1000</v>
      </c>
      <c r="BZ303" s="180">
        <v>1000</v>
      </c>
      <c r="CA303" s="180">
        <v>1000</v>
      </c>
      <c r="CB303" s="235">
        <f>'Prix médians'!T11</f>
        <v>1000</v>
      </c>
      <c r="CD303" s="221" t="s">
        <v>928</v>
      </c>
      <c r="CE303" s="308">
        <v>100</v>
      </c>
      <c r="CF303" s="234">
        <v>75</v>
      </c>
      <c r="CG303" s="183" t="s">
        <v>1047</v>
      </c>
      <c r="CH303" s="183" t="s">
        <v>1047</v>
      </c>
      <c r="CI303" s="183" t="s">
        <v>1047</v>
      </c>
      <c r="CJ303" s="183" t="s">
        <v>1047</v>
      </c>
      <c r="CK303" s="234">
        <v>100</v>
      </c>
      <c r="CL303" s="183" t="s">
        <v>1047</v>
      </c>
      <c r="CM303" s="235">
        <v>50</v>
      </c>
      <c r="CN303" s="410"/>
      <c r="CO303" s="183" t="s">
        <v>1047</v>
      </c>
      <c r="CP303" s="410"/>
      <c r="CQ303" s="237">
        <v>100</v>
      </c>
      <c r="CR303" s="410"/>
      <c r="CS303" s="237">
        <v>100</v>
      </c>
      <c r="CT303" s="237">
        <v>50</v>
      </c>
      <c r="CU303" s="237">
        <v>50</v>
      </c>
      <c r="CV303" s="235">
        <v>50</v>
      </c>
      <c r="CW303" s="235">
        <v>50</v>
      </c>
      <c r="CX303" s="183" t="s">
        <v>1047</v>
      </c>
      <c r="CY303" s="410"/>
      <c r="CZ303" s="234">
        <v>75</v>
      </c>
      <c r="DA303" s="236">
        <v>50</v>
      </c>
      <c r="DB303" s="180">
        <v>50</v>
      </c>
      <c r="DC303" s="235">
        <f>'Prix médians'!V11</f>
        <v>50</v>
      </c>
      <c r="DE303" s="221" t="s">
        <v>928</v>
      </c>
      <c r="DF303" s="253">
        <v>700</v>
      </c>
      <c r="DG303" s="253">
        <v>700</v>
      </c>
      <c r="DH303" s="183" t="s">
        <v>1047</v>
      </c>
      <c r="DI303" s="183" t="s">
        <v>1047</v>
      </c>
      <c r="DJ303" s="183" t="s">
        <v>1047</v>
      </c>
      <c r="DK303" s="183" t="s">
        <v>1047</v>
      </c>
      <c r="DL303" s="310">
        <v>750</v>
      </c>
      <c r="DM303" s="183" t="s">
        <v>1047</v>
      </c>
      <c r="DN303" s="235">
        <v>800</v>
      </c>
      <c r="DO303" s="237">
        <v>800</v>
      </c>
      <c r="DP303" s="183" t="s">
        <v>1047</v>
      </c>
      <c r="DQ303" s="237">
        <v>750</v>
      </c>
      <c r="DR303" s="237">
        <v>700</v>
      </c>
      <c r="DS303" s="237">
        <v>700</v>
      </c>
      <c r="DT303" s="237">
        <v>700</v>
      </c>
      <c r="DU303" s="237">
        <v>650</v>
      </c>
      <c r="DV303" s="237">
        <v>650</v>
      </c>
      <c r="DW303" s="235">
        <v>1000</v>
      </c>
      <c r="DX303" s="235">
        <v>650</v>
      </c>
      <c r="DY303" s="183" t="s">
        <v>1047</v>
      </c>
      <c r="DZ303" s="235">
        <v>700</v>
      </c>
      <c r="EA303" s="180">
        <v>700</v>
      </c>
      <c r="EB303" s="236">
        <v>700</v>
      </c>
      <c r="EC303" s="180">
        <v>700</v>
      </c>
      <c r="ED303" s="235">
        <f>'Prix médians'!W11</f>
        <v>700</v>
      </c>
    </row>
    <row r="304" spans="1:134" ht="14.45" customHeight="1" x14ac:dyDescent="0.3">
      <c r="A304" s="221" t="s">
        <v>1055</v>
      </c>
      <c r="B304" s="183" t="s">
        <v>1047</v>
      </c>
      <c r="C304" s="183" t="s">
        <v>1047</v>
      </c>
      <c r="D304" s="183" t="s">
        <v>1047</v>
      </c>
      <c r="E304" s="183" t="s">
        <v>1047</v>
      </c>
      <c r="F304" s="183" t="s">
        <v>1047</v>
      </c>
      <c r="G304" s="183" t="s">
        <v>1047</v>
      </c>
      <c r="H304" s="183" t="s">
        <v>1047</v>
      </c>
      <c r="I304" s="183" t="s">
        <v>1047</v>
      </c>
      <c r="J304" s="183" t="s">
        <v>1047</v>
      </c>
      <c r="K304" s="410"/>
      <c r="L304" s="183" t="s">
        <v>1047</v>
      </c>
      <c r="M304" s="410"/>
      <c r="N304" s="183" t="s">
        <v>1047</v>
      </c>
      <c r="O304" s="410"/>
      <c r="P304" s="237">
        <v>5500</v>
      </c>
      <c r="Q304" s="237">
        <v>5500</v>
      </c>
      <c r="R304" s="237">
        <v>5500</v>
      </c>
      <c r="S304" s="183" t="s">
        <v>1047</v>
      </c>
      <c r="T304" s="183" t="s">
        <v>1047</v>
      </c>
      <c r="U304" s="183" t="s">
        <v>1047</v>
      </c>
      <c r="V304" s="410"/>
      <c r="W304" s="183" t="s">
        <v>1047</v>
      </c>
      <c r="X304" s="183" t="s">
        <v>1047</v>
      </c>
      <c r="Y304" s="183" t="s">
        <v>1047</v>
      </c>
      <c r="Z304" s="183" t="s">
        <v>1047</v>
      </c>
      <c r="AB304" s="221" t="s">
        <v>1055</v>
      </c>
      <c r="AC304" s="183" t="s">
        <v>1047</v>
      </c>
      <c r="AD304" s="183" t="s">
        <v>1047</v>
      </c>
      <c r="AE304" s="183" t="s">
        <v>1047</v>
      </c>
      <c r="AF304" s="183" t="s">
        <v>1047</v>
      </c>
      <c r="AG304" s="183" t="s">
        <v>1047</v>
      </c>
      <c r="AH304" s="183" t="s">
        <v>1047</v>
      </c>
      <c r="AI304" s="183" t="s">
        <v>1047</v>
      </c>
      <c r="AJ304" s="183" t="s">
        <v>1047</v>
      </c>
      <c r="AK304" s="183" t="s">
        <v>1047</v>
      </c>
      <c r="AL304" s="413"/>
      <c r="AM304" s="183" t="s">
        <v>1047</v>
      </c>
      <c r="AN304" s="410"/>
      <c r="AO304" s="183" t="s">
        <v>1047</v>
      </c>
      <c r="AP304" s="410"/>
      <c r="AQ304" s="237">
        <v>6500</v>
      </c>
      <c r="AR304" s="237">
        <v>7000</v>
      </c>
      <c r="AS304" s="237">
        <v>5800</v>
      </c>
      <c r="AT304" s="183" t="s">
        <v>1047</v>
      </c>
      <c r="AU304" s="183" t="s">
        <v>1047</v>
      </c>
      <c r="AV304" s="183" t="s">
        <v>1047</v>
      </c>
      <c r="AW304" s="410"/>
      <c r="AX304" s="183" t="s">
        <v>1047</v>
      </c>
      <c r="AY304" s="183" t="s">
        <v>1047</v>
      </c>
      <c r="AZ304" s="183" t="s">
        <v>1047</v>
      </c>
      <c r="BA304" s="183" t="s">
        <v>1047</v>
      </c>
      <c r="BC304" s="221" t="s">
        <v>1055</v>
      </c>
      <c r="BD304" s="183" t="s">
        <v>1047</v>
      </c>
      <c r="BE304" s="183" t="s">
        <v>1047</v>
      </c>
      <c r="BF304" s="183" t="s">
        <v>1047</v>
      </c>
      <c r="BG304" s="183" t="s">
        <v>1047</v>
      </c>
      <c r="BH304" s="183" t="s">
        <v>1047</v>
      </c>
      <c r="BI304" s="183" t="s">
        <v>1047</v>
      </c>
      <c r="BJ304" s="183" t="s">
        <v>1047</v>
      </c>
      <c r="BK304" s="183" t="s">
        <v>1047</v>
      </c>
      <c r="BL304" s="183" t="s">
        <v>1047</v>
      </c>
      <c r="BM304" s="410"/>
      <c r="BN304" s="183" t="s">
        <v>1047</v>
      </c>
      <c r="BO304" s="410"/>
      <c r="BP304" s="183" t="s">
        <v>1047</v>
      </c>
      <c r="BQ304" s="410"/>
      <c r="BR304" s="234">
        <v>1350</v>
      </c>
      <c r="BS304" s="237">
        <v>1000</v>
      </c>
      <c r="BT304" s="237">
        <v>1000</v>
      </c>
      <c r="BU304" s="183" t="s">
        <v>1047</v>
      </c>
      <c r="BV304" s="183" t="s">
        <v>1047</v>
      </c>
      <c r="BW304" s="183" t="s">
        <v>1047</v>
      </c>
      <c r="BX304" s="410"/>
      <c r="BY304" s="183" t="s">
        <v>1047</v>
      </c>
      <c r="BZ304" s="183" t="s">
        <v>1047</v>
      </c>
      <c r="CA304" s="183" t="s">
        <v>1047</v>
      </c>
      <c r="CB304" s="183" t="s">
        <v>1047</v>
      </c>
      <c r="CD304" s="221" t="s">
        <v>1055</v>
      </c>
      <c r="CE304" s="183" t="s">
        <v>1047</v>
      </c>
      <c r="CF304" s="183" t="s">
        <v>1047</v>
      </c>
      <c r="CG304" s="183" t="s">
        <v>1047</v>
      </c>
      <c r="CH304" s="183" t="s">
        <v>1047</v>
      </c>
      <c r="CI304" s="183" t="s">
        <v>1047</v>
      </c>
      <c r="CJ304" s="183" t="s">
        <v>1047</v>
      </c>
      <c r="CK304" s="183" t="s">
        <v>1047</v>
      </c>
      <c r="CL304" s="183" t="s">
        <v>1047</v>
      </c>
      <c r="CM304" s="183" t="s">
        <v>1047</v>
      </c>
      <c r="CN304" s="410"/>
      <c r="CO304" s="183" t="s">
        <v>1047</v>
      </c>
      <c r="CP304" s="410"/>
      <c r="CQ304" s="183" t="s">
        <v>1047</v>
      </c>
      <c r="CR304" s="410"/>
      <c r="CS304" s="233">
        <v>100</v>
      </c>
      <c r="CT304" s="237">
        <v>100</v>
      </c>
      <c r="CU304" s="237">
        <v>100</v>
      </c>
      <c r="CV304" s="183" t="s">
        <v>1047</v>
      </c>
      <c r="CW304" s="183" t="s">
        <v>1047</v>
      </c>
      <c r="CX304" s="183" t="s">
        <v>1047</v>
      </c>
      <c r="CY304" s="410"/>
      <c r="CZ304" s="183" t="s">
        <v>1047</v>
      </c>
      <c r="DA304" s="283" t="s">
        <v>1047</v>
      </c>
      <c r="DB304" s="283" t="s">
        <v>1047</v>
      </c>
      <c r="DC304" s="283" t="s">
        <v>1047</v>
      </c>
      <c r="DE304" s="221" t="s">
        <v>1055</v>
      </c>
      <c r="DF304" s="183" t="s">
        <v>1047</v>
      </c>
      <c r="DG304" s="183" t="s">
        <v>1047</v>
      </c>
      <c r="DH304" s="183" t="s">
        <v>1047</v>
      </c>
      <c r="DI304" s="183" t="s">
        <v>1047</v>
      </c>
      <c r="DJ304" s="183" t="s">
        <v>1047</v>
      </c>
      <c r="DK304" s="183" t="s">
        <v>1047</v>
      </c>
      <c r="DL304" s="183" t="s">
        <v>1047</v>
      </c>
      <c r="DM304" s="183" t="s">
        <v>1047</v>
      </c>
      <c r="DN304" s="183" t="s">
        <v>1047</v>
      </c>
      <c r="DO304" s="246" t="s">
        <v>1055</v>
      </c>
      <c r="DP304" s="183" t="s">
        <v>1047</v>
      </c>
      <c r="DQ304" s="183" t="s">
        <v>1047</v>
      </c>
      <c r="DR304" s="183" t="s">
        <v>1047</v>
      </c>
      <c r="DS304" s="183" t="s">
        <v>1047</v>
      </c>
      <c r="DT304" s="234">
        <v>1225</v>
      </c>
      <c r="DU304" s="237">
        <v>700</v>
      </c>
      <c r="DV304" s="237">
        <v>700</v>
      </c>
      <c r="DW304" s="183" t="s">
        <v>1047</v>
      </c>
      <c r="DX304" s="183" t="s">
        <v>1047</v>
      </c>
      <c r="DY304" s="183" t="s">
        <v>1047</v>
      </c>
      <c r="DZ304" s="183" t="s">
        <v>1047</v>
      </c>
      <c r="EA304" s="183" t="s">
        <v>1047</v>
      </c>
      <c r="EB304" s="283" t="s">
        <v>1047</v>
      </c>
      <c r="EC304" s="283" t="s">
        <v>1047</v>
      </c>
      <c r="ED304" s="283" t="s">
        <v>1047</v>
      </c>
    </row>
    <row r="305" spans="1:134" ht="14.45" customHeight="1" x14ac:dyDescent="0.3">
      <c r="A305" s="221" t="s">
        <v>929</v>
      </c>
      <c r="B305" s="183" t="s">
        <v>1047</v>
      </c>
      <c r="C305" s="183" t="s">
        <v>1047</v>
      </c>
      <c r="D305" s="235">
        <v>5000</v>
      </c>
      <c r="E305" s="235">
        <v>5000</v>
      </c>
      <c r="F305" s="183" t="s">
        <v>1047</v>
      </c>
      <c r="G305" s="235">
        <v>5000</v>
      </c>
      <c r="H305" s="236">
        <v>5000</v>
      </c>
      <c r="I305" s="236">
        <v>7000</v>
      </c>
      <c r="J305" s="236">
        <v>6000</v>
      </c>
      <c r="K305" s="410"/>
      <c r="L305" s="236">
        <v>6000</v>
      </c>
      <c r="M305" s="410"/>
      <c r="N305" s="236">
        <v>6000</v>
      </c>
      <c r="O305" s="410"/>
      <c r="P305" s="236">
        <v>6000</v>
      </c>
      <c r="Q305" s="236">
        <v>5000</v>
      </c>
      <c r="R305" s="237">
        <v>5000</v>
      </c>
      <c r="S305" s="235">
        <v>5000</v>
      </c>
      <c r="T305" s="235">
        <v>5000</v>
      </c>
      <c r="U305" s="180">
        <v>5000</v>
      </c>
      <c r="V305" s="410"/>
      <c r="W305" s="180">
        <v>5000</v>
      </c>
      <c r="X305" s="180">
        <v>5000</v>
      </c>
      <c r="Y305" s="180">
        <v>3000</v>
      </c>
      <c r="Z305" s="235">
        <f>'Prix médians'!E12</f>
        <v>5000</v>
      </c>
      <c r="AB305" s="221" t="s">
        <v>929</v>
      </c>
      <c r="AC305" s="183" t="s">
        <v>1047</v>
      </c>
      <c r="AD305" s="183" t="s">
        <v>1047</v>
      </c>
      <c r="AE305" s="235">
        <v>7000</v>
      </c>
      <c r="AF305" s="235">
        <v>7000</v>
      </c>
      <c r="AG305" s="183" t="s">
        <v>1047</v>
      </c>
      <c r="AH305" s="235">
        <v>7500</v>
      </c>
      <c r="AI305" s="236">
        <v>6500</v>
      </c>
      <c r="AJ305" s="236">
        <v>6500</v>
      </c>
      <c r="AK305" s="236">
        <v>6250</v>
      </c>
      <c r="AL305" s="413"/>
      <c r="AM305" s="236">
        <v>6750</v>
      </c>
      <c r="AN305" s="410"/>
      <c r="AO305" s="236">
        <v>6000</v>
      </c>
      <c r="AP305" s="410"/>
      <c r="AQ305" s="236">
        <v>6000</v>
      </c>
      <c r="AR305" s="236">
        <v>7000</v>
      </c>
      <c r="AS305" s="237">
        <v>6000</v>
      </c>
      <c r="AT305" s="235">
        <v>6000</v>
      </c>
      <c r="AU305" s="235">
        <v>6000</v>
      </c>
      <c r="AV305" s="180">
        <v>6000</v>
      </c>
      <c r="AW305" s="410"/>
      <c r="AX305" s="180">
        <v>6000</v>
      </c>
      <c r="AY305" s="180">
        <v>6000</v>
      </c>
      <c r="AZ305" s="180">
        <v>8500</v>
      </c>
      <c r="BA305" s="233">
        <f>'Prix médians'!I12</f>
        <v>6000</v>
      </c>
      <c r="BC305" s="221" t="s">
        <v>929</v>
      </c>
      <c r="BD305" s="183" t="s">
        <v>1047</v>
      </c>
      <c r="BE305" s="183" t="s">
        <v>1047</v>
      </c>
      <c r="BF305" s="235">
        <v>1500</v>
      </c>
      <c r="BG305" s="235">
        <v>1500</v>
      </c>
      <c r="BH305" s="183" t="s">
        <v>1047</v>
      </c>
      <c r="BI305" s="235">
        <v>2000</v>
      </c>
      <c r="BJ305" s="236">
        <v>2000</v>
      </c>
      <c r="BK305" s="236">
        <v>2000</v>
      </c>
      <c r="BL305" s="236">
        <v>2000</v>
      </c>
      <c r="BM305" s="410"/>
      <c r="BN305" s="236">
        <v>2000</v>
      </c>
      <c r="BO305" s="410"/>
      <c r="BP305" s="236">
        <v>2000</v>
      </c>
      <c r="BQ305" s="410"/>
      <c r="BR305" s="236">
        <v>2000</v>
      </c>
      <c r="BS305" s="236">
        <v>2000</v>
      </c>
      <c r="BT305" s="237">
        <v>2000</v>
      </c>
      <c r="BU305" s="235">
        <v>2000</v>
      </c>
      <c r="BV305" s="235">
        <v>2000</v>
      </c>
      <c r="BW305" s="180">
        <v>2000</v>
      </c>
      <c r="BX305" s="410"/>
      <c r="BY305" s="180">
        <v>2000</v>
      </c>
      <c r="BZ305" s="180">
        <v>2000</v>
      </c>
      <c r="CA305" s="180">
        <v>2500</v>
      </c>
      <c r="CB305" s="235">
        <f>'Prix médians'!T12</f>
        <v>2000</v>
      </c>
      <c r="CD305" s="221" t="s">
        <v>929</v>
      </c>
      <c r="CE305" s="183" t="s">
        <v>1047</v>
      </c>
      <c r="CF305" s="183" t="s">
        <v>1047</v>
      </c>
      <c r="CG305" s="235">
        <v>100</v>
      </c>
      <c r="CH305" s="235">
        <v>100</v>
      </c>
      <c r="CI305" s="183" t="s">
        <v>1047</v>
      </c>
      <c r="CJ305" s="235">
        <v>100</v>
      </c>
      <c r="CK305" s="236">
        <v>100</v>
      </c>
      <c r="CL305" s="236">
        <v>100</v>
      </c>
      <c r="CM305" s="236">
        <v>100</v>
      </c>
      <c r="CN305" s="410"/>
      <c r="CO305" s="236">
        <v>100</v>
      </c>
      <c r="CP305" s="410"/>
      <c r="CQ305" s="236">
        <v>100</v>
      </c>
      <c r="CR305" s="410"/>
      <c r="CS305" s="236">
        <v>100</v>
      </c>
      <c r="CT305" s="236">
        <v>100</v>
      </c>
      <c r="CU305" s="237">
        <v>100</v>
      </c>
      <c r="CV305" s="235">
        <v>100</v>
      </c>
      <c r="CW305" s="235">
        <v>100</v>
      </c>
      <c r="CX305" s="180">
        <v>100</v>
      </c>
      <c r="CY305" s="410"/>
      <c r="CZ305" s="180">
        <v>100</v>
      </c>
      <c r="DA305" s="236">
        <v>100</v>
      </c>
      <c r="DB305" s="180">
        <v>100</v>
      </c>
      <c r="DC305" s="235">
        <f>'Prix médians'!V12</f>
        <v>100</v>
      </c>
      <c r="DE305" s="221" t="s">
        <v>929</v>
      </c>
      <c r="DF305" s="183" t="s">
        <v>1047</v>
      </c>
      <c r="DG305" s="183" t="s">
        <v>1047</v>
      </c>
      <c r="DH305" s="235">
        <v>1300</v>
      </c>
      <c r="DI305" s="235">
        <v>1300</v>
      </c>
      <c r="DJ305" s="183" t="s">
        <v>1047</v>
      </c>
      <c r="DK305" s="235">
        <v>1300</v>
      </c>
      <c r="DL305" s="310">
        <v>1250</v>
      </c>
      <c r="DM305" s="236">
        <v>1250</v>
      </c>
      <c r="DN305" s="236">
        <v>1300</v>
      </c>
      <c r="DO305" s="236">
        <v>1300</v>
      </c>
      <c r="DP305" s="236">
        <v>1300</v>
      </c>
      <c r="DQ305" s="236">
        <v>1400</v>
      </c>
      <c r="DR305" s="236">
        <v>1300</v>
      </c>
      <c r="DS305" s="236">
        <v>1300</v>
      </c>
      <c r="DT305" s="236">
        <v>1300</v>
      </c>
      <c r="DU305" s="236">
        <v>1300</v>
      </c>
      <c r="DV305" s="237">
        <v>1250</v>
      </c>
      <c r="DW305" s="235">
        <v>1200</v>
      </c>
      <c r="DX305" s="235">
        <v>1250</v>
      </c>
      <c r="DY305" s="180">
        <v>1250</v>
      </c>
      <c r="DZ305" s="183" t="s">
        <v>1047</v>
      </c>
      <c r="EA305" s="180">
        <v>1500</v>
      </c>
      <c r="EB305" s="236">
        <v>2500</v>
      </c>
      <c r="EC305" s="180">
        <v>1300</v>
      </c>
      <c r="ED305" s="235">
        <f>'Prix médians'!W12</f>
        <v>1000</v>
      </c>
    </row>
    <row r="306" spans="1:134" ht="14.45" customHeight="1" x14ac:dyDescent="0.3">
      <c r="A306" s="130" t="s">
        <v>1750</v>
      </c>
      <c r="B306" s="183" t="s">
        <v>1047</v>
      </c>
      <c r="C306" s="183" t="s">
        <v>1047</v>
      </c>
      <c r="D306" s="183" t="s">
        <v>1047</v>
      </c>
      <c r="E306" s="183" t="s">
        <v>1047</v>
      </c>
      <c r="F306" s="183" t="s">
        <v>1047</v>
      </c>
      <c r="G306" s="183" t="s">
        <v>1047</v>
      </c>
      <c r="H306" s="183" t="s">
        <v>1047</v>
      </c>
      <c r="I306" s="183" t="s">
        <v>1047</v>
      </c>
      <c r="J306" s="183" t="s">
        <v>1047</v>
      </c>
      <c r="K306" s="410"/>
      <c r="L306" s="183" t="s">
        <v>1047</v>
      </c>
      <c r="M306" s="410"/>
      <c r="N306" s="183" t="s">
        <v>1047</v>
      </c>
      <c r="O306" s="410"/>
      <c r="P306" s="183" t="s">
        <v>1047</v>
      </c>
      <c r="Q306" s="183" t="s">
        <v>1047</v>
      </c>
      <c r="R306" s="183" t="s">
        <v>1047</v>
      </c>
      <c r="S306" s="183" t="s">
        <v>1047</v>
      </c>
      <c r="T306" s="183" t="s">
        <v>1047</v>
      </c>
      <c r="U306" s="183" t="s">
        <v>1047</v>
      </c>
      <c r="V306" s="410"/>
      <c r="W306" s="183" t="s">
        <v>1047</v>
      </c>
      <c r="X306" s="183" t="s">
        <v>1047</v>
      </c>
      <c r="Y306" s="180">
        <v>6000</v>
      </c>
      <c r="Z306" s="235">
        <f>'Prix médians'!E13</f>
        <v>4000</v>
      </c>
      <c r="AB306" s="130" t="s">
        <v>1750</v>
      </c>
      <c r="AC306" s="183" t="s">
        <v>1047</v>
      </c>
      <c r="AD306" s="183" t="s">
        <v>1047</v>
      </c>
      <c r="AE306" s="183" t="s">
        <v>1047</v>
      </c>
      <c r="AF306" s="183" t="s">
        <v>1047</v>
      </c>
      <c r="AG306" s="183" t="s">
        <v>1047</v>
      </c>
      <c r="AH306" s="183" t="s">
        <v>1047</v>
      </c>
      <c r="AI306" s="183" t="s">
        <v>1047</v>
      </c>
      <c r="AJ306" s="183" t="s">
        <v>1047</v>
      </c>
      <c r="AK306" s="183" t="s">
        <v>1047</v>
      </c>
      <c r="AL306" s="413"/>
      <c r="AM306" s="183" t="s">
        <v>1047</v>
      </c>
      <c r="AN306" s="410"/>
      <c r="AO306" s="183" t="s">
        <v>1047</v>
      </c>
      <c r="AP306" s="410"/>
      <c r="AQ306" s="183" t="s">
        <v>1047</v>
      </c>
      <c r="AR306" s="183" t="s">
        <v>1047</v>
      </c>
      <c r="AS306" s="183" t="s">
        <v>1047</v>
      </c>
      <c r="AT306" s="183" t="s">
        <v>1047</v>
      </c>
      <c r="AU306" s="183" t="s">
        <v>1047</v>
      </c>
      <c r="AV306" s="183" t="s">
        <v>1047</v>
      </c>
      <c r="AW306" s="410"/>
      <c r="AX306" s="183" t="s">
        <v>1047</v>
      </c>
      <c r="AY306" s="183" t="s">
        <v>1047</v>
      </c>
      <c r="AZ306" s="193">
        <v>6150</v>
      </c>
      <c r="BA306" s="235">
        <f>'Prix médians'!I13</f>
        <v>5000</v>
      </c>
      <c r="BC306" s="130" t="s">
        <v>1750</v>
      </c>
      <c r="BD306" s="183" t="s">
        <v>1047</v>
      </c>
      <c r="BE306" s="183" t="s">
        <v>1047</v>
      </c>
      <c r="BF306" s="183" t="s">
        <v>1047</v>
      </c>
      <c r="BG306" s="183" t="s">
        <v>1047</v>
      </c>
      <c r="BH306" s="183" t="s">
        <v>1047</v>
      </c>
      <c r="BI306" s="183" t="s">
        <v>1047</v>
      </c>
      <c r="BJ306" s="183" t="s">
        <v>1047</v>
      </c>
      <c r="BK306" s="183" t="s">
        <v>1047</v>
      </c>
      <c r="BL306" s="183" t="s">
        <v>1047</v>
      </c>
      <c r="BM306" s="410"/>
      <c r="BN306" s="183" t="s">
        <v>1047</v>
      </c>
      <c r="BO306" s="410"/>
      <c r="BP306" s="183" t="s">
        <v>1047</v>
      </c>
      <c r="BQ306" s="410"/>
      <c r="BR306" s="183" t="s">
        <v>1047</v>
      </c>
      <c r="BS306" s="183" t="s">
        <v>1047</v>
      </c>
      <c r="BT306" s="183" t="s">
        <v>1047</v>
      </c>
      <c r="BU306" s="183" t="s">
        <v>1047</v>
      </c>
      <c r="BV306" s="183" t="s">
        <v>1047</v>
      </c>
      <c r="BW306" s="183" t="s">
        <v>1047</v>
      </c>
      <c r="BX306" s="410"/>
      <c r="BY306" s="183" t="s">
        <v>1047</v>
      </c>
      <c r="BZ306" s="183" t="s">
        <v>1047</v>
      </c>
      <c r="CA306" s="180">
        <v>1500</v>
      </c>
      <c r="CB306" s="235">
        <f>'Prix médians'!T13</f>
        <v>1500</v>
      </c>
      <c r="CD306" s="130" t="s">
        <v>1750</v>
      </c>
      <c r="CE306" s="183" t="s">
        <v>1047</v>
      </c>
      <c r="CF306" s="183" t="s">
        <v>1047</v>
      </c>
      <c r="CG306" s="183" t="s">
        <v>1047</v>
      </c>
      <c r="CH306" s="183" t="s">
        <v>1047</v>
      </c>
      <c r="CI306" s="183" t="s">
        <v>1047</v>
      </c>
      <c r="CJ306" s="183" t="s">
        <v>1047</v>
      </c>
      <c r="CK306" s="183" t="s">
        <v>1047</v>
      </c>
      <c r="CL306" s="183" t="s">
        <v>1047</v>
      </c>
      <c r="CM306" s="183" t="s">
        <v>1047</v>
      </c>
      <c r="CN306" s="410"/>
      <c r="CO306" s="183" t="s">
        <v>1047</v>
      </c>
      <c r="CP306" s="410"/>
      <c r="CQ306" s="183" t="s">
        <v>1047</v>
      </c>
      <c r="CR306" s="410"/>
      <c r="CS306" s="183" t="s">
        <v>1047</v>
      </c>
      <c r="CT306" s="183" t="s">
        <v>1047</v>
      </c>
      <c r="CU306" s="183" t="s">
        <v>1047</v>
      </c>
      <c r="CV306" s="183" t="s">
        <v>1047</v>
      </c>
      <c r="CW306" s="183" t="s">
        <v>1047</v>
      </c>
      <c r="CX306" s="183" t="s">
        <v>1047</v>
      </c>
      <c r="CY306" s="410"/>
      <c r="CZ306" s="183" t="s">
        <v>1047</v>
      </c>
      <c r="DA306" s="183" t="s">
        <v>1047</v>
      </c>
      <c r="DB306" s="180">
        <v>50</v>
      </c>
      <c r="DC306" s="235">
        <f>'Prix médians'!V13</f>
        <v>50</v>
      </c>
      <c r="DE306" s="130" t="s">
        <v>1750</v>
      </c>
      <c r="DF306" s="183" t="s">
        <v>1047</v>
      </c>
      <c r="DG306" s="183" t="s">
        <v>1047</v>
      </c>
      <c r="DH306" s="183" t="s">
        <v>1047</v>
      </c>
      <c r="DI306" s="183" t="s">
        <v>1047</v>
      </c>
      <c r="DJ306" s="183" t="s">
        <v>1047</v>
      </c>
      <c r="DK306" s="183" t="s">
        <v>1047</v>
      </c>
      <c r="DL306" s="183" t="s">
        <v>1047</v>
      </c>
      <c r="DM306" s="183" t="s">
        <v>1047</v>
      </c>
      <c r="DN306" s="183" t="s">
        <v>1047</v>
      </c>
      <c r="DO306" s="183" t="s">
        <v>1047</v>
      </c>
      <c r="DP306" s="183" t="s">
        <v>1047</v>
      </c>
      <c r="DQ306" s="183" t="s">
        <v>1047</v>
      </c>
      <c r="DR306" s="183" t="s">
        <v>1047</v>
      </c>
      <c r="DS306" s="183" t="s">
        <v>1047</v>
      </c>
      <c r="DT306" s="183" t="s">
        <v>1047</v>
      </c>
      <c r="DU306" s="183" t="s">
        <v>1047</v>
      </c>
      <c r="DV306" s="183" t="s">
        <v>1047</v>
      </c>
      <c r="DW306" s="183" t="s">
        <v>1047</v>
      </c>
      <c r="DX306" s="183" t="s">
        <v>1047</v>
      </c>
      <c r="DY306" s="183" t="s">
        <v>1047</v>
      </c>
      <c r="DZ306" s="183" t="s">
        <v>1047</v>
      </c>
      <c r="EA306" s="183" t="s">
        <v>1047</v>
      </c>
      <c r="EB306" s="183" t="s">
        <v>1047</v>
      </c>
      <c r="EC306" s="180">
        <v>1200</v>
      </c>
      <c r="ED306" s="235">
        <f>'Prix médians'!W13</f>
        <v>1100</v>
      </c>
    </row>
    <row r="307" spans="1:134" ht="14.45" customHeight="1" x14ac:dyDescent="0.3">
      <c r="A307" s="221" t="s">
        <v>874</v>
      </c>
      <c r="B307" s="183" t="s">
        <v>1047</v>
      </c>
      <c r="C307" s="183" t="s">
        <v>1047</v>
      </c>
      <c r="D307" s="183" t="s">
        <v>1047</v>
      </c>
      <c r="E307" s="183" t="s">
        <v>1047</v>
      </c>
      <c r="F307" s="183" t="s">
        <v>1047</v>
      </c>
      <c r="G307" s="183" t="s">
        <v>1047</v>
      </c>
      <c r="H307" s="183" t="s">
        <v>1047</v>
      </c>
      <c r="I307" s="183" t="s">
        <v>1047</v>
      </c>
      <c r="J307" s="183" t="s">
        <v>1047</v>
      </c>
      <c r="K307" s="410"/>
      <c r="L307" s="183" t="s">
        <v>1047</v>
      </c>
      <c r="M307" s="410"/>
      <c r="N307" s="183" t="s">
        <v>1047</v>
      </c>
      <c r="O307" s="410"/>
      <c r="P307" s="237">
        <v>4000</v>
      </c>
      <c r="Q307" s="237">
        <v>4750</v>
      </c>
      <c r="R307" s="237">
        <v>8000</v>
      </c>
      <c r="S307" s="235">
        <v>7000</v>
      </c>
      <c r="T307" s="235">
        <v>7000</v>
      </c>
      <c r="U307" s="180">
        <v>7500</v>
      </c>
      <c r="V307" s="410"/>
      <c r="W307" s="180">
        <v>7500</v>
      </c>
      <c r="X307" s="180">
        <v>8000</v>
      </c>
      <c r="Y307" s="180">
        <v>10000</v>
      </c>
      <c r="Z307" s="235">
        <f>'Prix médians'!E14</f>
        <v>7500</v>
      </c>
      <c r="AB307" s="221" t="s">
        <v>874</v>
      </c>
      <c r="AC307" s="183" t="s">
        <v>1047</v>
      </c>
      <c r="AD307" s="183" t="s">
        <v>1047</v>
      </c>
      <c r="AE307" s="183" t="s">
        <v>1047</v>
      </c>
      <c r="AF307" s="183" t="s">
        <v>1047</v>
      </c>
      <c r="AG307" s="183" t="s">
        <v>1047</v>
      </c>
      <c r="AH307" s="183" t="s">
        <v>1047</v>
      </c>
      <c r="AI307" s="183" t="s">
        <v>1047</v>
      </c>
      <c r="AJ307" s="183" t="s">
        <v>1047</v>
      </c>
      <c r="AK307" s="183" t="s">
        <v>1047</v>
      </c>
      <c r="AL307" s="413"/>
      <c r="AM307" s="183" t="s">
        <v>1047</v>
      </c>
      <c r="AN307" s="410"/>
      <c r="AO307" s="183" t="s">
        <v>1047</v>
      </c>
      <c r="AP307" s="410"/>
      <c r="AQ307" s="237">
        <v>6000</v>
      </c>
      <c r="AR307" s="237">
        <v>7500</v>
      </c>
      <c r="AS307" s="237">
        <v>7500</v>
      </c>
      <c r="AT307" s="235">
        <v>6000</v>
      </c>
      <c r="AU307" s="235">
        <v>6000</v>
      </c>
      <c r="AV307" s="180">
        <v>6500</v>
      </c>
      <c r="AW307" s="410"/>
      <c r="AX307" s="180">
        <v>7000</v>
      </c>
      <c r="AY307" s="180">
        <v>7000</v>
      </c>
      <c r="AZ307" s="180">
        <v>6000</v>
      </c>
      <c r="BA307" s="235">
        <f>'Prix médians'!I14</f>
        <v>7000</v>
      </c>
      <c r="BC307" s="221" t="s">
        <v>874</v>
      </c>
      <c r="BD307" s="183" t="s">
        <v>1047</v>
      </c>
      <c r="BE307" s="183" t="s">
        <v>1047</v>
      </c>
      <c r="BF307" s="183" t="s">
        <v>1047</v>
      </c>
      <c r="BG307" s="183" t="s">
        <v>1047</v>
      </c>
      <c r="BH307" s="183" t="s">
        <v>1047</v>
      </c>
      <c r="BI307" s="183" t="s">
        <v>1047</v>
      </c>
      <c r="BJ307" s="183" t="s">
        <v>1047</v>
      </c>
      <c r="BK307" s="183" t="s">
        <v>1047</v>
      </c>
      <c r="BL307" s="183" t="s">
        <v>1047</v>
      </c>
      <c r="BM307" s="410"/>
      <c r="BN307" s="183" t="s">
        <v>1047</v>
      </c>
      <c r="BO307" s="410"/>
      <c r="BP307" s="183" t="s">
        <v>1047</v>
      </c>
      <c r="BQ307" s="410"/>
      <c r="BR307" s="234">
        <v>1350</v>
      </c>
      <c r="BS307" s="237">
        <v>2000</v>
      </c>
      <c r="BT307" s="237">
        <v>2250</v>
      </c>
      <c r="BU307" s="235">
        <v>2000</v>
      </c>
      <c r="BV307" s="235">
        <v>2000</v>
      </c>
      <c r="BW307" s="180">
        <v>2500</v>
      </c>
      <c r="BX307" s="410"/>
      <c r="BY307" s="180">
        <v>2000</v>
      </c>
      <c r="BZ307" s="180">
        <v>2000</v>
      </c>
      <c r="CA307" s="180">
        <v>2000</v>
      </c>
      <c r="CB307" s="235">
        <f>'Prix médians'!T14</f>
        <v>2000</v>
      </c>
      <c r="CD307" s="221" t="s">
        <v>874</v>
      </c>
      <c r="CE307" s="183" t="s">
        <v>1047</v>
      </c>
      <c r="CF307" s="183" t="s">
        <v>1047</v>
      </c>
      <c r="CG307" s="183" t="s">
        <v>1047</v>
      </c>
      <c r="CH307" s="183" t="s">
        <v>1047</v>
      </c>
      <c r="CI307" s="183" t="s">
        <v>1047</v>
      </c>
      <c r="CJ307" s="183" t="s">
        <v>1047</v>
      </c>
      <c r="CK307" s="183" t="s">
        <v>1047</v>
      </c>
      <c r="CL307" s="183" t="s">
        <v>1047</v>
      </c>
      <c r="CM307" s="183" t="s">
        <v>1047</v>
      </c>
      <c r="CN307" s="410"/>
      <c r="CO307" s="183" t="s">
        <v>1047</v>
      </c>
      <c r="CP307" s="410"/>
      <c r="CQ307" s="183" t="s">
        <v>1047</v>
      </c>
      <c r="CR307" s="410"/>
      <c r="CS307" s="237">
        <v>50</v>
      </c>
      <c r="CT307" s="237">
        <v>50</v>
      </c>
      <c r="CU307" s="233">
        <v>100</v>
      </c>
      <c r="CV307" s="235">
        <v>50</v>
      </c>
      <c r="CW307" s="235">
        <v>50</v>
      </c>
      <c r="CX307" s="233">
        <v>100</v>
      </c>
      <c r="CY307" s="410"/>
      <c r="CZ307" s="180">
        <v>50</v>
      </c>
      <c r="DA307" s="236">
        <v>50</v>
      </c>
      <c r="DB307" s="180">
        <v>50</v>
      </c>
      <c r="DC307" s="235">
        <f>'Prix médians'!V14</f>
        <v>50</v>
      </c>
      <c r="DE307" s="221" t="s">
        <v>874</v>
      </c>
      <c r="DF307" s="183" t="s">
        <v>1047</v>
      </c>
      <c r="DG307" s="183" t="s">
        <v>1047</v>
      </c>
      <c r="DH307" s="183" t="s">
        <v>1047</v>
      </c>
      <c r="DI307" s="183" t="s">
        <v>1047</v>
      </c>
      <c r="DJ307" s="183" t="s">
        <v>1047</v>
      </c>
      <c r="DK307" s="183" t="s">
        <v>1047</v>
      </c>
      <c r="DL307" s="183" t="s">
        <v>1047</v>
      </c>
      <c r="DM307" s="183" t="s">
        <v>1047</v>
      </c>
      <c r="DN307" s="183" t="s">
        <v>1047</v>
      </c>
      <c r="DO307" s="183" t="s">
        <v>1047</v>
      </c>
      <c r="DP307" s="183" t="s">
        <v>1047</v>
      </c>
      <c r="DQ307" s="183" t="s">
        <v>1047</v>
      </c>
      <c r="DR307" s="183" t="s">
        <v>1047</v>
      </c>
      <c r="DS307" s="183" t="s">
        <v>1047</v>
      </c>
      <c r="DT307" s="237">
        <v>1500</v>
      </c>
      <c r="DU307" s="237">
        <v>1500</v>
      </c>
      <c r="DV307" s="234">
        <v>1000</v>
      </c>
      <c r="DW307" s="235">
        <v>1000</v>
      </c>
      <c r="DX307" s="235">
        <v>1500</v>
      </c>
      <c r="DY307" s="233">
        <v>1100</v>
      </c>
      <c r="DZ307" s="235">
        <v>1500</v>
      </c>
      <c r="EA307" s="180">
        <v>1500</v>
      </c>
      <c r="EB307" s="236">
        <v>1500</v>
      </c>
      <c r="EC307" s="180">
        <v>1500</v>
      </c>
      <c r="ED307" s="235">
        <f>'Prix médians'!W14</f>
        <v>1500</v>
      </c>
    </row>
    <row r="308" spans="1:134" ht="14.45" customHeight="1" x14ac:dyDescent="0.3">
      <c r="A308" s="221" t="s">
        <v>1057</v>
      </c>
      <c r="B308" s="183" t="s">
        <v>1047</v>
      </c>
      <c r="C308" s="183" t="s">
        <v>1047</v>
      </c>
      <c r="D308" s="183" t="s">
        <v>1047</v>
      </c>
      <c r="E308" s="183" t="s">
        <v>1047</v>
      </c>
      <c r="F308" s="183" t="s">
        <v>1047</v>
      </c>
      <c r="G308" s="183" t="s">
        <v>1047</v>
      </c>
      <c r="H308" s="183" t="s">
        <v>1047</v>
      </c>
      <c r="I308" s="183" t="s">
        <v>1047</v>
      </c>
      <c r="J308" s="183" t="s">
        <v>1047</v>
      </c>
      <c r="K308" s="410"/>
      <c r="L308" s="236">
        <v>4000</v>
      </c>
      <c r="M308" s="410"/>
      <c r="N308" s="236">
        <v>5000</v>
      </c>
      <c r="O308" s="410"/>
      <c r="P308" s="183" t="s">
        <v>1047</v>
      </c>
      <c r="Q308" s="235">
        <v>5000</v>
      </c>
      <c r="R308" s="237">
        <v>4750</v>
      </c>
      <c r="S308" s="183" t="s">
        <v>1047</v>
      </c>
      <c r="T308" s="235">
        <v>7000</v>
      </c>
      <c r="U308" s="183" t="s">
        <v>1047</v>
      </c>
      <c r="V308" s="410"/>
      <c r="W308" s="183" t="s">
        <v>1047</v>
      </c>
      <c r="X308" s="183" t="s">
        <v>1047</v>
      </c>
      <c r="Y308" s="183" t="s">
        <v>1047</v>
      </c>
      <c r="Z308" s="183" t="s">
        <v>1047</v>
      </c>
      <c r="AB308" s="221" t="s">
        <v>1057</v>
      </c>
      <c r="AC308" s="183" t="s">
        <v>1047</v>
      </c>
      <c r="AD308" s="183" t="s">
        <v>1047</v>
      </c>
      <c r="AE308" s="183" t="s">
        <v>1047</v>
      </c>
      <c r="AF308" s="183" t="s">
        <v>1047</v>
      </c>
      <c r="AG308" s="183" t="s">
        <v>1047</v>
      </c>
      <c r="AH308" s="183" t="s">
        <v>1047</v>
      </c>
      <c r="AI308" s="183" t="s">
        <v>1047</v>
      </c>
      <c r="AJ308" s="183" t="s">
        <v>1047</v>
      </c>
      <c r="AK308" s="183" t="s">
        <v>1047</v>
      </c>
      <c r="AL308" s="413"/>
      <c r="AM308" s="234">
        <v>6000</v>
      </c>
      <c r="AN308" s="410"/>
      <c r="AO308" s="236">
        <v>6000</v>
      </c>
      <c r="AP308" s="410"/>
      <c r="AQ308" s="183" t="s">
        <v>1047</v>
      </c>
      <c r="AR308" s="235">
        <v>5000</v>
      </c>
      <c r="AS308" s="237">
        <v>6000</v>
      </c>
      <c r="AT308" s="183" t="s">
        <v>1047</v>
      </c>
      <c r="AU308" s="235">
        <v>7000</v>
      </c>
      <c r="AV308" s="183" t="s">
        <v>1047</v>
      </c>
      <c r="AW308" s="410"/>
      <c r="AX308" s="183" t="s">
        <v>1047</v>
      </c>
      <c r="AY308" s="183" t="s">
        <v>1047</v>
      </c>
      <c r="AZ308" s="183" t="s">
        <v>1047</v>
      </c>
      <c r="BA308" s="183" t="s">
        <v>1047</v>
      </c>
      <c r="BC308" s="221" t="s">
        <v>1057</v>
      </c>
      <c r="BD308" s="183" t="s">
        <v>1047</v>
      </c>
      <c r="BE308" s="183" t="s">
        <v>1047</v>
      </c>
      <c r="BF308" s="183" t="s">
        <v>1047</v>
      </c>
      <c r="BG308" s="183" t="s">
        <v>1047</v>
      </c>
      <c r="BH308" s="183" t="s">
        <v>1047</v>
      </c>
      <c r="BI308" s="183" t="s">
        <v>1047</v>
      </c>
      <c r="BJ308" s="183" t="s">
        <v>1047</v>
      </c>
      <c r="BK308" s="183" t="s">
        <v>1047</v>
      </c>
      <c r="BL308" s="183" t="s">
        <v>1047</v>
      </c>
      <c r="BM308" s="410"/>
      <c r="BN308" s="236">
        <v>1500</v>
      </c>
      <c r="BO308" s="410"/>
      <c r="BP308" s="234">
        <v>1375</v>
      </c>
      <c r="BQ308" s="410"/>
      <c r="BR308" s="183" t="s">
        <v>1047</v>
      </c>
      <c r="BS308" s="235">
        <v>2000</v>
      </c>
      <c r="BT308" s="237">
        <v>1500</v>
      </c>
      <c r="BU308" s="183" t="s">
        <v>1047</v>
      </c>
      <c r="BV308" s="235">
        <v>1700</v>
      </c>
      <c r="BW308" s="183" t="s">
        <v>1047</v>
      </c>
      <c r="BX308" s="410"/>
      <c r="BY308" s="183" t="s">
        <v>1047</v>
      </c>
      <c r="BZ308" s="183" t="s">
        <v>1047</v>
      </c>
      <c r="CA308" s="183" t="s">
        <v>1047</v>
      </c>
      <c r="CB308" s="183" t="s">
        <v>1047</v>
      </c>
      <c r="CD308" s="221" t="s">
        <v>1057</v>
      </c>
      <c r="CE308" s="183" t="s">
        <v>1047</v>
      </c>
      <c r="CF308" s="183" t="s">
        <v>1047</v>
      </c>
      <c r="CG308" s="183" t="s">
        <v>1047</v>
      </c>
      <c r="CH308" s="183" t="s">
        <v>1047</v>
      </c>
      <c r="CI308" s="183" t="s">
        <v>1047</v>
      </c>
      <c r="CJ308" s="183" t="s">
        <v>1047</v>
      </c>
      <c r="CK308" s="183" t="s">
        <v>1047</v>
      </c>
      <c r="CL308" s="183" t="s">
        <v>1047</v>
      </c>
      <c r="CM308" s="183" t="s">
        <v>1047</v>
      </c>
      <c r="CN308" s="410"/>
      <c r="CO308" s="236">
        <v>50</v>
      </c>
      <c r="CP308" s="410"/>
      <c r="CQ308" s="236">
        <v>50</v>
      </c>
      <c r="CR308" s="410"/>
      <c r="CS308" s="183" t="s">
        <v>1047</v>
      </c>
      <c r="CT308" s="234">
        <v>75</v>
      </c>
      <c r="CU308" s="233">
        <v>100</v>
      </c>
      <c r="CV308" s="183" t="s">
        <v>1047</v>
      </c>
      <c r="CW308" s="235">
        <v>250</v>
      </c>
      <c r="CX308" s="183" t="s">
        <v>1047</v>
      </c>
      <c r="CY308" s="410"/>
      <c r="CZ308" s="183" t="s">
        <v>1047</v>
      </c>
      <c r="DA308" s="283" t="s">
        <v>1047</v>
      </c>
      <c r="DB308" s="283" t="s">
        <v>1047</v>
      </c>
      <c r="DC308" s="283" t="s">
        <v>1047</v>
      </c>
      <c r="DE308" s="221" t="s">
        <v>1057</v>
      </c>
      <c r="DF308" s="183" t="s">
        <v>1047</v>
      </c>
      <c r="DG308" s="183" t="s">
        <v>1047</v>
      </c>
      <c r="DH308" s="183" t="s">
        <v>1047</v>
      </c>
      <c r="DI308" s="183" t="s">
        <v>1047</v>
      </c>
      <c r="DJ308" s="183" t="s">
        <v>1047</v>
      </c>
      <c r="DK308" s="183" t="s">
        <v>1047</v>
      </c>
      <c r="DL308" s="183" t="s">
        <v>1047</v>
      </c>
      <c r="DM308" s="183" t="s">
        <v>1047</v>
      </c>
      <c r="DN308" s="183" t="s">
        <v>1047</v>
      </c>
      <c r="DO308" s="183" t="s">
        <v>1047</v>
      </c>
      <c r="DP308" s="236">
        <v>1300</v>
      </c>
      <c r="DQ308" s="236">
        <v>1300</v>
      </c>
      <c r="DR308" s="236">
        <v>1250</v>
      </c>
      <c r="DS308" s="183" t="s">
        <v>1047</v>
      </c>
      <c r="DT308" s="183" t="s">
        <v>1047</v>
      </c>
      <c r="DU308" s="237">
        <v>1000</v>
      </c>
      <c r="DV308" s="237">
        <v>1200</v>
      </c>
      <c r="DW308" s="183" t="s">
        <v>1047</v>
      </c>
      <c r="DX308" s="235">
        <v>1300</v>
      </c>
      <c r="DY308" s="183" t="s">
        <v>1047</v>
      </c>
      <c r="DZ308" s="183" t="s">
        <v>1047</v>
      </c>
      <c r="EA308" s="183" t="s">
        <v>1047</v>
      </c>
      <c r="EB308" s="283" t="s">
        <v>1047</v>
      </c>
      <c r="EC308" s="283" t="s">
        <v>1047</v>
      </c>
      <c r="ED308" s="283" t="s">
        <v>1047</v>
      </c>
    </row>
    <row r="309" spans="1:134" ht="14.45" customHeight="1" x14ac:dyDescent="0.3">
      <c r="A309" s="221" t="s">
        <v>930</v>
      </c>
      <c r="B309" s="308">
        <v>6000</v>
      </c>
      <c r="C309" s="183" t="s">
        <v>1047</v>
      </c>
      <c r="D309" s="235">
        <v>6000</v>
      </c>
      <c r="E309" s="183" t="s">
        <v>1047</v>
      </c>
      <c r="F309" s="235">
        <v>6000</v>
      </c>
      <c r="G309" s="235">
        <v>3500</v>
      </c>
      <c r="H309" s="183" t="s">
        <v>1047</v>
      </c>
      <c r="I309" s="183" t="s">
        <v>1047</v>
      </c>
      <c r="J309" s="235">
        <v>3000</v>
      </c>
      <c r="K309" s="410"/>
      <c r="L309" s="237">
        <v>5000</v>
      </c>
      <c r="M309" s="410"/>
      <c r="N309" s="237">
        <v>6000</v>
      </c>
      <c r="O309" s="410"/>
      <c r="P309" s="237">
        <v>6000</v>
      </c>
      <c r="Q309" s="183" t="s">
        <v>1047</v>
      </c>
      <c r="R309" s="237">
        <v>6500</v>
      </c>
      <c r="S309" s="235">
        <v>6500</v>
      </c>
      <c r="T309" s="235">
        <v>6000</v>
      </c>
      <c r="U309" s="180">
        <v>6000</v>
      </c>
      <c r="V309" s="410"/>
      <c r="W309" s="180">
        <v>6500</v>
      </c>
      <c r="X309" s="180">
        <v>6500</v>
      </c>
      <c r="Y309" s="180">
        <v>6500</v>
      </c>
      <c r="Z309" s="235">
        <f>'Prix médians'!E15</f>
        <v>6500</v>
      </c>
      <c r="AB309" s="221" t="s">
        <v>930</v>
      </c>
      <c r="AC309" s="308">
        <v>5000</v>
      </c>
      <c r="AD309" s="183" t="s">
        <v>1047</v>
      </c>
      <c r="AE309" s="235">
        <v>4500</v>
      </c>
      <c r="AF309" s="183" t="s">
        <v>1047</v>
      </c>
      <c r="AG309" s="235">
        <v>15000</v>
      </c>
      <c r="AH309" s="235">
        <v>5000</v>
      </c>
      <c r="AI309" s="183" t="s">
        <v>1047</v>
      </c>
      <c r="AJ309" s="183" t="s">
        <v>1047</v>
      </c>
      <c r="AK309" s="235">
        <v>4500</v>
      </c>
      <c r="AL309" s="413"/>
      <c r="AM309" s="234">
        <v>6000</v>
      </c>
      <c r="AN309" s="410"/>
      <c r="AO309" s="237">
        <v>6000</v>
      </c>
      <c r="AP309" s="410"/>
      <c r="AQ309" s="237">
        <v>4000</v>
      </c>
      <c r="AR309" s="183" t="s">
        <v>1047</v>
      </c>
      <c r="AS309" s="237">
        <v>5000</v>
      </c>
      <c r="AT309" s="235">
        <v>4000</v>
      </c>
      <c r="AU309" s="235">
        <v>4000</v>
      </c>
      <c r="AV309" s="180">
        <v>5000</v>
      </c>
      <c r="AW309" s="410"/>
      <c r="AX309" s="180">
        <v>5000</v>
      </c>
      <c r="AY309" s="180">
        <v>5000</v>
      </c>
      <c r="AZ309" s="180">
        <v>6500</v>
      </c>
      <c r="BA309" s="233">
        <f>'Prix médians'!I15</f>
        <v>6000</v>
      </c>
      <c r="BC309" s="221" t="s">
        <v>930</v>
      </c>
      <c r="BD309" s="308">
        <v>1500</v>
      </c>
      <c r="BE309" s="183" t="s">
        <v>1047</v>
      </c>
      <c r="BF309" s="235">
        <v>1700</v>
      </c>
      <c r="BG309" s="183" t="s">
        <v>1047</v>
      </c>
      <c r="BH309" s="235">
        <v>1500</v>
      </c>
      <c r="BI309" s="235">
        <v>2000</v>
      </c>
      <c r="BJ309" s="183" t="s">
        <v>1047</v>
      </c>
      <c r="BK309" s="183" t="s">
        <v>1047</v>
      </c>
      <c r="BL309" s="235">
        <v>1500</v>
      </c>
      <c r="BM309" s="410"/>
      <c r="BN309" s="237">
        <v>1500</v>
      </c>
      <c r="BO309" s="410"/>
      <c r="BP309" s="234">
        <v>1375</v>
      </c>
      <c r="BQ309" s="410"/>
      <c r="BR309" s="237">
        <v>2500</v>
      </c>
      <c r="BS309" s="183" t="s">
        <v>1047</v>
      </c>
      <c r="BT309" s="237">
        <v>1500</v>
      </c>
      <c r="BU309" s="235">
        <v>1500</v>
      </c>
      <c r="BV309" s="235">
        <v>1500</v>
      </c>
      <c r="BW309" s="180">
        <v>1500</v>
      </c>
      <c r="BX309" s="410"/>
      <c r="BY309" s="180">
        <v>1500</v>
      </c>
      <c r="BZ309" s="180">
        <v>1500</v>
      </c>
      <c r="CA309" s="180">
        <v>1500</v>
      </c>
      <c r="CB309" s="235">
        <f>'Prix médians'!T15</f>
        <v>1600</v>
      </c>
      <c r="CD309" s="221" t="s">
        <v>930</v>
      </c>
      <c r="CE309" s="308">
        <v>100</v>
      </c>
      <c r="CF309" s="183" t="s">
        <v>1047</v>
      </c>
      <c r="CG309" s="235">
        <v>200</v>
      </c>
      <c r="CH309" s="183" t="s">
        <v>1047</v>
      </c>
      <c r="CI309" s="235">
        <v>200</v>
      </c>
      <c r="CJ309" s="235">
        <v>100</v>
      </c>
      <c r="CK309" s="183" t="s">
        <v>1047</v>
      </c>
      <c r="CL309" s="183" t="s">
        <v>1047</v>
      </c>
      <c r="CM309" s="235">
        <v>100</v>
      </c>
      <c r="CN309" s="410"/>
      <c r="CO309" s="237">
        <v>425</v>
      </c>
      <c r="CP309" s="410"/>
      <c r="CQ309" s="234">
        <v>100</v>
      </c>
      <c r="CR309" s="410"/>
      <c r="CS309" s="237">
        <v>100</v>
      </c>
      <c r="CT309" s="183" t="s">
        <v>1047</v>
      </c>
      <c r="CU309" s="237">
        <v>100</v>
      </c>
      <c r="CV309" s="234">
        <v>50</v>
      </c>
      <c r="CW309" s="235">
        <v>50</v>
      </c>
      <c r="CX309" s="180">
        <v>75</v>
      </c>
      <c r="CY309" s="410"/>
      <c r="CZ309" s="180">
        <v>100</v>
      </c>
      <c r="DA309" s="236">
        <v>50</v>
      </c>
      <c r="DB309" s="180">
        <v>100</v>
      </c>
      <c r="DC309" s="235">
        <f>'Prix médians'!V15</f>
        <v>100</v>
      </c>
      <c r="DE309" s="221" t="s">
        <v>930</v>
      </c>
      <c r="DF309" s="253">
        <v>1200</v>
      </c>
      <c r="DG309" s="183" t="s">
        <v>1047</v>
      </c>
      <c r="DH309" s="245">
        <v>800</v>
      </c>
      <c r="DI309" s="183" t="s">
        <v>1047</v>
      </c>
      <c r="DJ309" s="235">
        <v>1150</v>
      </c>
      <c r="DK309" s="235">
        <v>1200</v>
      </c>
      <c r="DL309" s="183" t="s">
        <v>1047</v>
      </c>
      <c r="DM309" s="183" t="s">
        <v>1047</v>
      </c>
      <c r="DN309" s="235">
        <v>1200</v>
      </c>
      <c r="DO309" s="180">
        <v>1200</v>
      </c>
      <c r="DP309" s="237">
        <v>1200</v>
      </c>
      <c r="DQ309" s="237">
        <v>1200</v>
      </c>
      <c r="DR309" s="237">
        <v>1200</v>
      </c>
      <c r="DS309" s="183" t="s">
        <v>1047</v>
      </c>
      <c r="DT309" s="237">
        <v>1200</v>
      </c>
      <c r="DU309" s="183" t="s">
        <v>1047</v>
      </c>
      <c r="DV309" s="237">
        <v>1000</v>
      </c>
      <c r="DW309" s="235">
        <v>1000</v>
      </c>
      <c r="DX309" s="235">
        <v>1000</v>
      </c>
      <c r="DY309" s="180">
        <v>1100</v>
      </c>
      <c r="DZ309" s="235">
        <v>1200</v>
      </c>
      <c r="EA309" s="180">
        <v>1000</v>
      </c>
      <c r="EB309" s="236">
        <v>1100</v>
      </c>
      <c r="EC309" s="180">
        <v>1000</v>
      </c>
      <c r="ED309" s="235">
        <f>'Prix médians'!W15</f>
        <v>1100</v>
      </c>
    </row>
    <row r="310" spans="1:134" ht="14.45" customHeight="1" x14ac:dyDescent="0.3">
      <c r="A310" s="221" t="s">
        <v>931</v>
      </c>
      <c r="B310" s="308">
        <v>6000</v>
      </c>
      <c r="C310" s="308">
        <v>6000</v>
      </c>
      <c r="D310" s="183" t="s">
        <v>1047</v>
      </c>
      <c r="E310" s="235">
        <v>6000</v>
      </c>
      <c r="F310" s="235">
        <v>6000</v>
      </c>
      <c r="G310" s="235">
        <v>6000</v>
      </c>
      <c r="H310" s="183" t="s">
        <v>1047</v>
      </c>
      <c r="I310" s="237">
        <v>6000</v>
      </c>
      <c r="J310" s="183" t="s">
        <v>1047</v>
      </c>
      <c r="K310" s="410"/>
      <c r="L310" s="237">
        <v>6500</v>
      </c>
      <c r="M310" s="410"/>
      <c r="N310" s="237">
        <v>6500</v>
      </c>
      <c r="O310" s="410"/>
      <c r="P310" s="237">
        <v>7000</v>
      </c>
      <c r="Q310" s="183" t="s">
        <v>1047</v>
      </c>
      <c r="R310" s="237">
        <v>6500</v>
      </c>
      <c r="S310" s="235">
        <v>6000</v>
      </c>
      <c r="T310" s="183" t="s">
        <v>1047</v>
      </c>
      <c r="U310" s="180">
        <v>7000</v>
      </c>
      <c r="V310" s="410"/>
      <c r="W310" s="180">
        <v>6000</v>
      </c>
      <c r="X310" s="180">
        <v>7000</v>
      </c>
      <c r="Y310" s="180">
        <v>6300</v>
      </c>
      <c r="Z310" s="235">
        <f>'Prix médians'!E16</f>
        <v>6500</v>
      </c>
      <c r="AB310" s="221" t="s">
        <v>931</v>
      </c>
      <c r="AC310" s="308">
        <v>6000</v>
      </c>
      <c r="AD310" s="308">
        <v>6000</v>
      </c>
      <c r="AE310" s="183" t="s">
        <v>1047</v>
      </c>
      <c r="AF310" s="235">
        <v>5500</v>
      </c>
      <c r="AG310" s="235">
        <v>6000</v>
      </c>
      <c r="AH310" s="235">
        <v>6000</v>
      </c>
      <c r="AI310" s="183" t="s">
        <v>1047</v>
      </c>
      <c r="AJ310" s="237">
        <v>6000</v>
      </c>
      <c r="AK310" s="183" t="s">
        <v>1047</v>
      </c>
      <c r="AL310" s="413"/>
      <c r="AM310" s="237">
        <v>6000</v>
      </c>
      <c r="AN310" s="410"/>
      <c r="AO310" s="237">
        <v>6000</v>
      </c>
      <c r="AP310" s="410"/>
      <c r="AQ310" s="237">
        <v>6000</v>
      </c>
      <c r="AR310" s="183" t="s">
        <v>1047</v>
      </c>
      <c r="AS310" s="237">
        <v>6000</v>
      </c>
      <c r="AT310" s="235">
        <v>6000</v>
      </c>
      <c r="AU310" s="183" t="s">
        <v>1047</v>
      </c>
      <c r="AV310" s="180">
        <v>6000</v>
      </c>
      <c r="AW310" s="410"/>
      <c r="AX310" s="180">
        <v>6000</v>
      </c>
      <c r="AY310" s="180">
        <v>6500</v>
      </c>
      <c r="AZ310" s="180">
        <v>6300</v>
      </c>
      <c r="BA310" s="235">
        <f>'Prix médians'!I16</f>
        <v>6000</v>
      </c>
      <c r="BC310" s="221" t="s">
        <v>931</v>
      </c>
      <c r="BD310" s="308">
        <v>2000</v>
      </c>
      <c r="BE310" s="308">
        <v>1500</v>
      </c>
      <c r="BF310" s="183" t="s">
        <v>1047</v>
      </c>
      <c r="BG310" s="235">
        <v>1500</v>
      </c>
      <c r="BH310" s="235">
        <v>1500</v>
      </c>
      <c r="BI310" s="235">
        <v>1500</v>
      </c>
      <c r="BJ310" s="183" t="s">
        <v>1047</v>
      </c>
      <c r="BK310" s="237">
        <v>1500</v>
      </c>
      <c r="BL310" s="183" t="s">
        <v>1047</v>
      </c>
      <c r="BM310" s="410"/>
      <c r="BN310" s="237">
        <v>1500</v>
      </c>
      <c r="BO310" s="410"/>
      <c r="BP310" s="237">
        <v>1500</v>
      </c>
      <c r="BQ310" s="410"/>
      <c r="BR310" s="237">
        <v>1500</v>
      </c>
      <c r="BS310" s="183" t="s">
        <v>1047</v>
      </c>
      <c r="BT310" s="237">
        <v>1500</v>
      </c>
      <c r="BU310" s="235">
        <v>1500</v>
      </c>
      <c r="BV310" s="183" t="s">
        <v>1047</v>
      </c>
      <c r="BW310" s="180">
        <v>1500</v>
      </c>
      <c r="BX310" s="410"/>
      <c r="BY310" s="180">
        <v>1500</v>
      </c>
      <c r="BZ310" s="180">
        <v>1750</v>
      </c>
      <c r="CA310" s="180">
        <v>1500</v>
      </c>
      <c r="CB310" s="235">
        <f>'Prix médians'!T16</f>
        <v>1500</v>
      </c>
      <c r="CD310" s="221" t="s">
        <v>931</v>
      </c>
      <c r="CE310" s="308">
        <v>100</v>
      </c>
      <c r="CF310" s="234">
        <v>75</v>
      </c>
      <c r="CG310" s="183" t="s">
        <v>1047</v>
      </c>
      <c r="CH310" s="235">
        <v>75</v>
      </c>
      <c r="CI310" s="234">
        <v>100</v>
      </c>
      <c r="CJ310" s="234">
        <v>100</v>
      </c>
      <c r="CK310" s="183" t="s">
        <v>1047</v>
      </c>
      <c r="CL310" s="234">
        <v>100</v>
      </c>
      <c r="CM310" s="183" t="s">
        <v>1047</v>
      </c>
      <c r="CN310" s="410"/>
      <c r="CO310" s="234">
        <v>100</v>
      </c>
      <c r="CP310" s="410"/>
      <c r="CQ310" s="234">
        <v>100</v>
      </c>
      <c r="CR310" s="410"/>
      <c r="CS310" s="233">
        <v>100</v>
      </c>
      <c r="CT310" s="183" t="s">
        <v>1047</v>
      </c>
      <c r="CU310" s="233">
        <v>100</v>
      </c>
      <c r="CV310" s="234">
        <v>50</v>
      </c>
      <c r="CW310" s="183" t="s">
        <v>1047</v>
      </c>
      <c r="CX310" s="234">
        <v>100</v>
      </c>
      <c r="CY310" s="410"/>
      <c r="CZ310" s="234">
        <v>75</v>
      </c>
      <c r="DA310" s="232">
        <v>50</v>
      </c>
      <c r="DB310" s="232">
        <v>50</v>
      </c>
      <c r="DC310" s="232">
        <f>'Prix médians'!V16</f>
        <v>50</v>
      </c>
      <c r="DE310" s="221" t="s">
        <v>931</v>
      </c>
      <c r="DF310" s="253">
        <v>1300</v>
      </c>
      <c r="DG310" s="253">
        <v>1500</v>
      </c>
      <c r="DH310" s="183" t="s">
        <v>1047</v>
      </c>
      <c r="DI310" s="253">
        <v>1300</v>
      </c>
      <c r="DJ310" s="235">
        <v>1300</v>
      </c>
      <c r="DK310" s="235">
        <v>1300</v>
      </c>
      <c r="DL310" s="183" t="s">
        <v>1047</v>
      </c>
      <c r="DM310" s="237">
        <v>1300</v>
      </c>
      <c r="DN310" s="183" t="s">
        <v>1047</v>
      </c>
      <c r="DO310" s="237">
        <v>1500</v>
      </c>
      <c r="DP310" s="237">
        <v>1500</v>
      </c>
      <c r="DQ310" s="235">
        <v>1500</v>
      </c>
      <c r="DR310" s="237">
        <v>1500</v>
      </c>
      <c r="DS310" s="235">
        <v>1500</v>
      </c>
      <c r="DT310" s="237">
        <v>1500</v>
      </c>
      <c r="DU310" s="183" t="s">
        <v>1047</v>
      </c>
      <c r="DV310" s="237">
        <v>1500</v>
      </c>
      <c r="DW310" s="235">
        <v>1500</v>
      </c>
      <c r="DX310" s="183" t="s">
        <v>1047</v>
      </c>
      <c r="DY310" s="180">
        <v>1300</v>
      </c>
      <c r="DZ310" s="183" t="s">
        <v>1047</v>
      </c>
      <c r="EA310" s="180">
        <v>1400</v>
      </c>
      <c r="EB310" s="236">
        <v>1500</v>
      </c>
      <c r="EC310" s="180">
        <v>1200</v>
      </c>
      <c r="ED310" s="235">
        <f>'Prix médians'!W16</f>
        <v>1300</v>
      </c>
    </row>
    <row r="311" spans="1:134" ht="14.45" customHeight="1" x14ac:dyDescent="0.3">
      <c r="A311" s="221" t="s">
        <v>1058</v>
      </c>
      <c r="B311" s="183" t="s">
        <v>1047</v>
      </c>
      <c r="C311" s="183" t="s">
        <v>1047</v>
      </c>
      <c r="D311" s="183" t="s">
        <v>1047</v>
      </c>
      <c r="E311" s="183" t="s">
        <v>1047</v>
      </c>
      <c r="F311" s="183" t="s">
        <v>1047</v>
      </c>
      <c r="G311" s="183" t="s">
        <v>1047</v>
      </c>
      <c r="H311" s="183" t="s">
        <v>1047</v>
      </c>
      <c r="I311" s="183" t="s">
        <v>1047</v>
      </c>
      <c r="J311" s="183" t="s">
        <v>1047</v>
      </c>
      <c r="K311" s="410"/>
      <c r="L311" s="183" t="s">
        <v>1047</v>
      </c>
      <c r="M311" s="410"/>
      <c r="N311" s="183" t="s">
        <v>1047</v>
      </c>
      <c r="O311" s="410"/>
      <c r="P311" s="183" t="s">
        <v>1047</v>
      </c>
      <c r="Q311" s="183" t="s">
        <v>1047</v>
      </c>
      <c r="R311" s="183" t="s">
        <v>1047</v>
      </c>
      <c r="S311" s="183" t="s">
        <v>1047</v>
      </c>
      <c r="T311" s="235">
        <v>3000</v>
      </c>
      <c r="U311" s="180">
        <v>3500</v>
      </c>
      <c r="V311" s="410"/>
      <c r="W311" s="183" t="s">
        <v>1047</v>
      </c>
      <c r="X311" s="183" t="s">
        <v>1047</v>
      </c>
      <c r="Y311" s="183" t="s">
        <v>1047</v>
      </c>
      <c r="Z311" s="183" t="s">
        <v>1047</v>
      </c>
      <c r="AB311" s="221" t="s">
        <v>1058</v>
      </c>
      <c r="AC311" s="183" t="s">
        <v>1047</v>
      </c>
      <c r="AD311" s="183" t="s">
        <v>1047</v>
      </c>
      <c r="AE311" s="183" t="s">
        <v>1047</v>
      </c>
      <c r="AF311" s="183" t="s">
        <v>1047</v>
      </c>
      <c r="AG311" s="183" t="s">
        <v>1047</v>
      </c>
      <c r="AH311" s="183" t="s">
        <v>1047</v>
      </c>
      <c r="AI311" s="183" t="s">
        <v>1047</v>
      </c>
      <c r="AJ311" s="183" t="s">
        <v>1047</v>
      </c>
      <c r="AK311" s="183" t="s">
        <v>1047</v>
      </c>
      <c r="AL311" s="413"/>
      <c r="AM311" s="183" t="s">
        <v>1047</v>
      </c>
      <c r="AN311" s="410"/>
      <c r="AO311" s="183" t="s">
        <v>1047</v>
      </c>
      <c r="AP311" s="410"/>
      <c r="AQ311" s="183" t="s">
        <v>1047</v>
      </c>
      <c r="AR311" s="183" t="s">
        <v>1047</v>
      </c>
      <c r="AS311" s="183" t="s">
        <v>1047</v>
      </c>
      <c r="AT311" s="183" t="s">
        <v>1047</v>
      </c>
      <c r="AU311" s="235">
        <v>5000</v>
      </c>
      <c r="AV311" s="180">
        <v>5000</v>
      </c>
      <c r="AW311" s="410"/>
      <c r="AX311" s="183" t="s">
        <v>1047</v>
      </c>
      <c r="AY311" s="183" t="s">
        <v>1047</v>
      </c>
      <c r="AZ311" s="183" t="s">
        <v>1047</v>
      </c>
      <c r="BA311" s="183" t="s">
        <v>1047</v>
      </c>
      <c r="BC311" s="221" t="s">
        <v>1058</v>
      </c>
      <c r="BD311" s="183" t="s">
        <v>1047</v>
      </c>
      <c r="BE311" s="183" t="s">
        <v>1047</v>
      </c>
      <c r="BF311" s="183" t="s">
        <v>1047</v>
      </c>
      <c r="BG311" s="183" t="s">
        <v>1047</v>
      </c>
      <c r="BH311" s="183" t="s">
        <v>1047</v>
      </c>
      <c r="BI311" s="183" t="s">
        <v>1047</v>
      </c>
      <c r="BJ311" s="183" t="s">
        <v>1047</v>
      </c>
      <c r="BK311" s="183" t="s">
        <v>1047</v>
      </c>
      <c r="BL311" s="183" t="s">
        <v>1047</v>
      </c>
      <c r="BM311" s="410"/>
      <c r="BN311" s="183" t="s">
        <v>1047</v>
      </c>
      <c r="BO311" s="410"/>
      <c r="BP311" s="183" t="s">
        <v>1047</v>
      </c>
      <c r="BQ311" s="410"/>
      <c r="BR311" s="183" t="s">
        <v>1047</v>
      </c>
      <c r="BS311" s="183" t="s">
        <v>1047</v>
      </c>
      <c r="BT311" s="183" t="s">
        <v>1047</v>
      </c>
      <c r="BU311" s="183" t="s">
        <v>1047</v>
      </c>
      <c r="BV311" s="235">
        <v>1000</v>
      </c>
      <c r="BW311" s="180">
        <v>1000</v>
      </c>
      <c r="BX311" s="410"/>
      <c r="BY311" s="183" t="s">
        <v>1047</v>
      </c>
      <c r="BZ311" s="183" t="s">
        <v>1047</v>
      </c>
      <c r="CA311" s="183" t="s">
        <v>1047</v>
      </c>
      <c r="CB311" s="183" t="s">
        <v>1047</v>
      </c>
      <c r="CD311" s="221" t="s">
        <v>1058</v>
      </c>
      <c r="CE311" s="183" t="s">
        <v>1047</v>
      </c>
      <c r="CF311" s="183" t="s">
        <v>1047</v>
      </c>
      <c r="CG311" s="183" t="s">
        <v>1047</v>
      </c>
      <c r="CH311" s="183" t="s">
        <v>1047</v>
      </c>
      <c r="CI311" s="183" t="s">
        <v>1047</v>
      </c>
      <c r="CJ311" s="183" t="s">
        <v>1047</v>
      </c>
      <c r="CK311" s="183" t="s">
        <v>1047</v>
      </c>
      <c r="CL311" s="183" t="s">
        <v>1047</v>
      </c>
      <c r="CM311" s="183" t="s">
        <v>1047</v>
      </c>
      <c r="CN311" s="410"/>
      <c r="CO311" s="183" t="s">
        <v>1047</v>
      </c>
      <c r="CP311" s="410"/>
      <c r="CQ311" s="183" t="s">
        <v>1047</v>
      </c>
      <c r="CR311" s="410"/>
      <c r="CS311" s="183" t="s">
        <v>1047</v>
      </c>
      <c r="CT311" s="183" t="s">
        <v>1047</v>
      </c>
      <c r="CU311" s="183" t="s">
        <v>1047</v>
      </c>
      <c r="CV311" s="183" t="s">
        <v>1047</v>
      </c>
      <c r="CW311" s="234">
        <v>50</v>
      </c>
      <c r="CX311" s="233">
        <v>100</v>
      </c>
      <c r="CY311" s="410"/>
      <c r="CZ311" s="183" t="s">
        <v>1047</v>
      </c>
      <c r="DA311" s="283" t="s">
        <v>1047</v>
      </c>
      <c r="DB311" s="283" t="s">
        <v>1047</v>
      </c>
      <c r="DC311" s="283" t="s">
        <v>1047</v>
      </c>
      <c r="DE311" s="221" t="s">
        <v>1058</v>
      </c>
      <c r="DF311" s="183" t="s">
        <v>1047</v>
      </c>
      <c r="DG311" s="183" t="s">
        <v>1047</v>
      </c>
      <c r="DH311" s="183" t="s">
        <v>1047</v>
      </c>
      <c r="DI311" s="183" t="s">
        <v>1047</v>
      </c>
      <c r="DJ311" s="183" t="s">
        <v>1047</v>
      </c>
      <c r="DK311" s="183" t="s">
        <v>1047</v>
      </c>
      <c r="DL311" s="183" t="s">
        <v>1047</v>
      </c>
      <c r="DM311" s="183" t="s">
        <v>1047</v>
      </c>
      <c r="DN311" s="183" t="s">
        <v>1047</v>
      </c>
      <c r="DO311" s="183" t="s">
        <v>1047</v>
      </c>
      <c r="DP311" s="183" t="s">
        <v>1047</v>
      </c>
      <c r="DQ311" s="183" t="s">
        <v>1047</v>
      </c>
      <c r="DR311" s="183" t="s">
        <v>1047</v>
      </c>
      <c r="DS311" s="183" t="s">
        <v>1047</v>
      </c>
      <c r="DT311" s="183" t="s">
        <v>1047</v>
      </c>
      <c r="DU311" s="183" t="s">
        <v>1047</v>
      </c>
      <c r="DV311" s="183" t="s">
        <v>1047</v>
      </c>
      <c r="DW311" s="183" t="s">
        <v>1047</v>
      </c>
      <c r="DX311" s="235">
        <v>1000</v>
      </c>
      <c r="DY311" s="180">
        <v>1000</v>
      </c>
      <c r="DZ311" s="183" t="s">
        <v>1047</v>
      </c>
      <c r="EA311" s="183" t="s">
        <v>1047</v>
      </c>
      <c r="EB311" s="283" t="s">
        <v>1047</v>
      </c>
      <c r="EC311" s="283" t="s">
        <v>1047</v>
      </c>
      <c r="ED311" s="283" t="s">
        <v>1047</v>
      </c>
    </row>
    <row r="312" spans="1:134" ht="14.45" customHeight="1" x14ac:dyDescent="0.3">
      <c r="A312" s="221" t="s">
        <v>1059</v>
      </c>
      <c r="B312" s="183" t="s">
        <v>1047</v>
      </c>
      <c r="C312" s="183" t="s">
        <v>1047</v>
      </c>
      <c r="D312" s="183" t="s">
        <v>1047</v>
      </c>
      <c r="E312" s="183" t="s">
        <v>1047</v>
      </c>
      <c r="F312" s="183" t="s">
        <v>1047</v>
      </c>
      <c r="G312" s="183" t="s">
        <v>1047</v>
      </c>
      <c r="H312" s="183" t="s">
        <v>1047</v>
      </c>
      <c r="I312" s="183" t="s">
        <v>1047</v>
      </c>
      <c r="J312" s="235">
        <v>6500</v>
      </c>
      <c r="K312" s="410"/>
      <c r="L312" s="183" t="s">
        <v>1047</v>
      </c>
      <c r="M312" s="410"/>
      <c r="N312" s="183" t="s">
        <v>1047</v>
      </c>
      <c r="O312" s="410"/>
      <c r="P312" s="183" t="s">
        <v>1047</v>
      </c>
      <c r="Q312" s="183" t="s">
        <v>1047</v>
      </c>
      <c r="R312" s="237">
        <v>7000</v>
      </c>
      <c r="S312" s="183" t="s">
        <v>1047</v>
      </c>
      <c r="T312" s="235">
        <v>6500</v>
      </c>
      <c r="U312" s="183" t="s">
        <v>1047</v>
      </c>
      <c r="V312" s="410"/>
      <c r="W312" s="183" t="s">
        <v>1047</v>
      </c>
      <c r="X312" s="183" t="s">
        <v>1047</v>
      </c>
      <c r="Y312" s="183" t="s">
        <v>1047</v>
      </c>
      <c r="Z312" s="183" t="s">
        <v>1047</v>
      </c>
      <c r="AB312" s="221" t="s">
        <v>1059</v>
      </c>
      <c r="AC312" s="183" t="s">
        <v>1047</v>
      </c>
      <c r="AD312" s="183" t="s">
        <v>1047</v>
      </c>
      <c r="AE312" s="183" t="s">
        <v>1047</v>
      </c>
      <c r="AF312" s="183" t="s">
        <v>1047</v>
      </c>
      <c r="AG312" s="183" t="s">
        <v>1047</v>
      </c>
      <c r="AH312" s="183" t="s">
        <v>1047</v>
      </c>
      <c r="AI312" s="183" t="s">
        <v>1047</v>
      </c>
      <c r="AJ312" s="183" t="s">
        <v>1047</v>
      </c>
      <c r="AK312" s="235">
        <v>5500</v>
      </c>
      <c r="AL312" s="413"/>
      <c r="AM312" s="183" t="s">
        <v>1047</v>
      </c>
      <c r="AN312" s="410"/>
      <c r="AO312" s="183" t="s">
        <v>1047</v>
      </c>
      <c r="AP312" s="410"/>
      <c r="AQ312" s="183" t="s">
        <v>1047</v>
      </c>
      <c r="AR312" s="183" t="s">
        <v>1047</v>
      </c>
      <c r="AS312" s="237">
        <v>6000</v>
      </c>
      <c r="AT312" s="183" t="s">
        <v>1047</v>
      </c>
      <c r="AU312" s="234">
        <v>6000</v>
      </c>
      <c r="AV312" s="183" t="s">
        <v>1047</v>
      </c>
      <c r="AW312" s="410"/>
      <c r="AX312" s="183" t="s">
        <v>1047</v>
      </c>
      <c r="AY312" s="183" t="s">
        <v>1047</v>
      </c>
      <c r="AZ312" s="183" t="s">
        <v>1047</v>
      </c>
      <c r="BA312" s="183" t="s">
        <v>1047</v>
      </c>
      <c r="BC312" s="221" t="s">
        <v>1059</v>
      </c>
      <c r="BD312" s="183" t="s">
        <v>1047</v>
      </c>
      <c r="BE312" s="183" t="s">
        <v>1047</v>
      </c>
      <c r="BF312" s="183" t="s">
        <v>1047</v>
      </c>
      <c r="BG312" s="183" t="s">
        <v>1047</v>
      </c>
      <c r="BH312" s="183" t="s">
        <v>1047</v>
      </c>
      <c r="BI312" s="183" t="s">
        <v>1047</v>
      </c>
      <c r="BJ312" s="183" t="s">
        <v>1047</v>
      </c>
      <c r="BK312" s="183" t="s">
        <v>1047</v>
      </c>
      <c r="BL312" s="235">
        <v>1250</v>
      </c>
      <c r="BM312" s="410"/>
      <c r="BN312" s="183" t="s">
        <v>1047</v>
      </c>
      <c r="BO312" s="410"/>
      <c r="BP312" s="183" t="s">
        <v>1047</v>
      </c>
      <c r="BQ312" s="410"/>
      <c r="BR312" s="183" t="s">
        <v>1047</v>
      </c>
      <c r="BS312" s="183" t="s">
        <v>1047</v>
      </c>
      <c r="BT312" s="237">
        <v>1250</v>
      </c>
      <c r="BU312" s="183" t="s">
        <v>1047</v>
      </c>
      <c r="BV312" s="235">
        <v>1000</v>
      </c>
      <c r="BW312" s="183" t="s">
        <v>1047</v>
      </c>
      <c r="BX312" s="410"/>
      <c r="BY312" s="183" t="s">
        <v>1047</v>
      </c>
      <c r="BZ312" s="183" t="s">
        <v>1047</v>
      </c>
      <c r="CA312" s="183" t="s">
        <v>1047</v>
      </c>
      <c r="CB312" s="183" t="s">
        <v>1047</v>
      </c>
      <c r="CD312" s="221" t="s">
        <v>1059</v>
      </c>
      <c r="CE312" s="183" t="s">
        <v>1047</v>
      </c>
      <c r="CF312" s="183" t="s">
        <v>1047</v>
      </c>
      <c r="CG312" s="183" t="s">
        <v>1047</v>
      </c>
      <c r="CH312" s="183" t="s">
        <v>1047</v>
      </c>
      <c r="CI312" s="183" t="s">
        <v>1047</v>
      </c>
      <c r="CJ312" s="183" t="s">
        <v>1047</v>
      </c>
      <c r="CK312" s="183" t="s">
        <v>1047</v>
      </c>
      <c r="CL312" s="183" t="s">
        <v>1047</v>
      </c>
      <c r="CM312" s="235">
        <v>50</v>
      </c>
      <c r="CN312" s="410"/>
      <c r="CO312" s="183" t="s">
        <v>1047</v>
      </c>
      <c r="CP312" s="410"/>
      <c r="CQ312" s="183" t="s">
        <v>1047</v>
      </c>
      <c r="CR312" s="410"/>
      <c r="CS312" s="183" t="s">
        <v>1047</v>
      </c>
      <c r="CT312" s="183" t="s">
        <v>1047</v>
      </c>
      <c r="CU312" s="233">
        <v>100</v>
      </c>
      <c r="CV312" s="183" t="s">
        <v>1047</v>
      </c>
      <c r="CW312" s="234">
        <v>50</v>
      </c>
      <c r="CX312" s="183" t="s">
        <v>1047</v>
      </c>
      <c r="CY312" s="410"/>
      <c r="CZ312" s="183" t="s">
        <v>1047</v>
      </c>
      <c r="DA312" s="283" t="s">
        <v>1047</v>
      </c>
      <c r="DB312" s="283" t="s">
        <v>1047</v>
      </c>
      <c r="DC312" s="283" t="s">
        <v>1047</v>
      </c>
      <c r="DE312" s="221" t="s">
        <v>1059</v>
      </c>
      <c r="DF312" s="183" t="s">
        <v>1047</v>
      </c>
      <c r="DG312" s="183" t="s">
        <v>1047</v>
      </c>
      <c r="DH312" s="183" t="s">
        <v>1047</v>
      </c>
      <c r="DI312" s="183" t="s">
        <v>1047</v>
      </c>
      <c r="DJ312" s="183" t="s">
        <v>1047</v>
      </c>
      <c r="DK312" s="183" t="s">
        <v>1047</v>
      </c>
      <c r="DL312" s="183" t="s">
        <v>1047</v>
      </c>
      <c r="DM312" s="183" t="s">
        <v>1047</v>
      </c>
      <c r="DN312" s="235">
        <v>1000</v>
      </c>
      <c r="DO312" s="183" t="s">
        <v>1047</v>
      </c>
      <c r="DP312" s="183" t="s">
        <v>1047</v>
      </c>
      <c r="DQ312" s="183" t="s">
        <v>1047</v>
      </c>
      <c r="DR312" s="183" t="s">
        <v>1047</v>
      </c>
      <c r="DS312" s="183" t="s">
        <v>1047</v>
      </c>
      <c r="DT312" s="183" t="s">
        <v>1047</v>
      </c>
      <c r="DU312" s="183" t="s">
        <v>1047</v>
      </c>
      <c r="DV312" s="237">
        <v>1000</v>
      </c>
      <c r="DW312" s="183" t="s">
        <v>1047</v>
      </c>
      <c r="DX312" s="235">
        <v>1000</v>
      </c>
      <c r="DY312" s="183" t="s">
        <v>1047</v>
      </c>
      <c r="DZ312" s="183" t="s">
        <v>1047</v>
      </c>
      <c r="EA312" s="183" t="s">
        <v>1047</v>
      </c>
      <c r="EB312" s="283" t="s">
        <v>1047</v>
      </c>
      <c r="EC312" s="283" t="s">
        <v>1047</v>
      </c>
      <c r="ED312" s="283" t="s">
        <v>1047</v>
      </c>
    </row>
    <row r="313" spans="1:134" ht="14.45" customHeight="1" x14ac:dyDescent="0.3">
      <c r="A313" s="221" t="s">
        <v>1060</v>
      </c>
      <c r="B313" s="183" t="s">
        <v>1047</v>
      </c>
      <c r="C313" s="183" t="s">
        <v>1047</v>
      </c>
      <c r="D313" s="183" t="s">
        <v>1047</v>
      </c>
      <c r="E313" s="183" t="s">
        <v>1047</v>
      </c>
      <c r="F313" s="183" t="s">
        <v>1047</v>
      </c>
      <c r="G313" s="183" t="s">
        <v>1047</v>
      </c>
      <c r="H313" s="183" t="s">
        <v>1047</v>
      </c>
      <c r="I313" s="183" t="s">
        <v>1047</v>
      </c>
      <c r="J313" s="183" t="s">
        <v>1047</v>
      </c>
      <c r="K313" s="410"/>
      <c r="L313" s="183" t="s">
        <v>1047</v>
      </c>
      <c r="M313" s="410"/>
      <c r="N313" s="237">
        <v>6500</v>
      </c>
      <c r="O313" s="410"/>
      <c r="P313" s="183" t="s">
        <v>1047</v>
      </c>
      <c r="Q313" s="235">
        <v>6000</v>
      </c>
      <c r="R313" s="237">
        <v>7000</v>
      </c>
      <c r="S313" s="235">
        <v>7000</v>
      </c>
      <c r="T313" s="235">
        <v>7000</v>
      </c>
      <c r="U313" s="180">
        <v>6500</v>
      </c>
      <c r="V313" s="410"/>
      <c r="W313" s="180">
        <v>7250</v>
      </c>
      <c r="X313" s="183" t="s">
        <v>1047</v>
      </c>
      <c r="Y313" s="183" t="s">
        <v>1047</v>
      </c>
      <c r="Z313" s="183" t="s">
        <v>1047</v>
      </c>
      <c r="AB313" s="221" t="s">
        <v>1060</v>
      </c>
      <c r="AC313" s="183" t="s">
        <v>1047</v>
      </c>
      <c r="AD313" s="183" t="s">
        <v>1047</v>
      </c>
      <c r="AE313" s="183" t="s">
        <v>1047</v>
      </c>
      <c r="AF313" s="183" t="s">
        <v>1047</v>
      </c>
      <c r="AG313" s="183" t="s">
        <v>1047</v>
      </c>
      <c r="AH313" s="183" t="s">
        <v>1047</v>
      </c>
      <c r="AI313" s="183" t="s">
        <v>1047</v>
      </c>
      <c r="AJ313" s="183" t="s">
        <v>1047</v>
      </c>
      <c r="AK313" s="183" t="s">
        <v>1047</v>
      </c>
      <c r="AL313" s="413"/>
      <c r="AM313" s="183" t="s">
        <v>1047</v>
      </c>
      <c r="AN313" s="410"/>
      <c r="AO313" s="237">
        <v>7000</v>
      </c>
      <c r="AP313" s="410"/>
      <c r="AQ313" s="183" t="s">
        <v>1047</v>
      </c>
      <c r="AR313" s="235">
        <v>7000</v>
      </c>
      <c r="AS313" s="237">
        <v>6000</v>
      </c>
      <c r="AT313" s="235">
        <v>6000</v>
      </c>
      <c r="AU313" s="235">
        <v>7000</v>
      </c>
      <c r="AV313" s="180">
        <v>7000</v>
      </c>
      <c r="AW313" s="410"/>
      <c r="AX313" s="180">
        <v>7500</v>
      </c>
      <c r="AY313" s="183" t="s">
        <v>1047</v>
      </c>
      <c r="AZ313" s="183" t="s">
        <v>1047</v>
      </c>
      <c r="BA313" s="183" t="s">
        <v>1047</v>
      </c>
      <c r="BC313" s="221" t="s">
        <v>1060</v>
      </c>
      <c r="BD313" s="183" t="s">
        <v>1047</v>
      </c>
      <c r="BE313" s="183" t="s">
        <v>1047</v>
      </c>
      <c r="BF313" s="183" t="s">
        <v>1047</v>
      </c>
      <c r="BG313" s="183" t="s">
        <v>1047</v>
      </c>
      <c r="BH313" s="183" t="s">
        <v>1047</v>
      </c>
      <c r="BI313" s="183" t="s">
        <v>1047</v>
      </c>
      <c r="BJ313" s="183" t="s">
        <v>1047</v>
      </c>
      <c r="BK313" s="183" t="s">
        <v>1047</v>
      </c>
      <c r="BL313" s="183" t="s">
        <v>1047</v>
      </c>
      <c r="BM313" s="410"/>
      <c r="BN313" s="183" t="s">
        <v>1047</v>
      </c>
      <c r="BO313" s="410"/>
      <c r="BP313" s="237">
        <v>1500</v>
      </c>
      <c r="BQ313" s="410"/>
      <c r="BR313" s="183" t="s">
        <v>1047</v>
      </c>
      <c r="BS313" s="235">
        <v>1500</v>
      </c>
      <c r="BT313" s="237">
        <v>2000</v>
      </c>
      <c r="BU313" s="235">
        <v>2000</v>
      </c>
      <c r="BV313" s="235">
        <v>1750</v>
      </c>
      <c r="BW313" s="180">
        <v>1750</v>
      </c>
      <c r="BX313" s="410"/>
      <c r="BY313" s="180">
        <v>1500</v>
      </c>
      <c r="BZ313" s="183" t="s">
        <v>1047</v>
      </c>
      <c r="CA313" s="183" t="s">
        <v>1047</v>
      </c>
      <c r="CB313" s="183" t="s">
        <v>1047</v>
      </c>
      <c r="CD313" s="221" t="s">
        <v>1060</v>
      </c>
      <c r="CE313" s="183" t="s">
        <v>1047</v>
      </c>
      <c r="CF313" s="183" t="s">
        <v>1047</v>
      </c>
      <c r="CG313" s="183" t="s">
        <v>1047</v>
      </c>
      <c r="CH313" s="183" t="s">
        <v>1047</v>
      </c>
      <c r="CI313" s="183" t="s">
        <v>1047</v>
      </c>
      <c r="CJ313" s="183" t="s">
        <v>1047</v>
      </c>
      <c r="CK313" s="183" t="s">
        <v>1047</v>
      </c>
      <c r="CL313" s="183" t="s">
        <v>1047</v>
      </c>
      <c r="CM313" s="183" t="s">
        <v>1047</v>
      </c>
      <c r="CN313" s="410"/>
      <c r="CO313" s="183" t="s">
        <v>1047</v>
      </c>
      <c r="CP313" s="410"/>
      <c r="CQ313" s="234">
        <v>100</v>
      </c>
      <c r="CR313" s="410"/>
      <c r="CS313" s="183" t="s">
        <v>1047</v>
      </c>
      <c r="CT313" s="235">
        <v>100</v>
      </c>
      <c r="CU313" s="233">
        <v>100</v>
      </c>
      <c r="CV313" s="235">
        <v>100</v>
      </c>
      <c r="CW313" s="234">
        <v>50</v>
      </c>
      <c r="CX313" s="180">
        <v>100</v>
      </c>
      <c r="CY313" s="410"/>
      <c r="CZ313" s="180">
        <v>100</v>
      </c>
      <c r="DA313" s="283" t="s">
        <v>1047</v>
      </c>
      <c r="DB313" s="283" t="s">
        <v>1047</v>
      </c>
      <c r="DC313" s="283" t="s">
        <v>1047</v>
      </c>
      <c r="DE313" s="221" t="s">
        <v>1060</v>
      </c>
      <c r="DF313" s="183" t="s">
        <v>1047</v>
      </c>
      <c r="DG313" s="183" t="s">
        <v>1047</v>
      </c>
      <c r="DH313" s="183" t="s">
        <v>1047</v>
      </c>
      <c r="DI313" s="183" t="s">
        <v>1047</v>
      </c>
      <c r="DJ313" s="183" t="s">
        <v>1047</v>
      </c>
      <c r="DK313" s="183" t="s">
        <v>1047</v>
      </c>
      <c r="DL313" s="183" t="s">
        <v>1047</v>
      </c>
      <c r="DM313" s="183" t="s">
        <v>1047</v>
      </c>
      <c r="DN313" s="183" t="s">
        <v>1047</v>
      </c>
      <c r="DO313" s="183" t="s">
        <v>1047</v>
      </c>
      <c r="DP313" s="183" t="s">
        <v>1047</v>
      </c>
      <c r="DQ313" s="183" t="s">
        <v>1047</v>
      </c>
      <c r="DR313" s="237">
        <v>1875</v>
      </c>
      <c r="DS313" s="183" t="s">
        <v>1047</v>
      </c>
      <c r="DT313" s="183" t="s">
        <v>1047</v>
      </c>
      <c r="DU313" s="237">
        <v>1500</v>
      </c>
      <c r="DV313" s="237">
        <v>1500</v>
      </c>
      <c r="DW313" s="235">
        <v>4000</v>
      </c>
      <c r="DX313" s="235">
        <v>1500</v>
      </c>
      <c r="DY313" s="180">
        <v>1500</v>
      </c>
      <c r="DZ313" s="183" t="s">
        <v>1047</v>
      </c>
      <c r="EA313" s="180">
        <v>1500</v>
      </c>
      <c r="EB313" s="283" t="s">
        <v>1047</v>
      </c>
      <c r="EC313" s="283" t="s">
        <v>1047</v>
      </c>
      <c r="ED313" s="283" t="s">
        <v>1047</v>
      </c>
    </row>
    <row r="314" spans="1:134" ht="14.45" customHeight="1" x14ac:dyDescent="0.3">
      <c r="A314" s="130" t="s">
        <v>1729</v>
      </c>
      <c r="B314" s="183" t="s">
        <v>1047</v>
      </c>
      <c r="C314" s="183" t="s">
        <v>1047</v>
      </c>
      <c r="D314" s="183" t="s">
        <v>1047</v>
      </c>
      <c r="E314" s="183" t="s">
        <v>1047</v>
      </c>
      <c r="F314" s="183" t="s">
        <v>1047</v>
      </c>
      <c r="G314" s="183" t="s">
        <v>1047</v>
      </c>
      <c r="H314" s="183" t="s">
        <v>1047</v>
      </c>
      <c r="I314" s="183" t="s">
        <v>1047</v>
      </c>
      <c r="J314" s="183" t="s">
        <v>1047</v>
      </c>
      <c r="K314" s="410"/>
      <c r="L314" s="183" t="s">
        <v>1047</v>
      </c>
      <c r="M314" s="410"/>
      <c r="N314" s="183" t="s">
        <v>1047</v>
      </c>
      <c r="O314" s="410"/>
      <c r="P314" s="183" t="s">
        <v>1047</v>
      </c>
      <c r="Q314" s="183" t="s">
        <v>1047</v>
      </c>
      <c r="R314" s="183" t="s">
        <v>1047</v>
      </c>
      <c r="S314" s="183" t="s">
        <v>1047</v>
      </c>
      <c r="T314" s="183" t="s">
        <v>1047</v>
      </c>
      <c r="U314" s="183" t="s">
        <v>1047</v>
      </c>
      <c r="V314" s="410"/>
      <c r="W314" s="183" t="s">
        <v>1047</v>
      </c>
      <c r="X314" s="183" t="s">
        <v>1047</v>
      </c>
      <c r="Y314" s="235">
        <v>4000</v>
      </c>
      <c r="Z314" s="235">
        <f>'Prix médians'!E17</f>
        <v>4000</v>
      </c>
      <c r="AB314" s="130" t="s">
        <v>1729</v>
      </c>
      <c r="AC314" s="183" t="s">
        <v>1047</v>
      </c>
      <c r="AD314" s="183" t="s">
        <v>1047</v>
      </c>
      <c r="AE314" s="183" t="s">
        <v>1047</v>
      </c>
      <c r="AF314" s="183" t="s">
        <v>1047</v>
      </c>
      <c r="AG314" s="183" t="s">
        <v>1047</v>
      </c>
      <c r="AH314" s="183" t="s">
        <v>1047</v>
      </c>
      <c r="AI314" s="183" t="s">
        <v>1047</v>
      </c>
      <c r="AJ314" s="183" t="s">
        <v>1047</v>
      </c>
      <c r="AK314" s="183" t="s">
        <v>1047</v>
      </c>
      <c r="AL314" s="413"/>
      <c r="AM314" s="183" t="s">
        <v>1047</v>
      </c>
      <c r="AN314" s="410"/>
      <c r="AO314" s="183" t="s">
        <v>1047</v>
      </c>
      <c r="AP314" s="410"/>
      <c r="AQ314" s="183" t="s">
        <v>1047</v>
      </c>
      <c r="AR314" s="183" t="s">
        <v>1047</v>
      </c>
      <c r="AS314" s="183" t="s">
        <v>1047</v>
      </c>
      <c r="AT314" s="183" t="s">
        <v>1047</v>
      </c>
      <c r="AU314" s="183" t="s">
        <v>1047</v>
      </c>
      <c r="AV314" s="183" t="s">
        <v>1047</v>
      </c>
      <c r="AW314" s="410"/>
      <c r="AX314" s="183" t="s">
        <v>1047</v>
      </c>
      <c r="AY314" s="183" t="s">
        <v>1047</v>
      </c>
      <c r="AZ314" s="193">
        <v>6150</v>
      </c>
      <c r="BA314" s="235">
        <f>'Prix médians'!I17</f>
        <v>6000</v>
      </c>
      <c r="BC314" s="130" t="s">
        <v>1729</v>
      </c>
      <c r="BD314" s="183" t="s">
        <v>1047</v>
      </c>
      <c r="BE314" s="183" t="s">
        <v>1047</v>
      </c>
      <c r="BF314" s="183" t="s">
        <v>1047</v>
      </c>
      <c r="BG314" s="183" t="s">
        <v>1047</v>
      </c>
      <c r="BH314" s="183" t="s">
        <v>1047</v>
      </c>
      <c r="BI314" s="183" t="s">
        <v>1047</v>
      </c>
      <c r="BJ314" s="183" t="s">
        <v>1047</v>
      </c>
      <c r="BK314" s="183" t="s">
        <v>1047</v>
      </c>
      <c r="BL314" s="183" t="s">
        <v>1047</v>
      </c>
      <c r="BM314" s="410"/>
      <c r="BN314" s="183" t="s">
        <v>1047</v>
      </c>
      <c r="BO314" s="410"/>
      <c r="BP314" s="183" t="s">
        <v>1047</v>
      </c>
      <c r="BQ314" s="410"/>
      <c r="BR314" s="183" t="s">
        <v>1047</v>
      </c>
      <c r="BS314" s="183" t="s">
        <v>1047</v>
      </c>
      <c r="BT314" s="183" t="s">
        <v>1047</v>
      </c>
      <c r="BU314" s="183" t="s">
        <v>1047</v>
      </c>
      <c r="BV314" s="183" t="s">
        <v>1047</v>
      </c>
      <c r="BW314" s="183" t="s">
        <v>1047</v>
      </c>
      <c r="BX314" s="410"/>
      <c r="BY314" s="183" t="s">
        <v>1047</v>
      </c>
      <c r="BZ314" s="183" t="s">
        <v>1047</v>
      </c>
      <c r="CA314" s="235">
        <v>1000</v>
      </c>
      <c r="CB314" s="235">
        <f>'Prix médians'!T17</f>
        <v>1500</v>
      </c>
      <c r="CD314" s="130" t="s">
        <v>1729</v>
      </c>
      <c r="CE314" s="183" t="s">
        <v>1047</v>
      </c>
      <c r="CF314" s="183" t="s">
        <v>1047</v>
      </c>
      <c r="CG314" s="183" t="s">
        <v>1047</v>
      </c>
      <c r="CH314" s="183" t="s">
        <v>1047</v>
      </c>
      <c r="CI314" s="183" t="s">
        <v>1047</v>
      </c>
      <c r="CJ314" s="183" t="s">
        <v>1047</v>
      </c>
      <c r="CK314" s="183" t="s">
        <v>1047</v>
      </c>
      <c r="CL314" s="183" t="s">
        <v>1047</v>
      </c>
      <c r="CM314" s="183" t="s">
        <v>1047</v>
      </c>
      <c r="CN314" s="410"/>
      <c r="CO314" s="183" t="s">
        <v>1047</v>
      </c>
      <c r="CP314" s="410"/>
      <c r="CQ314" s="183" t="s">
        <v>1047</v>
      </c>
      <c r="CR314" s="410"/>
      <c r="CS314" s="183" t="s">
        <v>1047</v>
      </c>
      <c r="CT314" s="183" t="s">
        <v>1047</v>
      </c>
      <c r="CU314" s="183" t="s">
        <v>1047</v>
      </c>
      <c r="CV314" s="183" t="s">
        <v>1047</v>
      </c>
      <c r="CW314" s="183" t="s">
        <v>1047</v>
      </c>
      <c r="CX314" s="183" t="s">
        <v>1047</v>
      </c>
      <c r="CY314" s="410"/>
      <c r="CZ314" s="183" t="s">
        <v>1047</v>
      </c>
      <c r="DA314" s="183" t="s">
        <v>1047</v>
      </c>
      <c r="DB314" s="235">
        <v>100</v>
      </c>
      <c r="DC314" s="235">
        <f>'Prix médians'!V17</f>
        <v>100</v>
      </c>
      <c r="DE314" s="130" t="s">
        <v>1729</v>
      </c>
      <c r="DF314" s="183" t="s">
        <v>1047</v>
      </c>
      <c r="DG314" s="183" t="s">
        <v>1047</v>
      </c>
      <c r="DH314" s="183" t="s">
        <v>1047</v>
      </c>
      <c r="DI314" s="183" t="s">
        <v>1047</v>
      </c>
      <c r="DJ314" s="183" t="s">
        <v>1047</v>
      </c>
      <c r="DK314" s="183" t="s">
        <v>1047</v>
      </c>
      <c r="DL314" s="183" t="s">
        <v>1047</v>
      </c>
      <c r="DM314" s="183" t="s">
        <v>1047</v>
      </c>
      <c r="DN314" s="183" t="s">
        <v>1047</v>
      </c>
      <c r="DO314" s="183" t="s">
        <v>1047</v>
      </c>
      <c r="DP314" s="183" t="s">
        <v>1047</v>
      </c>
      <c r="DQ314" s="183" t="s">
        <v>1047</v>
      </c>
      <c r="DR314" s="183" t="s">
        <v>1047</v>
      </c>
      <c r="DS314" s="183" t="s">
        <v>1047</v>
      </c>
      <c r="DT314" s="183" t="s">
        <v>1047</v>
      </c>
      <c r="DU314" s="183" t="s">
        <v>1047</v>
      </c>
      <c r="DV314" s="183" t="s">
        <v>1047</v>
      </c>
      <c r="DW314" s="183" t="s">
        <v>1047</v>
      </c>
      <c r="DX314" s="183" t="s">
        <v>1047</v>
      </c>
      <c r="DY314" s="183" t="s">
        <v>1047</v>
      </c>
      <c r="DZ314" s="183" t="s">
        <v>1047</v>
      </c>
      <c r="EA314" s="183" t="s">
        <v>1047</v>
      </c>
      <c r="EB314" s="183" t="s">
        <v>1047</v>
      </c>
      <c r="EC314" s="235">
        <v>1000</v>
      </c>
      <c r="ED314" s="235">
        <f>'Prix médians'!W17</f>
        <v>1100</v>
      </c>
    </row>
    <row r="315" spans="1:134" ht="14.45" customHeight="1" x14ac:dyDescent="0.3">
      <c r="A315" s="221" t="s">
        <v>1061</v>
      </c>
      <c r="B315" s="183" t="s">
        <v>1047</v>
      </c>
      <c r="C315" s="183" t="s">
        <v>1047</v>
      </c>
      <c r="D315" s="183" t="s">
        <v>1047</v>
      </c>
      <c r="E315" s="183" t="s">
        <v>1047</v>
      </c>
      <c r="F315" s="183" t="s">
        <v>1047</v>
      </c>
      <c r="G315" s="183" t="s">
        <v>1047</v>
      </c>
      <c r="H315" s="183" t="s">
        <v>1047</v>
      </c>
      <c r="I315" s="237">
        <v>6000</v>
      </c>
      <c r="J315" s="183" t="s">
        <v>1047</v>
      </c>
      <c r="K315" s="410"/>
      <c r="L315" s="183" t="s">
        <v>1047</v>
      </c>
      <c r="M315" s="410"/>
      <c r="N315" s="183" t="s">
        <v>1047</v>
      </c>
      <c r="O315" s="410"/>
      <c r="P315" s="183" t="s">
        <v>1047</v>
      </c>
      <c r="Q315" s="183" t="s">
        <v>1047</v>
      </c>
      <c r="R315" s="183" t="s">
        <v>1047</v>
      </c>
      <c r="S315" s="183" t="s">
        <v>1047</v>
      </c>
      <c r="T315" s="183" t="s">
        <v>1047</v>
      </c>
      <c r="U315" s="183" t="s">
        <v>1047</v>
      </c>
      <c r="V315" s="410"/>
      <c r="W315" s="183" t="s">
        <v>1047</v>
      </c>
      <c r="X315" s="183" t="s">
        <v>1047</v>
      </c>
      <c r="Y315" s="183" t="s">
        <v>1047</v>
      </c>
      <c r="Z315" s="183" t="s">
        <v>1047</v>
      </c>
      <c r="AB315" s="221" t="s">
        <v>1061</v>
      </c>
      <c r="AC315" s="183" t="s">
        <v>1047</v>
      </c>
      <c r="AD315" s="183" t="s">
        <v>1047</v>
      </c>
      <c r="AE315" s="183" t="s">
        <v>1047</v>
      </c>
      <c r="AF315" s="183" t="s">
        <v>1047</v>
      </c>
      <c r="AG315" s="183" t="s">
        <v>1047</v>
      </c>
      <c r="AH315" s="183" t="s">
        <v>1047</v>
      </c>
      <c r="AI315" s="183" t="s">
        <v>1047</v>
      </c>
      <c r="AJ315" s="237">
        <v>6000</v>
      </c>
      <c r="AK315" s="183" t="s">
        <v>1047</v>
      </c>
      <c r="AL315" s="413"/>
      <c r="AM315" s="183" t="s">
        <v>1047</v>
      </c>
      <c r="AN315" s="410"/>
      <c r="AO315" s="183" t="s">
        <v>1047</v>
      </c>
      <c r="AP315" s="410"/>
      <c r="AQ315" s="183" t="s">
        <v>1047</v>
      </c>
      <c r="AR315" s="183" t="s">
        <v>1047</v>
      </c>
      <c r="AS315" s="183" t="s">
        <v>1047</v>
      </c>
      <c r="AT315" s="183" t="s">
        <v>1047</v>
      </c>
      <c r="AU315" s="183" t="s">
        <v>1047</v>
      </c>
      <c r="AV315" s="183" t="s">
        <v>1047</v>
      </c>
      <c r="AW315" s="410"/>
      <c r="AX315" s="183" t="s">
        <v>1047</v>
      </c>
      <c r="AY315" s="183" t="s">
        <v>1047</v>
      </c>
      <c r="AZ315" s="183" t="s">
        <v>1047</v>
      </c>
      <c r="BA315" s="183" t="s">
        <v>1047</v>
      </c>
      <c r="BC315" s="221" t="s">
        <v>1061</v>
      </c>
      <c r="BD315" s="183" t="s">
        <v>1047</v>
      </c>
      <c r="BE315" s="183" t="s">
        <v>1047</v>
      </c>
      <c r="BF315" s="183" t="s">
        <v>1047</v>
      </c>
      <c r="BG315" s="183" t="s">
        <v>1047</v>
      </c>
      <c r="BH315" s="183" t="s">
        <v>1047</v>
      </c>
      <c r="BI315" s="183" t="s">
        <v>1047</v>
      </c>
      <c r="BJ315" s="183" t="s">
        <v>1047</v>
      </c>
      <c r="BK315" s="237">
        <v>1500</v>
      </c>
      <c r="BL315" s="183" t="s">
        <v>1047</v>
      </c>
      <c r="BM315" s="410"/>
      <c r="BN315" s="183" t="s">
        <v>1047</v>
      </c>
      <c r="BO315" s="410"/>
      <c r="BP315" s="183" t="s">
        <v>1047</v>
      </c>
      <c r="BQ315" s="410"/>
      <c r="BR315" s="183" t="s">
        <v>1047</v>
      </c>
      <c r="BS315" s="183" t="s">
        <v>1047</v>
      </c>
      <c r="BT315" s="183" t="s">
        <v>1047</v>
      </c>
      <c r="BU315" s="183" t="s">
        <v>1047</v>
      </c>
      <c r="BV315" s="183" t="s">
        <v>1047</v>
      </c>
      <c r="BW315" s="183" t="s">
        <v>1047</v>
      </c>
      <c r="BX315" s="410"/>
      <c r="BY315" s="183" t="s">
        <v>1047</v>
      </c>
      <c r="BZ315" s="183" t="s">
        <v>1047</v>
      </c>
      <c r="CA315" s="183" t="s">
        <v>1047</v>
      </c>
      <c r="CB315" s="183" t="s">
        <v>1047</v>
      </c>
      <c r="CD315" s="221" t="s">
        <v>1061</v>
      </c>
      <c r="CE315" s="183" t="s">
        <v>1047</v>
      </c>
      <c r="CF315" s="183" t="s">
        <v>1047</v>
      </c>
      <c r="CG315" s="183" t="s">
        <v>1047</v>
      </c>
      <c r="CH315" s="183" t="s">
        <v>1047</v>
      </c>
      <c r="CI315" s="183" t="s">
        <v>1047</v>
      </c>
      <c r="CJ315" s="183" t="s">
        <v>1047</v>
      </c>
      <c r="CK315" s="183" t="s">
        <v>1047</v>
      </c>
      <c r="CL315" s="234">
        <v>100</v>
      </c>
      <c r="CM315" s="183" t="s">
        <v>1047</v>
      </c>
      <c r="CN315" s="410"/>
      <c r="CO315" s="183" t="s">
        <v>1047</v>
      </c>
      <c r="CP315" s="410"/>
      <c r="CQ315" s="183" t="s">
        <v>1047</v>
      </c>
      <c r="CR315" s="410"/>
      <c r="CS315" s="183" t="s">
        <v>1047</v>
      </c>
      <c r="CT315" s="183" t="s">
        <v>1047</v>
      </c>
      <c r="CU315" s="183" t="s">
        <v>1047</v>
      </c>
      <c r="CV315" s="183" t="s">
        <v>1047</v>
      </c>
      <c r="CW315" s="183" t="s">
        <v>1047</v>
      </c>
      <c r="CX315" s="183" t="s">
        <v>1047</v>
      </c>
      <c r="CY315" s="410"/>
      <c r="CZ315" s="183" t="s">
        <v>1047</v>
      </c>
      <c r="DA315" s="283" t="s">
        <v>1047</v>
      </c>
      <c r="DB315" s="283" t="s">
        <v>1047</v>
      </c>
      <c r="DC315" s="283" t="s">
        <v>1047</v>
      </c>
      <c r="DE315" s="221" t="s">
        <v>1061</v>
      </c>
      <c r="DF315" s="183" t="s">
        <v>1047</v>
      </c>
      <c r="DG315" s="183" t="s">
        <v>1047</v>
      </c>
      <c r="DH315" s="183" t="s">
        <v>1047</v>
      </c>
      <c r="DI315" s="183" t="s">
        <v>1047</v>
      </c>
      <c r="DJ315" s="183" t="s">
        <v>1047</v>
      </c>
      <c r="DK315" s="183" t="s">
        <v>1047</v>
      </c>
      <c r="DL315" s="183" t="s">
        <v>1047</v>
      </c>
      <c r="DM315" s="237">
        <v>1250</v>
      </c>
      <c r="DN315" s="183" t="s">
        <v>1047</v>
      </c>
      <c r="DO315" s="183" t="s">
        <v>1047</v>
      </c>
      <c r="DP315" s="183" t="s">
        <v>1047</v>
      </c>
      <c r="DQ315" s="183" t="s">
        <v>1047</v>
      </c>
      <c r="DR315" s="183" t="s">
        <v>1047</v>
      </c>
      <c r="DS315" s="183" t="s">
        <v>1047</v>
      </c>
      <c r="DT315" s="183" t="s">
        <v>1047</v>
      </c>
      <c r="DU315" s="183" t="s">
        <v>1047</v>
      </c>
      <c r="DV315" s="183" t="s">
        <v>1047</v>
      </c>
      <c r="DW315" s="183" t="s">
        <v>1047</v>
      </c>
      <c r="DX315" s="183" t="s">
        <v>1047</v>
      </c>
      <c r="DY315" s="183" t="s">
        <v>1047</v>
      </c>
      <c r="DZ315" s="183" t="s">
        <v>1047</v>
      </c>
      <c r="EA315" s="183" t="s">
        <v>1047</v>
      </c>
      <c r="EB315" s="283" t="s">
        <v>1047</v>
      </c>
      <c r="EC315" s="283" t="s">
        <v>1047</v>
      </c>
      <c r="ED315" s="283" t="s">
        <v>1047</v>
      </c>
    </row>
    <row r="316" spans="1:134" ht="14.45" customHeight="1" x14ac:dyDescent="0.3">
      <c r="A316" s="130" t="s">
        <v>1063</v>
      </c>
      <c r="B316" s="308">
        <v>10000</v>
      </c>
      <c r="C316" s="308">
        <v>10000</v>
      </c>
      <c r="D316" s="308">
        <v>10000</v>
      </c>
      <c r="E316" s="183" t="s">
        <v>1047</v>
      </c>
      <c r="F316" s="183" t="s">
        <v>1047</v>
      </c>
      <c r="G316" s="183" t="s">
        <v>1047</v>
      </c>
      <c r="H316" s="281">
        <v>11000</v>
      </c>
      <c r="I316" s="183" t="s">
        <v>1047</v>
      </c>
      <c r="J316" s="235">
        <v>11500</v>
      </c>
      <c r="K316" s="410"/>
      <c r="L316" s="183" t="s">
        <v>1047</v>
      </c>
      <c r="M316" s="410"/>
      <c r="N316" s="183" t="s">
        <v>1047</v>
      </c>
      <c r="O316" s="410"/>
      <c r="P316" s="183" t="s">
        <v>1047</v>
      </c>
      <c r="Q316" s="183" t="s">
        <v>1047</v>
      </c>
      <c r="R316" s="234">
        <v>5750</v>
      </c>
      <c r="S316" s="235">
        <v>12500</v>
      </c>
      <c r="T316" s="183" t="s">
        <v>1047</v>
      </c>
      <c r="U316" s="183" t="s">
        <v>1047</v>
      </c>
      <c r="V316" s="410"/>
      <c r="W316" s="180">
        <v>12000</v>
      </c>
      <c r="X316" s="180">
        <v>12000</v>
      </c>
      <c r="Y316" s="180">
        <v>10000</v>
      </c>
      <c r="Z316" s="234">
        <f>'Prix médians'!E18</f>
        <v>6000</v>
      </c>
      <c r="AB316" s="130" t="s">
        <v>1063</v>
      </c>
      <c r="AC316" s="308">
        <v>5000</v>
      </c>
      <c r="AD316" s="308">
        <v>15000</v>
      </c>
      <c r="AE316" s="308">
        <v>12500</v>
      </c>
      <c r="AF316" s="183" t="s">
        <v>1047</v>
      </c>
      <c r="AG316" s="183" t="s">
        <v>1047</v>
      </c>
      <c r="AH316" s="183" t="s">
        <v>1047</v>
      </c>
      <c r="AI316" s="234">
        <v>6500</v>
      </c>
      <c r="AJ316" s="183" t="s">
        <v>1047</v>
      </c>
      <c r="AK316" s="235">
        <v>5500</v>
      </c>
      <c r="AL316" s="413"/>
      <c r="AM316" s="183" t="s">
        <v>1047</v>
      </c>
      <c r="AN316" s="410"/>
      <c r="AO316" s="183" t="s">
        <v>1047</v>
      </c>
      <c r="AP316" s="410"/>
      <c r="AQ316" s="183" t="s">
        <v>1047</v>
      </c>
      <c r="AR316" s="183" t="s">
        <v>1047</v>
      </c>
      <c r="AS316" s="234">
        <v>12000</v>
      </c>
      <c r="AT316" s="235">
        <v>10000</v>
      </c>
      <c r="AU316" s="183" t="s">
        <v>1047</v>
      </c>
      <c r="AV316" s="183" t="s">
        <v>1047</v>
      </c>
      <c r="AW316" s="410"/>
      <c r="AX316" s="233">
        <v>6000</v>
      </c>
      <c r="AY316" s="233">
        <v>6000</v>
      </c>
      <c r="AZ316" s="233">
        <v>6150</v>
      </c>
      <c r="BA316" s="233">
        <f>'Prix médians'!I18</f>
        <v>6000</v>
      </c>
      <c r="BC316" s="130" t="s">
        <v>1063</v>
      </c>
      <c r="BD316" s="308">
        <v>2500</v>
      </c>
      <c r="BE316" s="308">
        <v>2500</v>
      </c>
      <c r="BF316" s="308">
        <v>3250</v>
      </c>
      <c r="BG316" s="183" t="s">
        <v>1047</v>
      </c>
      <c r="BH316" s="183" t="s">
        <v>1047</v>
      </c>
      <c r="BI316" s="183" t="s">
        <v>1047</v>
      </c>
      <c r="BJ316" s="236">
        <v>3000</v>
      </c>
      <c r="BK316" s="183" t="s">
        <v>1047</v>
      </c>
      <c r="BL316" s="235">
        <v>3000</v>
      </c>
      <c r="BM316" s="410"/>
      <c r="BN316" s="183" t="s">
        <v>1047</v>
      </c>
      <c r="BO316" s="410"/>
      <c r="BP316" s="183" t="s">
        <v>1047</v>
      </c>
      <c r="BQ316" s="410"/>
      <c r="BR316" s="183" t="s">
        <v>1047</v>
      </c>
      <c r="BS316" s="183" t="s">
        <v>1047</v>
      </c>
      <c r="BT316" s="234">
        <v>1500</v>
      </c>
      <c r="BU316" s="235">
        <v>1500</v>
      </c>
      <c r="BV316" s="183" t="s">
        <v>1047</v>
      </c>
      <c r="BW316" s="183" t="s">
        <v>1047</v>
      </c>
      <c r="BX316" s="410"/>
      <c r="BY316" s="234">
        <v>1500</v>
      </c>
      <c r="BZ316" s="180">
        <v>1500</v>
      </c>
      <c r="CA316" s="233">
        <v>1500</v>
      </c>
      <c r="CB316" s="233">
        <f>'Prix médians'!T18</f>
        <v>1500</v>
      </c>
      <c r="CD316" s="130" t="s">
        <v>1063</v>
      </c>
      <c r="CE316" s="308">
        <v>100</v>
      </c>
      <c r="CF316" s="234">
        <v>75</v>
      </c>
      <c r="CG316" s="234">
        <v>100</v>
      </c>
      <c r="CH316" s="183" t="s">
        <v>1047</v>
      </c>
      <c r="CI316" s="183" t="s">
        <v>1047</v>
      </c>
      <c r="CJ316" s="183" t="s">
        <v>1047</v>
      </c>
      <c r="CK316" s="234">
        <v>100</v>
      </c>
      <c r="CL316" s="183" t="s">
        <v>1047</v>
      </c>
      <c r="CM316" s="234">
        <v>50</v>
      </c>
      <c r="CN316" s="410"/>
      <c r="CO316" s="183" t="s">
        <v>1047</v>
      </c>
      <c r="CP316" s="410"/>
      <c r="CQ316" s="183" t="s">
        <v>1047</v>
      </c>
      <c r="CR316" s="410"/>
      <c r="CS316" s="183" t="s">
        <v>1047</v>
      </c>
      <c r="CT316" s="183" t="s">
        <v>1047</v>
      </c>
      <c r="CU316" s="234">
        <v>100</v>
      </c>
      <c r="CV316" s="235">
        <v>500</v>
      </c>
      <c r="CW316" s="183" t="s">
        <v>1047</v>
      </c>
      <c r="CX316" s="183" t="s">
        <v>1047</v>
      </c>
      <c r="CY316" s="410"/>
      <c r="CZ316" s="234">
        <v>75</v>
      </c>
      <c r="DA316" s="232">
        <v>50</v>
      </c>
      <c r="DB316" s="232">
        <v>50</v>
      </c>
      <c r="DC316" s="232">
        <f>'Prix médians'!V18</f>
        <v>50</v>
      </c>
      <c r="DE316" s="130" t="s">
        <v>1063</v>
      </c>
      <c r="DF316" s="253">
        <v>2500</v>
      </c>
      <c r="DG316" s="253">
        <v>1750</v>
      </c>
      <c r="DH316" s="253">
        <v>2200</v>
      </c>
      <c r="DI316" s="183" t="s">
        <v>1047</v>
      </c>
      <c r="DJ316" s="183" t="s">
        <v>1047</v>
      </c>
      <c r="DK316" s="183" t="s">
        <v>1047</v>
      </c>
      <c r="DL316" s="180">
        <v>2500</v>
      </c>
      <c r="DM316" s="183" t="s">
        <v>1047</v>
      </c>
      <c r="DN316" s="235">
        <v>2000</v>
      </c>
      <c r="DO316" s="183" t="s">
        <v>1047</v>
      </c>
      <c r="DP316" s="183" t="s">
        <v>1047</v>
      </c>
      <c r="DQ316" s="263" t="s">
        <v>1102</v>
      </c>
      <c r="DR316" s="183" t="s">
        <v>1047</v>
      </c>
      <c r="DS316" s="183" t="s">
        <v>1047</v>
      </c>
      <c r="DT316" s="183" t="s">
        <v>1047</v>
      </c>
      <c r="DU316" s="183" t="s">
        <v>1047</v>
      </c>
      <c r="DV316" s="237">
        <v>3000</v>
      </c>
      <c r="DW316" s="235">
        <v>1125</v>
      </c>
      <c r="DX316" s="183" t="s">
        <v>1047</v>
      </c>
      <c r="DY316" s="183" t="s">
        <v>1047</v>
      </c>
      <c r="DZ316" s="183" t="s">
        <v>1047</v>
      </c>
      <c r="EA316" s="180">
        <v>3000</v>
      </c>
      <c r="EB316" s="236">
        <v>2500</v>
      </c>
      <c r="EC316" s="180">
        <v>2000</v>
      </c>
      <c r="ED316" s="235">
        <f>'Prix médians'!W18</f>
        <v>2000</v>
      </c>
    </row>
    <row r="317" spans="1:134" ht="14.45" customHeight="1" x14ac:dyDescent="0.3">
      <c r="A317" s="221" t="s">
        <v>933</v>
      </c>
      <c r="B317" s="308">
        <v>3000</v>
      </c>
      <c r="C317" s="308">
        <v>3000</v>
      </c>
      <c r="D317" s="308">
        <v>3000</v>
      </c>
      <c r="E317" s="309">
        <v>3000</v>
      </c>
      <c r="F317" s="183" t="s">
        <v>1047</v>
      </c>
      <c r="G317" s="183" t="s">
        <v>1047</v>
      </c>
      <c r="H317" s="183" t="s">
        <v>1047</v>
      </c>
      <c r="I317" s="183" t="s">
        <v>1047</v>
      </c>
      <c r="J317" s="183" t="s">
        <v>1047</v>
      </c>
      <c r="K317" s="410"/>
      <c r="L317" s="183" t="s">
        <v>1047</v>
      </c>
      <c r="M317" s="410"/>
      <c r="N317" s="183" t="s">
        <v>1047</v>
      </c>
      <c r="O317" s="410"/>
      <c r="P317" s="183" t="s">
        <v>1047</v>
      </c>
      <c r="Q317" s="183" t="s">
        <v>1047</v>
      </c>
      <c r="R317" s="237">
        <v>3000</v>
      </c>
      <c r="S317" s="235">
        <v>3000</v>
      </c>
      <c r="T317" s="183" t="s">
        <v>1047</v>
      </c>
      <c r="U317" s="180">
        <v>3000</v>
      </c>
      <c r="V317" s="410"/>
      <c r="W317" s="180">
        <v>3000</v>
      </c>
      <c r="X317" s="180">
        <v>3000</v>
      </c>
      <c r="Y317" s="180">
        <v>3000</v>
      </c>
      <c r="Z317" s="183" t="s">
        <v>1047</v>
      </c>
      <c r="AB317" s="221" t="s">
        <v>933</v>
      </c>
      <c r="AC317" s="308">
        <v>6000</v>
      </c>
      <c r="AD317" s="308">
        <v>6000</v>
      </c>
      <c r="AE317" s="308">
        <v>6000</v>
      </c>
      <c r="AF317" s="309">
        <v>6000</v>
      </c>
      <c r="AG317" s="183" t="s">
        <v>1047</v>
      </c>
      <c r="AH317" s="183" t="s">
        <v>1047</v>
      </c>
      <c r="AI317" s="183" t="s">
        <v>1047</v>
      </c>
      <c r="AJ317" s="183" t="s">
        <v>1047</v>
      </c>
      <c r="AK317" s="183" t="s">
        <v>1047</v>
      </c>
      <c r="AL317" s="413"/>
      <c r="AM317" s="183" t="s">
        <v>1047</v>
      </c>
      <c r="AN317" s="410"/>
      <c r="AO317" s="183" t="s">
        <v>1047</v>
      </c>
      <c r="AP317" s="410"/>
      <c r="AQ317" s="183" t="s">
        <v>1047</v>
      </c>
      <c r="AR317" s="183" t="s">
        <v>1047</v>
      </c>
      <c r="AS317" s="237">
        <v>3000</v>
      </c>
      <c r="AT317" s="235">
        <v>3000</v>
      </c>
      <c r="AU317" s="183" t="s">
        <v>1047</v>
      </c>
      <c r="AV317" s="180">
        <v>2900</v>
      </c>
      <c r="AW317" s="410"/>
      <c r="AX317" s="180">
        <v>3000</v>
      </c>
      <c r="AY317" s="233">
        <v>6000</v>
      </c>
      <c r="AZ317" s="233">
        <v>6150</v>
      </c>
      <c r="BA317" s="183" t="s">
        <v>1047</v>
      </c>
      <c r="BC317" s="221" t="s">
        <v>933</v>
      </c>
      <c r="BD317" s="308">
        <v>1000</v>
      </c>
      <c r="BE317" s="308">
        <v>1000</v>
      </c>
      <c r="BF317" s="308">
        <v>1000</v>
      </c>
      <c r="BG317" s="309">
        <v>1000</v>
      </c>
      <c r="BH317" s="183" t="s">
        <v>1047</v>
      </c>
      <c r="BI317" s="183" t="s">
        <v>1047</v>
      </c>
      <c r="BJ317" s="183" t="s">
        <v>1047</v>
      </c>
      <c r="BK317" s="183" t="s">
        <v>1047</v>
      </c>
      <c r="BL317" s="183" t="s">
        <v>1047</v>
      </c>
      <c r="BM317" s="410"/>
      <c r="BN317" s="183" t="s">
        <v>1047</v>
      </c>
      <c r="BO317" s="410"/>
      <c r="BP317" s="183" t="s">
        <v>1047</v>
      </c>
      <c r="BQ317" s="410"/>
      <c r="BR317" s="183" t="s">
        <v>1047</v>
      </c>
      <c r="BS317" s="183" t="s">
        <v>1047</v>
      </c>
      <c r="BT317" s="237">
        <v>1000</v>
      </c>
      <c r="BU317" s="235">
        <v>1000</v>
      </c>
      <c r="BV317" s="183" t="s">
        <v>1047</v>
      </c>
      <c r="BW317" s="180">
        <v>1000</v>
      </c>
      <c r="BX317" s="410"/>
      <c r="BY317" s="180">
        <v>1000</v>
      </c>
      <c r="BZ317" s="180">
        <v>1000</v>
      </c>
      <c r="CA317" s="180">
        <v>1000</v>
      </c>
      <c r="CB317" s="183" t="s">
        <v>1047</v>
      </c>
      <c r="CD317" s="221" t="s">
        <v>933</v>
      </c>
      <c r="CE317" s="308">
        <v>100</v>
      </c>
      <c r="CF317" s="308">
        <v>100</v>
      </c>
      <c r="CG317" s="308">
        <v>100</v>
      </c>
      <c r="CH317" s="309">
        <v>75</v>
      </c>
      <c r="CI317" s="183" t="s">
        <v>1047</v>
      </c>
      <c r="CJ317" s="183" t="s">
        <v>1047</v>
      </c>
      <c r="CK317" s="183" t="s">
        <v>1047</v>
      </c>
      <c r="CL317" s="183" t="s">
        <v>1047</v>
      </c>
      <c r="CM317" s="183" t="s">
        <v>1047</v>
      </c>
      <c r="CN317" s="410"/>
      <c r="CO317" s="183" t="s">
        <v>1047</v>
      </c>
      <c r="CP317" s="410"/>
      <c r="CQ317" s="183" t="s">
        <v>1047</v>
      </c>
      <c r="CR317" s="410"/>
      <c r="CS317" s="183" t="s">
        <v>1047</v>
      </c>
      <c r="CT317" s="183" t="s">
        <v>1047</v>
      </c>
      <c r="CU317" s="237">
        <v>100</v>
      </c>
      <c r="CV317" s="234">
        <v>50</v>
      </c>
      <c r="CW317" s="183" t="s">
        <v>1047</v>
      </c>
      <c r="CX317" s="180">
        <v>100</v>
      </c>
      <c r="CY317" s="410"/>
      <c r="CZ317" s="180">
        <v>100</v>
      </c>
      <c r="DA317" s="236">
        <v>100</v>
      </c>
      <c r="DB317" s="180">
        <v>100</v>
      </c>
      <c r="DC317" s="283" t="s">
        <v>1047</v>
      </c>
      <c r="DE317" s="221" t="s">
        <v>933</v>
      </c>
      <c r="DF317" s="253">
        <v>800</v>
      </c>
      <c r="DG317" s="253">
        <v>700</v>
      </c>
      <c r="DH317" s="253">
        <v>800</v>
      </c>
      <c r="DI317" s="253">
        <v>700</v>
      </c>
      <c r="DJ317" s="183" t="s">
        <v>1047</v>
      </c>
      <c r="DK317" s="183" t="s">
        <v>1047</v>
      </c>
      <c r="DL317" s="183" t="s">
        <v>1047</v>
      </c>
      <c r="DM317" s="183" t="s">
        <v>1047</v>
      </c>
      <c r="DN317" s="183" t="s">
        <v>1047</v>
      </c>
      <c r="DO317" s="183" t="s">
        <v>1047</v>
      </c>
      <c r="DP317" s="183" t="s">
        <v>1047</v>
      </c>
      <c r="DQ317" s="183" t="s">
        <v>1047</v>
      </c>
      <c r="DR317" s="183" t="s">
        <v>1047</v>
      </c>
      <c r="DS317" s="183" t="s">
        <v>1047</v>
      </c>
      <c r="DT317" s="183" t="s">
        <v>1047</v>
      </c>
      <c r="DU317" s="183" t="s">
        <v>1047</v>
      </c>
      <c r="DV317" s="237">
        <v>650</v>
      </c>
      <c r="DW317" s="234">
        <v>1250</v>
      </c>
      <c r="DX317" s="183" t="s">
        <v>1047</v>
      </c>
      <c r="DY317" s="180">
        <v>650</v>
      </c>
      <c r="DZ317" s="183" t="s">
        <v>1047</v>
      </c>
      <c r="EA317" s="180">
        <v>700</v>
      </c>
      <c r="EB317" s="236">
        <v>700</v>
      </c>
      <c r="EC317" s="180">
        <v>700</v>
      </c>
      <c r="ED317" s="283" t="s">
        <v>1047</v>
      </c>
    </row>
    <row r="318" spans="1:134" ht="14.45" customHeight="1" x14ac:dyDescent="0.3">
      <c r="A318" s="130" t="s">
        <v>1062</v>
      </c>
      <c r="B318" s="183" t="s">
        <v>1047</v>
      </c>
      <c r="C318" s="183" t="s">
        <v>1047</v>
      </c>
      <c r="D318" s="183" t="s">
        <v>1047</v>
      </c>
      <c r="E318" s="183" t="s">
        <v>1047</v>
      </c>
      <c r="F318" s="183" t="s">
        <v>1047</v>
      </c>
      <c r="G318" s="183" t="s">
        <v>1047</v>
      </c>
      <c r="H318" s="183" t="s">
        <v>1047</v>
      </c>
      <c r="I318" s="183" t="s">
        <v>1047</v>
      </c>
      <c r="J318" s="183" t="s">
        <v>1047</v>
      </c>
      <c r="K318" s="410"/>
      <c r="L318" s="183" t="s">
        <v>1047</v>
      </c>
      <c r="M318" s="410"/>
      <c r="N318" s="183" t="s">
        <v>1047</v>
      </c>
      <c r="O318" s="410"/>
      <c r="P318" s="183" t="s">
        <v>1047</v>
      </c>
      <c r="Q318" s="183" t="s">
        <v>1047</v>
      </c>
      <c r="R318" s="183" t="s">
        <v>1047</v>
      </c>
      <c r="S318" s="183" t="s">
        <v>1047</v>
      </c>
      <c r="T318" s="235">
        <v>6750</v>
      </c>
      <c r="U318" s="183" t="s">
        <v>1047</v>
      </c>
      <c r="V318" s="410"/>
      <c r="W318" s="183" t="s">
        <v>1047</v>
      </c>
      <c r="X318" s="183" t="s">
        <v>1047</v>
      </c>
      <c r="Y318" s="183" t="s">
        <v>1047</v>
      </c>
      <c r="Z318" s="183" t="s">
        <v>1047</v>
      </c>
      <c r="AB318" s="130" t="s">
        <v>1062</v>
      </c>
      <c r="AC318" s="183" t="s">
        <v>1047</v>
      </c>
      <c r="AD318" s="183" t="s">
        <v>1047</v>
      </c>
      <c r="AE318" s="183" t="s">
        <v>1047</v>
      </c>
      <c r="AF318" s="183" t="s">
        <v>1047</v>
      </c>
      <c r="AG318" s="183" t="s">
        <v>1047</v>
      </c>
      <c r="AH318" s="183" t="s">
        <v>1047</v>
      </c>
      <c r="AI318" s="183" t="s">
        <v>1047</v>
      </c>
      <c r="AJ318" s="183" t="s">
        <v>1047</v>
      </c>
      <c r="AK318" s="183" t="s">
        <v>1047</v>
      </c>
      <c r="AL318" s="413"/>
      <c r="AM318" s="183" t="s">
        <v>1047</v>
      </c>
      <c r="AN318" s="410"/>
      <c r="AO318" s="183" t="s">
        <v>1047</v>
      </c>
      <c r="AP318" s="410"/>
      <c r="AQ318" s="183" t="s">
        <v>1047</v>
      </c>
      <c r="AR318" s="183" t="s">
        <v>1047</v>
      </c>
      <c r="AS318" s="183" t="s">
        <v>1047</v>
      </c>
      <c r="AT318" s="183" t="s">
        <v>1047</v>
      </c>
      <c r="AU318" s="235">
        <v>6000</v>
      </c>
      <c r="AV318" s="183" t="s">
        <v>1047</v>
      </c>
      <c r="AW318" s="410"/>
      <c r="AX318" s="183" t="s">
        <v>1047</v>
      </c>
      <c r="AY318" s="183" t="s">
        <v>1047</v>
      </c>
      <c r="AZ318" s="183" t="s">
        <v>1047</v>
      </c>
      <c r="BA318" s="183" t="s">
        <v>1047</v>
      </c>
      <c r="BC318" s="130" t="s">
        <v>1062</v>
      </c>
      <c r="BD318" s="183" t="s">
        <v>1047</v>
      </c>
      <c r="BE318" s="183" t="s">
        <v>1047</v>
      </c>
      <c r="BF318" s="183" t="s">
        <v>1047</v>
      </c>
      <c r="BG318" s="183" t="s">
        <v>1047</v>
      </c>
      <c r="BH318" s="183" t="s">
        <v>1047</v>
      </c>
      <c r="BI318" s="183" t="s">
        <v>1047</v>
      </c>
      <c r="BJ318" s="183" t="s">
        <v>1047</v>
      </c>
      <c r="BK318" s="183" t="s">
        <v>1047</v>
      </c>
      <c r="BL318" s="183" t="s">
        <v>1047</v>
      </c>
      <c r="BM318" s="410"/>
      <c r="BN318" s="183" t="s">
        <v>1047</v>
      </c>
      <c r="BO318" s="410"/>
      <c r="BP318" s="183" t="s">
        <v>1047</v>
      </c>
      <c r="BQ318" s="410"/>
      <c r="BR318" s="183" t="s">
        <v>1047</v>
      </c>
      <c r="BS318" s="183" t="s">
        <v>1047</v>
      </c>
      <c r="BT318" s="183" t="s">
        <v>1047</v>
      </c>
      <c r="BU318" s="183" t="s">
        <v>1047</v>
      </c>
      <c r="BV318" s="235">
        <v>1250</v>
      </c>
      <c r="BW318" s="183" t="s">
        <v>1047</v>
      </c>
      <c r="BX318" s="410"/>
      <c r="BY318" s="183" t="s">
        <v>1047</v>
      </c>
      <c r="BZ318" s="183" t="s">
        <v>1047</v>
      </c>
      <c r="CA318" s="183" t="s">
        <v>1047</v>
      </c>
      <c r="CB318" s="183" t="s">
        <v>1047</v>
      </c>
      <c r="CD318" s="130" t="s">
        <v>1062</v>
      </c>
      <c r="CE318" s="183" t="s">
        <v>1047</v>
      </c>
      <c r="CF318" s="183" t="s">
        <v>1047</v>
      </c>
      <c r="CG318" s="183" t="s">
        <v>1047</v>
      </c>
      <c r="CH318" s="183" t="s">
        <v>1047</v>
      </c>
      <c r="CI318" s="183" t="s">
        <v>1047</v>
      </c>
      <c r="CJ318" s="183" t="s">
        <v>1047</v>
      </c>
      <c r="CK318" s="183" t="s">
        <v>1047</v>
      </c>
      <c r="CL318" s="183" t="s">
        <v>1047</v>
      </c>
      <c r="CM318" s="183" t="s">
        <v>1047</v>
      </c>
      <c r="CN318" s="410"/>
      <c r="CO318" s="183" t="s">
        <v>1047</v>
      </c>
      <c r="CP318" s="410"/>
      <c r="CQ318" s="183" t="s">
        <v>1047</v>
      </c>
      <c r="CR318" s="410"/>
      <c r="CS318" s="183" t="s">
        <v>1047</v>
      </c>
      <c r="CT318" s="183" t="s">
        <v>1047</v>
      </c>
      <c r="CU318" s="183" t="s">
        <v>1047</v>
      </c>
      <c r="CV318" s="183" t="s">
        <v>1047</v>
      </c>
      <c r="CW318" s="234">
        <v>50</v>
      </c>
      <c r="CX318" s="183" t="s">
        <v>1047</v>
      </c>
      <c r="CY318" s="410"/>
      <c r="CZ318" s="183" t="s">
        <v>1047</v>
      </c>
      <c r="DA318" s="283" t="s">
        <v>1047</v>
      </c>
      <c r="DB318" s="283" t="s">
        <v>1047</v>
      </c>
      <c r="DC318" s="283" t="s">
        <v>1047</v>
      </c>
      <c r="DE318" s="130" t="s">
        <v>1062</v>
      </c>
      <c r="DF318" s="183" t="s">
        <v>1047</v>
      </c>
      <c r="DG318" s="183" t="s">
        <v>1047</v>
      </c>
      <c r="DH318" s="183" t="s">
        <v>1047</v>
      </c>
      <c r="DI318" s="183" t="s">
        <v>1047</v>
      </c>
      <c r="DJ318" s="183" t="s">
        <v>1047</v>
      </c>
      <c r="DK318" s="183" t="s">
        <v>1047</v>
      </c>
      <c r="DL318" s="183" t="s">
        <v>1047</v>
      </c>
      <c r="DM318" s="183" t="s">
        <v>1047</v>
      </c>
      <c r="DN318" s="183" t="s">
        <v>1047</v>
      </c>
      <c r="DO318" s="183" t="s">
        <v>1047</v>
      </c>
      <c r="DP318" s="183" t="s">
        <v>1047</v>
      </c>
      <c r="DQ318" s="183" t="s">
        <v>1047</v>
      </c>
      <c r="DR318" s="183" t="s">
        <v>1047</v>
      </c>
      <c r="DS318" s="183" t="s">
        <v>1047</v>
      </c>
      <c r="DT318" s="183" t="s">
        <v>1047</v>
      </c>
      <c r="DU318" s="183" t="s">
        <v>1047</v>
      </c>
      <c r="DV318" s="183" t="s">
        <v>1047</v>
      </c>
      <c r="DW318" s="183" t="s">
        <v>1047</v>
      </c>
      <c r="DX318" s="235">
        <v>1000</v>
      </c>
      <c r="DY318" s="183" t="s">
        <v>1047</v>
      </c>
      <c r="DZ318" s="183" t="s">
        <v>1047</v>
      </c>
      <c r="EA318" s="183" t="s">
        <v>1047</v>
      </c>
      <c r="EB318" s="283" t="s">
        <v>1047</v>
      </c>
      <c r="EC318" s="283" t="s">
        <v>1047</v>
      </c>
      <c r="ED318" s="283" t="s">
        <v>1047</v>
      </c>
    </row>
    <row r="319" spans="1:134" ht="14.45" customHeight="1" x14ac:dyDescent="0.3">
      <c r="A319" s="221" t="s">
        <v>1064</v>
      </c>
      <c r="B319" s="308">
        <v>6000</v>
      </c>
      <c r="C319" s="308">
        <v>5000</v>
      </c>
      <c r="D319" s="183" t="s">
        <v>1047</v>
      </c>
      <c r="E319" s="235">
        <v>5000</v>
      </c>
      <c r="F319" s="183" t="s">
        <v>1047</v>
      </c>
      <c r="G319" s="235">
        <v>6500</v>
      </c>
      <c r="H319" s="281">
        <v>6000</v>
      </c>
      <c r="I319" s="236">
        <v>6000</v>
      </c>
      <c r="J319" s="183" t="s">
        <v>1047</v>
      </c>
      <c r="K319" s="410"/>
      <c r="L319" s="235">
        <v>6000</v>
      </c>
      <c r="M319" s="410"/>
      <c r="N319" s="183" t="s">
        <v>1047</v>
      </c>
      <c r="O319" s="410"/>
      <c r="P319" s="183" t="s">
        <v>1047</v>
      </c>
      <c r="Q319" s="235">
        <v>6500</v>
      </c>
      <c r="R319" s="237">
        <v>6000</v>
      </c>
      <c r="S319" s="183" t="s">
        <v>1047</v>
      </c>
      <c r="T319" s="183" t="s">
        <v>1047</v>
      </c>
      <c r="U319" s="183" t="s">
        <v>1047</v>
      </c>
      <c r="V319" s="410"/>
      <c r="W319" s="183" t="s">
        <v>1047</v>
      </c>
      <c r="X319" s="183" t="s">
        <v>1047</v>
      </c>
      <c r="Y319" s="183" t="s">
        <v>1047</v>
      </c>
      <c r="Z319" s="183" t="s">
        <v>1047</v>
      </c>
      <c r="AB319" s="221" t="s">
        <v>1064</v>
      </c>
      <c r="AC319" s="308">
        <v>4500</v>
      </c>
      <c r="AD319" s="308">
        <v>4500</v>
      </c>
      <c r="AE319" s="183" t="s">
        <v>1047</v>
      </c>
      <c r="AF319" s="235">
        <v>4750</v>
      </c>
      <c r="AG319" s="183" t="s">
        <v>1047</v>
      </c>
      <c r="AH319" s="235">
        <v>5000</v>
      </c>
      <c r="AI319" s="236">
        <v>5000</v>
      </c>
      <c r="AJ319" s="236">
        <v>5000</v>
      </c>
      <c r="AK319" s="183" t="s">
        <v>1047</v>
      </c>
      <c r="AL319" s="413"/>
      <c r="AM319" s="235">
        <v>5750</v>
      </c>
      <c r="AN319" s="410"/>
      <c r="AO319" s="183" t="s">
        <v>1047</v>
      </c>
      <c r="AP319" s="410"/>
      <c r="AQ319" s="183" t="s">
        <v>1047</v>
      </c>
      <c r="AR319" s="235">
        <v>4750</v>
      </c>
      <c r="AS319" s="237">
        <v>6000</v>
      </c>
      <c r="AT319" s="183" t="s">
        <v>1047</v>
      </c>
      <c r="AU319" s="183" t="s">
        <v>1047</v>
      </c>
      <c r="AV319" s="183" t="s">
        <v>1047</v>
      </c>
      <c r="AW319" s="410"/>
      <c r="AX319" s="183" t="s">
        <v>1047</v>
      </c>
      <c r="AY319" s="183" t="s">
        <v>1047</v>
      </c>
      <c r="AZ319" s="183" t="s">
        <v>1047</v>
      </c>
      <c r="BA319" s="183" t="s">
        <v>1047</v>
      </c>
      <c r="BC319" s="221" t="s">
        <v>1064</v>
      </c>
      <c r="BD319" s="308">
        <v>1500</v>
      </c>
      <c r="BE319" s="308">
        <v>1500</v>
      </c>
      <c r="BF319" s="183" t="s">
        <v>1047</v>
      </c>
      <c r="BG319" s="235">
        <v>1500</v>
      </c>
      <c r="BH319" s="183" t="s">
        <v>1047</v>
      </c>
      <c r="BI319" s="235">
        <v>1500</v>
      </c>
      <c r="BJ319" s="236">
        <v>1500</v>
      </c>
      <c r="BK319" s="236">
        <v>1500</v>
      </c>
      <c r="BL319" s="183" t="s">
        <v>1047</v>
      </c>
      <c r="BM319" s="410"/>
      <c r="BN319" s="235">
        <v>1500</v>
      </c>
      <c r="BO319" s="410"/>
      <c r="BP319" s="183" t="s">
        <v>1047</v>
      </c>
      <c r="BQ319" s="410"/>
      <c r="BR319" s="183" t="s">
        <v>1047</v>
      </c>
      <c r="BS319" s="235">
        <v>1500</v>
      </c>
      <c r="BT319" s="237">
        <v>1500</v>
      </c>
      <c r="BU319" s="183" t="s">
        <v>1047</v>
      </c>
      <c r="BV319" s="183" t="s">
        <v>1047</v>
      </c>
      <c r="BW319" s="183" t="s">
        <v>1047</v>
      </c>
      <c r="BX319" s="410"/>
      <c r="BY319" s="183" t="s">
        <v>1047</v>
      </c>
      <c r="BZ319" s="183" t="s">
        <v>1047</v>
      </c>
      <c r="CA319" s="183" t="s">
        <v>1047</v>
      </c>
      <c r="CB319" s="183" t="s">
        <v>1047</v>
      </c>
      <c r="CD319" s="221" t="s">
        <v>1064</v>
      </c>
      <c r="CE319" s="308">
        <v>100</v>
      </c>
      <c r="CF319" s="234">
        <v>75</v>
      </c>
      <c r="CG319" s="183" t="s">
        <v>1047</v>
      </c>
      <c r="CH319" s="235">
        <v>75</v>
      </c>
      <c r="CI319" s="183" t="s">
        <v>1047</v>
      </c>
      <c r="CJ319" s="234">
        <v>100</v>
      </c>
      <c r="CK319" s="234">
        <v>100</v>
      </c>
      <c r="CL319" s="234">
        <v>100</v>
      </c>
      <c r="CM319" s="183" t="s">
        <v>1047</v>
      </c>
      <c r="CN319" s="410"/>
      <c r="CO319" s="235">
        <v>50</v>
      </c>
      <c r="CP319" s="410"/>
      <c r="CQ319" s="183" t="s">
        <v>1047</v>
      </c>
      <c r="CR319" s="410"/>
      <c r="CS319" s="183" t="s">
        <v>1047</v>
      </c>
      <c r="CT319" s="234">
        <v>75</v>
      </c>
      <c r="CU319" s="233">
        <v>100</v>
      </c>
      <c r="CV319" s="183" t="s">
        <v>1047</v>
      </c>
      <c r="CW319" s="183" t="s">
        <v>1047</v>
      </c>
      <c r="CX319" s="183" t="s">
        <v>1047</v>
      </c>
      <c r="CY319" s="410"/>
      <c r="CZ319" s="183" t="s">
        <v>1047</v>
      </c>
      <c r="DA319" s="283" t="s">
        <v>1047</v>
      </c>
      <c r="DB319" s="283" t="s">
        <v>1047</v>
      </c>
      <c r="DC319" s="283" t="s">
        <v>1047</v>
      </c>
      <c r="DE319" s="221" t="s">
        <v>1064</v>
      </c>
      <c r="DF319" s="245">
        <v>1200</v>
      </c>
      <c r="DG319" s="245">
        <v>975</v>
      </c>
      <c r="DH319" s="183" t="s">
        <v>1047</v>
      </c>
      <c r="DI319" s="245">
        <v>1100</v>
      </c>
      <c r="DJ319" s="183" t="s">
        <v>1047</v>
      </c>
      <c r="DK319" s="235">
        <v>1000</v>
      </c>
      <c r="DL319" s="180">
        <v>1000</v>
      </c>
      <c r="DM319" s="236">
        <v>1000</v>
      </c>
      <c r="DN319" s="183" t="s">
        <v>1047</v>
      </c>
      <c r="DO319" s="180">
        <v>1000</v>
      </c>
      <c r="DP319" s="235">
        <v>1000</v>
      </c>
      <c r="DQ319" s="235">
        <v>1000</v>
      </c>
      <c r="DR319" s="183" t="s">
        <v>1047</v>
      </c>
      <c r="DS319" s="183" t="s">
        <v>1047</v>
      </c>
      <c r="DT319" s="183" t="s">
        <v>1047</v>
      </c>
      <c r="DU319" s="237">
        <v>1100</v>
      </c>
      <c r="DV319" s="237">
        <v>1000</v>
      </c>
      <c r="DW319" s="183" t="s">
        <v>1047</v>
      </c>
      <c r="DX319" s="183" t="s">
        <v>1047</v>
      </c>
      <c r="DY319" s="183" t="s">
        <v>1047</v>
      </c>
      <c r="DZ319" s="183" t="s">
        <v>1047</v>
      </c>
      <c r="EA319" s="183" t="s">
        <v>1047</v>
      </c>
      <c r="EB319" s="283" t="s">
        <v>1047</v>
      </c>
      <c r="EC319" s="283" t="s">
        <v>1047</v>
      </c>
      <c r="ED319" s="283" t="s">
        <v>1047</v>
      </c>
    </row>
    <row r="320" spans="1:134" ht="15" customHeight="1" thickBot="1" x14ac:dyDescent="0.35">
      <c r="A320" s="221" t="s">
        <v>1065</v>
      </c>
      <c r="B320" s="183" t="s">
        <v>1047</v>
      </c>
      <c r="C320" s="183" t="s">
        <v>1047</v>
      </c>
      <c r="D320" s="183" t="s">
        <v>1047</v>
      </c>
      <c r="E320" s="183" t="s">
        <v>1047</v>
      </c>
      <c r="F320" s="183" t="s">
        <v>1047</v>
      </c>
      <c r="G320" s="235">
        <v>10000</v>
      </c>
      <c r="H320" s="281">
        <v>8000</v>
      </c>
      <c r="I320" s="236">
        <v>10000</v>
      </c>
      <c r="J320" s="236">
        <v>9000</v>
      </c>
      <c r="K320" s="410"/>
      <c r="L320" s="236">
        <v>8000</v>
      </c>
      <c r="M320" s="410"/>
      <c r="N320" s="236">
        <v>9500</v>
      </c>
      <c r="O320" s="410"/>
      <c r="P320" s="237">
        <v>10000</v>
      </c>
      <c r="Q320" s="237">
        <v>10000</v>
      </c>
      <c r="R320" s="237">
        <v>10000</v>
      </c>
      <c r="S320" s="235">
        <v>10000</v>
      </c>
      <c r="T320" s="235">
        <v>10000</v>
      </c>
      <c r="U320" s="180">
        <v>10000</v>
      </c>
      <c r="V320" s="410"/>
      <c r="W320" s="180">
        <v>10000</v>
      </c>
      <c r="X320" s="180">
        <v>10000</v>
      </c>
      <c r="Y320" s="180">
        <v>10000</v>
      </c>
      <c r="Z320" s="235">
        <f>'Prix médians'!E19</f>
        <v>10000</v>
      </c>
      <c r="AB320" s="221" t="s">
        <v>1065</v>
      </c>
      <c r="AC320" s="183" t="s">
        <v>1047</v>
      </c>
      <c r="AD320" s="183" t="s">
        <v>1047</v>
      </c>
      <c r="AE320" s="183" t="s">
        <v>1047</v>
      </c>
      <c r="AF320" s="183" t="s">
        <v>1047</v>
      </c>
      <c r="AG320" s="183" t="s">
        <v>1047</v>
      </c>
      <c r="AH320" s="235">
        <v>8000</v>
      </c>
      <c r="AI320" s="236">
        <v>8000</v>
      </c>
      <c r="AJ320" s="236">
        <v>8500</v>
      </c>
      <c r="AK320" s="236">
        <v>8000</v>
      </c>
      <c r="AL320" s="414"/>
      <c r="AM320" s="236">
        <v>7500</v>
      </c>
      <c r="AN320" s="410"/>
      <c r="AO320" s="236">
        <v>8500</v>
      </c>
      <c r="AP320" s="410"/>
      <c r="AQ320" s="237">
        <v>8500</v>
      </c>
      <c r="AR320" s="237">
        <v>8000</v>
      </c>
      <c r="AS320" s="237">
        <v>8000</v>
      </c>
      <c r="AT320" s="235">
        <v>9000</v>
      </c>
      <c r="AU320" s="235">
        <v>8000</v>
      </c>
      <c r="AV320" s="234">
        <v>6000</v>
      </c>
      <c r="AW320" s="410"/>
      <c r="AX320" s="180">
        <v>10000</v>
      </c>
      <c r="AY320" s="180">
        <v>10000</v>
      </c>
      <c r="AZ320" s="180">
        <v>10000</v>
      </c>
      <c r="BA320" s="235">
        <f>'Prix médians'!I19</f>
        <v>10000</v>
      </c>
      <c r="BC320" s="221" t="s">
        <v>1065</v>
      </c>
      <c r="BD320" s="183" t="s">
        <v>1047</v>
      </c>
      <c r="BE320" s="183" t="s">
        <v>1047</v>
      </c>
      <c r="BF320" s="183" t="s">
        <v>1047</v>
      </c>
      <c r="BG320" s="183" t="s">
        <v>1047</v>
      </c>
      <c r="BH320" s="183" t="s">
        <v>1047</v>
      </c>
      <c r="BI320" s="235">
        <v>2500</v>
      </c>
      <c r="BJ320" s="236">
        <v>2500</v>
      </c>
      <c r="BK320" s="236">
        <v>3000</v>
      </c>
      <c r="BL320" s="236">
        <v>2500</v>
      </c>
      <c r="BM320" s="410"/>
      <c r="BN320" s="236">
        <v>2500</v>
      </c>
      <c r="BO320" s="410"/>
      <c r="BP320" s="236">
        <v>2500</v>
      </c>
      <c r="BQ320" s="410"/>
      <c r="BR320" s="237">
        <v>3000</v>
      </c>
      <c r="BS320" s="237">
        <v>3500</v>
      </c>
      <c r="BT320" s="237">
        <v>3500</v>
      </c>
      <c r="BU320" s="235">
        <v>2500</v>
      </c>
      <c r="BV320" s="235">
        <v>3500</v>
      </c>
      <c r="BW320" s="180">
        <v>3500</v>
      </c>
      <c r="BX320" s="410"/>
      <c r="BY320" s="180">
        <v>3000</v>
      </c>
      <c r="BZ320" s="180">
        <v>3500</v>
      </c>
      <c r="CA320" s="180">
        <v>3500</v>
      </c>
      <c r="CB320" s="235">
        <f>'Prix médians'!T19</f>
        <v>3500</v>
      </c>
      <c r="CD320" s="221" t="s">
        <v>1065</v>
      </c>
      <c r="CE320" s="183" t="s">
        <v>1047</v>
      </c>
      <c r="CF320" s="183" t="s">
        <v>1047</v>
      </c>
      <c r="CG320" s="183" t="s">
        <v>1047</v>
      </c>
      <c r="CH320" s="183" t="s">
        <v>1047</v>
      </c>
      <c r="CI320" s="183" t="s">
        <v>1047</v>
      </c>
      <c r="CJ320" s="235">
        <v>100</v>
      </c>
      <c r="CK320" s="236">
        <v>500</v>
      </c>
      <c r="CL320" s="236">
        <v>100</v>
      </c>
      <c r="CM320" s="236">
        <v>250</v>
      </c>
      <c r="CN320" s="410"/>
      <c r="CO320" s="236">
        <v>250</v>
      </c>
      <c r="CP320" s="410"/>
      <c r="CQ320" s="236">
        <v>250</v>
      </c>
      <c r="CR320" s="410"/>
      <c r="CS320" s="237">
        <v>500</v>
      </c>
      <c r="CT320" s="237">
        <v>500</v>
      </c>
      <c r="CU320" s="237">
        <v>500</v>
      </c>
      <c r="CV320" s="235">
        <v>500</v>
      </c>
      <c r="CW320" s="235">
        <v>500</v>
      </c>
      <c r="CX320" s="180">
        <v>500</v>
      </c>
      <c r="CY320" s="410"/>
      <c r="CZ320" s="180">
        <v>500</v>
      </c>
      <c r="DA320" s="236">
        <v>500</v>
      </c>
      <c r="DB320" s="232">
        <v>50</v>
      </c>
      <c r="DC320" s="235">
        <f>'Prix médians'!V19</f>
        <v>500</v>
      </c>
      <c r="DE320" s="221" t="s">
        <v>1065</v>
      </c>
      <c r="DF320" s="183" t="s">
        <v>1047</v>
      </c>
      <c r="DG320" s="183" t="s">
        <v>1047</v>
      </c>
      <c r="DH320" s="183" t="s">
        <v>1047</v>
      </c>
      <c r="DI320" s="183" t="s">
        <v>1047</v>
      </c>
      <c r="DJ320" s="183" t="s">
        <v>1047</v>
      </c>
      <c r="DK320" s="235">
        <v>2500</v>
      </c>
      <c r="DL320" s="180">
        <v>2500</v>
      </c>
      <c r="DM320" s="236">
        <v>2500</v>
      </c>
      <c r="DN320" s="236">
        <v>2500</v>
      </c>
      <c r="DO320" s="236">
        <v>2500</v>
      </c>
      <c r="DP320" s="236">
        <v>2500</v>
      </c>
      <c r="DQ320" s="236">
        <v>2000</v>
      </c>
      <c r="DR320" s="236">
        <v>2500</v>
      </c>
      <c r="DS320" s="237">
        <v>2500</v>
      </c>
      <c r="DT320" s="237">
        <v>2500</v>
      </c>
      <c r="DU320" s="237">
        <v>2500</v>
      </c>
      <c r="DV320" s="237">
        <v>2000</v>
      </c>
      <c r="DW320" s="235">
        <v>2000</v>
      </c>
      <c r="DX320" s="235">
        <v>2000</v>
      </c>
      <c r="DY320" s="180">
        <v>2000</v>
      </c>
      <c r="DZ320" s="183" t="s">
        <v>1047</v>
      </c>
      <c r="EA320" s="180">
        <v>2500</v>
      </c>
      <c r="EB320" s="236">
        <v>2000</v>
      </c>
      <c r="EC320" s="180">
        <v>2000</v>
      </c>
      <c r="ED320" s="235">
        <f>'Prix médians'!W19</f>
        <v>2500</v>
      </c>
    </row>
    <row r="321" spans="1:134" ht="15" customHeight="1" thickBot="1" x14ac:dyDescent="0.35">
      <c r="A321" s="280" t="s">
        <v>1103</v>
      </c>
      <c r="B321" s="256">
        <v>5125</v>
      </c>
      <c r="C321" s="256">
        <v>4000</v>
      </c>
      <c r="D321" s="256">
        <v>4250</v>
      </c>
      <c r="E321" s="256">
        <v>5000</v>
      </c>
      <c r="F321" s="256">
        <v>4000</v>
      </c>
      <c r="G321" s="256">
        <v>5500</v>
      </c>
      <c r="H321" s="256">
        <v>5750</v>
      </c>
      <c r="I321" s="256">
        <v>6000</v>
      </c>
      <c r="J321" s="256">
        <v>5000</v>
      </c>
      <c r="K321" s="411"/>
      <c r="L321" s="273">
        <v>5625</v>
      </c>
      <c r="M321" s="411"/>
      <c r="N321" s="260">
        <v>6000</v>
      </c>
      <c r="O321" s="411"/>
      <c r="P321" s="260">
        <v>5500</v>
      </c>
      <c r="Q321" s="260">
        <v>5000</v>
      </c>
      <c r="R321" s="260">
        <v>5750</v>
      </c>
      <c r="S321" s="260">
        <v>6000</v>
      </c>
      <c r="T321" s="260">
        <v>6000</v>
      </c>
      <c r="U321" s="260">
        <v>5500</v>
      </c>
      <c r="V321" s="411"/>
      <c r="W321" s="256">
        <v>6000</v>
      </c>
      <c r="X321" s="256">
        <v>6000</v>
      </c>
      <c r="Y321" s="256">
        <v>5000</v>
      </c>
      <c r="Z321" s="256">
        <f>'Prix médians'!E20</f>
        <v>6000</v>
      </c>
      <c r="AB321" s="280" t="s">
        <v>1066</v>
      </c>
      <c r="AC321" s="256">
        <v>5000</v>
      </c>
      <c r="AD321" s="256">
        <v>6000</v>
      </c>
      <c r="AE321" s="256">
        <v>6000</v>
      </c>
      <c r="AF321" s="256">
        <v>6050</v>
      </c>
      <c r="AG321" s="256">
        <v>6000</v>
      </c>
      <c r="AH321" s="256">
        <v>5750</v>
      </c>
      <c r="AI321" s="256">
        <v>6500</v>
      </c>
      <c r="AJ321" s="256">
        <v>6000</v>
      </c>
      <c r="AK321" s="256">
        <v>5500</v>
      </c>
      <c r="AL321" s="306"/>
      <c r="AM321" s="273">
        <v>6000</v>
      </c>
      <c r="AN321" s="411"/>
      <c r="AO321" s="260">
        <v>6000</v>
      </c>
      <c r="AP321" s="411"/>
      <c r="AQ321" s="260">
        <v>6000</v>
      </c>
      <c r="AR321" s="260">
        <v>7000</v>
      </c>
      <c r="AS321" s="260">
        <v>6000</v>
      </c>
      <c r="AT321" s="260">
        <v>6000</v>
      </c>
      <c r="AU321" s="260">
        <v>6000</v>
      </c>
      <c r="AV321" s="260">
        <v>6000</v>
      </c>
      <c r="AW321" s="411"/>
      <c r="AX321" s="256">
        <v>6000</v>
      </c>
      <c r="AY321" s="256">
        <v>6000</v>
      </c>
      <c r="AZ321" s="256">
        <v>6150</v>
      </c>
      <c r="BA321" s="256">
        <f>'Prix médians'!I20</f>
        <v>6000</v>
      </c>
      <c r="BC321" s="280" t="s">
        <v>1103</v>
      </c>
      <c r="BD321" s="256">
        <v>1500</v>
      </c>
      <c r="BE321" s="256">
        <v>1250</v>
      </c>
      <c r="BF321" s="256">
        <v>1500</v>
      </c>
      <c r="BG321" s="256">
        <v>1250</v>
      </c>
      <c r="BH321" s="256">
        <v>1500</v>
      </c>
      <c r="BI321" s="256">
        <v>1750</v>
      </c>
      <c r="BJ321" s="256">
        <v>1875</v>
      </c>
      <c r="BK321" s="256">
        <v>1500</v>
      </c>
      <c r="BL321" s="256">
        <v>1500</v>
      </c>
      <c r="BM321" s="411"/>
      <c r="BN321" s="273">
        <v>1500</v>
      </c>
      <c r="BO321" s="411"/>
      <c r="BP321" s="260">
        <v>1375</v>
      </c>
      <c r="BQ321" s="411"/>
      <c r="BR321" s="260">
        <v>1350</v>
      </c>
      <c r="BS321" s="260">
        <v>1500</v>
      </c>
      <c r="BT321" s="260">
        <v>1500</v>
      </c>
      <c r="BU321" s="260">
        <v>1500</v>
      </c>
      <c r="BV321" s="260">
        <v>1125</v>
      </c>
      <c r="BW321" s="260">
        <v>1000</v>
      </c>
      <c r="BX321" s="411"/>
      <c r="BY321" s="256">
        <v>1500</v>
      </c>
      <c r="BZ321" s="256">
        <v>1500</v>
      </c>
      <c r="CA321" s="256">
        <v>1500</v>
      </c>
      <c r="CB321" s="256">
        <f>'Prix médians'!T20</f>
        <v>1500</v>
      </c>
      <c r="CD321" s="280" t="s">
        <v>1103</v>
      </c>
      <c r="CE321" s="256">
        <v>100</v>
      </c>
      <c r="CF321" s="256">
        <v>75</v>
      </c>
      <c r="CG321" s="256">
        <v>100</v>
      </c>
      <c r="CH321" s="256">
        <v>75</v>
      </c>
      <c r="CI321" s="256">
        <v>100</v>
      </c>
      <c r="CJ321" s="256">
        <v>100</v>
      </c>
      <c r="CK321" s="256">
        <v>100</v>
      </c>
      <c r="CL321" s="256">
        <v>100</v>
      </c>
      <c r="CM321" s="256">
        <v>50</v>
      </c>
      <c r="CN321" s="411"/>
      <c r="CO321" s="273">
        <v>75</v>
      </c>
      <c r="CP321" s="411"/>
      <c r="CQ321" s="260">
        <v>100</v>
      </c>
      <c r="CR321" s="411"/>
      <c r="CS321" s="260">
        <v>100</v>
      </c>
      <c r="CT321" s="260">
        <v>75</v>
      </c>
      <c r="CU321" s="260">
        <v>100</v>
      </c>
      <c r="CV321" s="260">
        <v>50</v>
      </c>
      <c r="CW321" s="260">
        <v>50</v>
      </c>
      <c r="CX321" s="260">
        <v>100</v>
      </c>
      <c r="CY321" s="411"/>
      <c r="CZ321" s="256">
        <v>75</v>
      </c>
      <c r="DA321" s="256">
        <v>50</v>
      </c>
      <c r="DB321" s="256">
        <v>50</v>
      </c>
      <c r="DC321" s="256">
        <f>'Prix médians'!V20</f>
        <v>50</v>
      </c>
      <c r="DE321" s="280" t="s">
        <v>1103</v>
      </c>
      <c r="DF321" s="256">
        <v>1100</v>
      </c>
      <c r="DG321" s="256">
        <v>912.5</v>
      </c>
      <c r="DH321" s="256">
        <v>800</v>
      </c>
      <c r="DI321" s="256">
        <v>1100</v>
      </c>
      <c r="DJ321" s="256">
        <v>1175</v>
      </c>
      <c r="DK321" s="256">
        <v>1250</v>
      </c>
      <c r="DL321" s="256">
        <v>1000</v>
      </c>
      <c r="DM321" s="256">
        <v>1250</v>
      </c>
      <c r="DN321" s="256">
        <v>1100</v>
      </c>
      <c r="DO321" s="260">
        <v>1100</v>
      </c>
      <c r="DP321" s="273">
        <v>1200</v>
      </c>
      <c r="DQ321" s="260">
        <v>1200</v>
      </c>
      <c r="DR321" s="260">
        <v>1200</v>
      </c>
      <c r="DS321" s="260">
        <v>1100</v>
      </c>
      <c r="DT321" s="260">
        <v>1225</v>
      </c>
      <c r="DU321" s="260">
        <v>1000</v>
      </c>
      <c r="DV321" s="260">
        <v>1000</v>
      </c>
      <c r="DW321" s="260">
        <v>1250</v>
      </c>
      <c r="DX321" s="260">
        <v>1000</v>
      </c>
      <c r="DY321" s="260">
        <v>1100</v>
      </c>
      <c r="DZ321" s="256">
        <v>1200</v>
      </c>
      <c r="EA321" s="256">
        <v>1500</v>
      </c>
      <c r="EB321" s="256">
        <v>1100</v>
      </c>
      <c r="EC321" s="256">
        <v>1075</v>
      </c>
      <c r="ED321" s="256">
        <f>'Prix médians'!W20</f>
        <v>1100</v>
      </c>
    </row>
    <row r="322" spans="1:134" x14ac:dyDescent="0.3">
      <c r="A322"/>
      <c r="B322"/>
      <c r="C322"/>
      <c r="D322"/>
      <c r="E322"/>
      <c r="F322"/>
      <c r="G322"/>
      <c r="H322"/>
      <c r="I322"/>
      <c r="J322"/>
      <c r="K322"/>
      <c r="L322"/>
      <c r="M322"/>
      <c r="N322"/>
      <c r="O322"/>
      <c r="P322"/>
      <c r="Q322"/>
      <c r="R322"/>
      <c r="S322"/>
      <c r="T322"/>
      <c r="U322"/>
      <c r="V322"/>
      <c r="W322"/>
      <c r="X322"/>
      <c r="Y322"/>
      <c r="Z322"/>
      <c r="AB322"/>
      <c r="AC322"/>
      <c r="AD322"/>
      <c r="AE322"/>
      <c r="AF322"/>
      <c r="AG322"/>
      <c r="AH322"/>
      <c r="AI322"/>
      <c r="AJ322"/>
      <c r="AK322"/>
      <c r="AL322"/>
      <c r="AM322"/>
      <c r="AN322"/>
      <c r="AO322"/>
      <c r="AP322"/>
      <c r="AQ322"/>
      <c r="AR322"/>
      <c r="AS322"/>
      <c r="AT322"/>
      <c r="AU322"/>
      <c r="AV322"/>
      <c r="AW322"/>
      <c r="AX322"/>
      <c r="AY322"/>
      <c r="AZ322"/>
      <c r="BA322"/>
      <c r="BC322"/>
      <c r="BD322"/>
      <c r="BE322"/>
      <c r="BF322"/>
      <c r="BG322"/>
      <c r="BH322"/>
      <c r="BI322"/>
      <c r="BJ322"/>
      <c r="BK322"/>
      <c r="BL322"/>
      <c r="BM322"/>
      <c r="BN322"/>
      <c r="BO322"/>
      <c r="BP322"/>
      <c r="BQ322"/>
      <c r="BR322"/>
      <c r="BS322"/>
      <c r="BT322"/>
      <c r="BU322"/>
      <c r="BV322"/>
      <c r="BW322"/>
      <c r="BX322"/>
      <c r="BY322"/>
      <c r="BZ322"/>
      <c r="CA322"/>
      <c r="CB322"/>
      <c r="CD322"/>
      <c r="CE322"/>
      <c r="CF322"/>
      <c r="CG322"/>
      <c r="CH322"/>
      <c r="CI322"/>
      <c r="CJ322"/>
      <c r="CK322"/>
      <c r="CL322"/>
      <c r="CM322"/>
      <c r="CN322"/>
      <c r="CO322"/>
      <c r="CP322"/>
      <c r="CQ322"/>
      <c r="CR322"/>
      <c r="CS322"/>
      <c r="CT322"/>
      <c r="CU322"/>
      <c r="CV322"/>
      <c r="CW322"/>
      <c r="CX322"/>
      <c r="CY322"/>
      <c r="CZ322"/>
      <c r="DA322"/>
      <c r="DB322"/>
      <c r="DC322"/>
      <c r="DE322"/>
      <c r="DF322"/>
      <c r="DG322"/>
      <c r="DH322"/>
      <c r="DI322"/>
      <c r="DJ322"/>
      <c r="DK322"/>
      <c r="DL322"/>
      <c r="DM322"/>
      <c r="DN322"/>
      <c r="DO322"/>
      <c r="DP322"/>
      <c r="DQ322"/>
      <c r="DR322"/>
      <c r="DS322"/>
      <c r="DT322"/>
      <c r="DU322"/>
      <c r="DV322"/>
      <c r="DW322"/>
      <c r="DX322"/>
      <c r="DY322"/>
      <c r="DZ322"/>
      <c r="EA322"/>
      <c r="EB322"/>
      <c r="EC322"/>
      <c r="ED322"/>
    </row>
    <row r="323" spans="1:134" x14ac:dyDescent="0.3">
      <c r="A323"/>
      <c r="B323"/>
      <c r="C323"/>
      <c r="D323"/>
      <c r="E323"/>
      <c r="F323"/>
      <c r="G323"/>
      <c r="H323"/>
      <c r="I323"/>
      <c r="J323"/>
      <c r="K323"/>
      <c r="L323"/>
      <c r="M323"/>
      <c r="N323"/>
      <c r="O323"/>
      <c r="P323"/>
      <c r="Q323"/>
      <c r="R323"/>
      <c r="S323"/>
      <c r="T323"/>
      <c r="U323"/>
      <c r="V323"/>
      <c r="W323"/>
      <c r="X323"/>
      <c r="Y323"/>
      <c r="Z323"/>
      <c r="AB323"/>
      <c r="AC323"/>
      <c r="AD323"/>
      <c r="AE323"/>
      <c r="AF323"/>
      <c r="AG323"/>
      <c r="AH323"/>
      <c r="AI323"/>
      <c r="AJ323"/>
      <c r="AK323"/>
      <c r="AL323"/>
      <c r="AM323"/>
      <c r="AN323"/>
      <c r="AO323"/>
      <c r="AP323"/>
      <c r="AQ323"/>
      <c r="AR323"/>
      <c r="AS323"/>
      <c r="AT323"/>
      <c r="AU323"/>
      <c r="AV323"/>
      <c r="AW323"/>
      <c r="AX323"/>
      <c r="AY323"/>
      <c r="AZ323"/>
      <c r="BA323"/>
      <c r="BC323"/>
      <c r="BD323"/>
      <c r="BE323"/>
      <c r="BF323"/>
      <c r="BG323"/>
      <c r="BH323"/>
      <c r="BI323"/>
      <c r="BJ323"/>
      <c r="BK323"/>
      <c r="BL323"/>
      <c r="BM323"/>
      <c r="BN323"/>
      <c r="BO323"/>
      <c r="BP323"/>
      <c r="BQ323"/>
      <c r="BR323"/>
      <c r="BS323"/>
      <c r="BT323"/>
      <c r="BU323"/>
      <c r="BV323"/>
      <c r="BW323"/>
      <c r="BX323"/>
      <c r="BY323"/>
      <c r="BZ323"/>
      <c r="CA323"/>
      <c r="CB323"/>
      <c r="CD323"/>
      <c r="CE323"/>
      <c r="CF323"/>
      <c r="CG323"/>
      <c r="CH323"/>
      <c r="CI323"/>
      <c r="CJ323"/>
      <c r="CK323"/>
      <c r="CL323"/>
      <c r="CM323"/>
      <c r="CN323"/>
      <c r="CO323"/>
      <c r="CP323"/>
      <c r="CQ323"/>
      <c r="CR323"/>
      <c r="CS323"/>
      <c r="CT323"/>
      <c r="CU323"/>
      <c r="CV323"/>
      <c r="CW323"/>
      <c r="CX323"/>
      <c r="CY323"/>
      <c r="CZ323"/>
      <c r="DA323"/>
      <c r="DB323"/>
      <c r="DC323"/>
      <c r="DE323"/>
      <c r="DF323"/>
      <c r="DG323"/>
      <c r="DH323"/>
      <c r="DI323"/>
      <c r="DJ323"/>
      <c r="DK323"/>
      <c r="DL323"/>
      <c r="DM323"/>
      <c r="DN323"/>
      <c r="DO323"/>
      <c r="DP323"/>
      <c r="DQ323"/>
      <c r="DR323"/>
      <c r="DS323"/>
      <c r="DT323"/>
      <c r="DU323"/>
      <c r="DV323"/>
      <c r="DW323"/>
      <c r="DX323"/>
      <c r="DY323"/>
      <c r="DZ323"/>
      <c r="EA323"/>
      <c r="EB323"/>
      <c r="EC323"/>
      <c r="ED323"/>
    </row>
    <row r="324" spans="1:134" ht="66" x14ac:dyDescent="0.3">
      <c r="A324" s="222" t="s">
        <v>1005</v>
      </c>
      <c r="B324" s="222" t="s">
        <v>1030</v>
      </c>
      <c r="C324" s="222" t="s">
        <v>1031</v>
      </c>
      <c r="D324" s="222" t="s">
        <v>1032</v>
      </c>
      <c r="E324" s="222" t="s">
        <v>1104</v>
      </c>
      <c r="F324" s="222" t="s">
        <v>1105</v>
      </c>
      <c r="G324" s="223" t="s">
        <v>1106</v>
      </c>
      <c r="H324" s="264" t="s">
        <v>1107</v>
      </c>
      <c r="I324" s="264" t="s">
        <v>1108</v>
      </c>
      <c r="J324" s="266" t="s">
        <v>1109</v>
      </c>
      <c r="K324" s="264" t="s">
        <v>1127</v>
      </c>
      <c r="L324" s="266" t="s">
        <v>1111</v>
      </c>
      <c r="M324" s="264" t="s">
        <v>1039</v>
      </c>
      <c r="N324" s="266" t="s">
        <v>1128</v>
      </c>
      <c r="O324" s="302" t="s">
        <v>1122</v>
      </c>
      <c r="P324" s="264" t="s">
        <v>1129</v>
      </c>
      <c r="Q324" s="264" t="s">
        <v>1116</v>
      </c>
      <c r="R324" s="264" t="s">
        <v>1117</v>
      </c>
      <c r="S324" s="264" t="s">
        <v>1123</v>
      </c>
      <c r="T324" s="264" t="s">
        <v>1118</v>
      </c>
      <c r="U324" s="266" t="s">
        <v>1124</v>
      </c>
      <c r="V324" s="224" t="s">
        <v>1119</v>
      </c>
      <c r="W324" s="224" t="s">
        <v>1120</v>
      </c>
      <c r="X324" s="224" t="s">
        <v>1121</v>
      </c>
      <c r="Y324" s="224" t="s">
        <v>2159</v>
      </c>
      <c r="Z324"/>
      <c r="AB324" s="222" t="s">
        <v>1005</v>
      </c>
      <c r="AC324" s="222" t="s">
        <v>1030</v>
      </c>
      <c r="AD324" s="222" t="s">
        <v>1031</v>
      </c>
      <c r="AE324" s="222" t="s">
        <v>1032</v>
      </c>
      <c r="AF324" s="222" t="s">
        <v>1104</v>
      </c>
      <c r="AG324" s="222" t="s">
        <v>1105</v>
      </c>
      <c r="AH324" s="223" t="s">
        <v>1106</v>
      </c>
      <c r="AI324" s="264" t="s">
        <v>1107</v>
      </c>
      <c r="AJ324" s="264" t="s">
        <v>1108</v>
      </c>
      <c r="AK324" s="266" t="s">
        <v>1109</v>
      </c>
      <c r="AL324" s="264" t="s">
        <v>1127</v>
      </c>
      <c r="AM324" s="266" t="s">
        <v>1111</v>
      </c>
      <c r="AN324" s="264" t="s">
        <v>1039</v>
      </c>
      <c r="AO324" s="266" t="s">
        <v>1128</v>
      </c>
      <c r="AP324" s="302" t="s">
        <v>1122</v>
      </c>
      <c r="AQ324" s="264" t="s">
        <v>1129</v>
      </c>
      <c r="AR324" s="264" t="s">
        <v>1116</v>
      </c>
      <c r="AS324" s="264" t="s">
        <v>1117</v>
      </c>
      <c r="AT324" s="264" t="s">
        <v>1123</v>
      </c>
      <c r="AU324" s="264" t="s">
        <v>1118</v>
      </c>
      <c r="AV324" s="266" t="s">
        <v>1124</v>
      </c>
      <c r="AW324" s="224" t="s">
        <v>1119</v>
      </c>
      <c r="AX324" s="224" t="s">
        <v>1120</v>
      </c>
      <c r="AY324" s="224" t="s">
        <v>1121</v>
      </c>
      <c r="AZ324" s="224" t="s">
        <v>2159</v>
      </c>
      <c r="BA324"/>
      <c r="BC324" s="222" t="s">
        <v>1005</v>
      </c>
      <c r="BD324" s="222" t="s">
        <v>1030</v>
      </c>
      <c r="BE324" s="222" t="s">
        <v>1031</v>
      </c>
      <c r="BF324" s="222" t="s">
        <v>1032</v>
      </c>
      <c r="BG324" s="222" t="s">
        <v>1104</v>
      </c>
      <c r="BH324" s="222" t="s">
        <v>1105</v>
      </c>
      <c r="BI324" s="223" t="s">
        <v>1106</v>
      </c>
      <c r="BJ324" s="264" t="s">
        <v>1107</v>
      </c>
      <c r="BK324" s="264" t="s">
        <v>1108</v>
      </c>
      <c r="BL324" s="266" t="s">
        <v>1109</v>
      </c>
      <c r="BM324" s="264" t="s">
        <v>1127</v>
      </c>
      <c r="BN324" s="266" t="s">
        <v>1111</v>
      </c>
      <c r="BO324" s="264" t="s">
        <v>1039</v>
      </c>
      <c r="BP324" s="266" t="s">
        <v>1128</v>
      </c>
      <c r="BQ324" s="302" t="s">
        <v>1122</v>
      </c>
      <c r="BR324" s="264" t="s">
        <v>1129</v>
      </c>
      <c r="BS324" s="264" t="s">
        <v>1116</v>
      </c>
      <c r="BT324" s="264" t="s">
        <v>1117</v>
      </c>
      <c r="BU324" s="264" t="s">
        <v>1123</v>
      </c>
      <c r="BV324" s="264" t="s">
        <v>1118</v>
      </c>
      <c r="BW324" s="266" t="s">
        <v>1124</v>
      </c>
      <c r="BX324" s="224" t="s">
        <v>1119</v>
      </c>
      <c r="BY324" s="224" t="s">
        <v>1120</v>
      </c>
      <c r="BZ324" s="224" t="s">
        <v>1121</v>
      </c>
      <c r="CA324" s="224" t="s">
        <v>2159</v>
      </c>
      <c r="CB324"/>
      <c r="CD324" s="222" t="s">
        <v>1005</v>
      </c>
      <c r="CE324" s="222" t="s">
        <v>1030</v>
      </c>
      <c r="CF324" s="222" t="s">
        <v>1031</v>
      </c>
      <c r="CG324" s="222" t="s">
        <v>1032</v>
      </c>
      <c r="CH324" s="222" t="s">
        <v>1104</v>
      </c>
      <c r="CI324" s="222" t="s">
        <v>1105</v>
      </c>
      <c r="CJ324" s="223" t="s">
        <v>1106</v>
      </c>
      <c r="CK324" s="264" t="s">
        <v>1107</v>
      </c>
      <c r="CL324" s="264" t="s">
        <v>1108</v>
      </c>
      <c r="CM324" s="266" t="s">
        <v>1109</v>
      </c>
      <c r="CN324" s="264" t="s">
        <v>1127</v>
      </c>
      <c r="CO324" s="266" t="s">
        <v>1111</v>
      </c>
      <c r="CP324" s="264" t="s">
        <v>1039</v>
      </c>
      <c r="CQ324" s="266" t="s">
        <v>1128</v>
      </c>
      <c r="CR324" s="302" t="s">
        <v>1122</v>
      </c>
      <c r="CS324" s="264" t="s">
        <v>1129</v>
      </c>
      <c r="CT324" s="264" t="s">
        <v>1116</v>
      </c>
      <c r="CU324" s="264" t="s">
        <v>1117</v>
      </c>
      <c r="CV324" s="264" t="s">
        <v>1123</v>
      </c>
      <c r="CW324" s="264" t="s">
        <v>1118</v>
      </c>
      <c r="CX324" s="266" t="s">
        <v>1124</v>
      </c>
      <c r="CY324" s="224" t="s">
        <v>1119</v>
      </c>
      <c r="CZ324" s="224" t="s">
        <v>1120</v>
      </c>
      <c r="DA324" s="224" t="s">
        <v>1121</v>
      </c>
      <c r="DB324" s="224" t="s">
        <v>2159</v>
      </c>
      <c r="DC324"/>
      <c r="DE324" s="222" t="s">
        <v>1005</v>
      </c>
      <c r="DF324" s="222" t="s">
        <v>1030</v>
      </c>
      <c r="DG324" s="222" t="s">
        <v>1031</v>
      </c>
      <c r="DH324" s="222" t="s">
        <v>1032</v>
      </c>
      <c r="DI324" s="222" t="s">
        <v>1104</v>
      </c>
      <c r="DJ324" s="222" t="s">
        <v>1105</v>
      </c>
      <c r="DK324" s="223" t="s">
        <v>1106</v>
      </c>
      <c r="DL324" s="264" t="s">
        <v>1107</v>
      </c>
      <c r="DM324" s="264" t="s">
        <v>1108</v>
      </c>
      <c r="DN324" s="266" t="s">
        <v>1109</v>
      </c>
      <c r="DO324" s="264" t="s">
        <v>1127</v>
      </c>
      <c r="DP324" s="266" t="s">
        <v>1111</v>
      </c>
      <c r="DQ324" s="264" t="s">
        <v>1039</v>
      </c>
      <c r="DR324" s="266" t="s">
        <v>1128</v>
      </c>
      <c r="DS324" s="302" t="s">
        <v>1122</v>
      </c>
      <c r="DT324" s="264" t="s">
        <v>1129</v>
      </c>
      <c r="DU324" s="264" t="s">
        <v>1116</v>
      </c>
      <c r="DV324" s="264" t="s">
        <v>1117</v>
      </c>
      <c r="DW324" s="264" t="s">
        <v>1123</v>
      </c>
      <c r="DX324" s="264" t="s">
        <v>1118</v>
      </c>
      <c r="DY324" s="266" t="s">
        <v>1124</v>
      </c>
      <c r="DZ324" s="224" t="s">
        <v>1119</v>
      </c>
      <c r="EA324" s="224" t="s">
        <v>1120</v>
      </c>
      <c r="EB324" s="224" t="s">
        <v>1121</v>
      </c>
      <c r="EC324" s="224" t="s">
        <v>2159</v>
      </c>
      <c r="ED324"/>
    </row>
    <row r="325" spans="1:134" x14ac:dyDescent="0.3">
      <c r="A325" s="221" t="s">
        <v>904</v>
      </c>
      <c r="B325" s="164"/>
      <c r="C325" s="164"/>
      <c r="D325" s="164"/>
      <c r="E325" s="164"/>
      <c r="F325" s="164"/>
      <c r="G325" s="109" t="s">
        <v>1048</v>
      </c>
      <c r="H325" s="109" t="s">
        <v>1048</v>
      </c>
      <c r="I325" s="109">
        <v>0</v>
      </c>
      <c r="J325" s="406" t="s">
        <v>1125</v>
      </c>
      <c r="K325" s="109">
        <v>0</v>
      </c>
      <c r="L325" s="406" t="s">
        <v>1125</v>
      </c>
      <c r="M325" s="109">
        <v>0</v>
      </c>
      <c r="N325" s="406" t="s">
        <v>1125</v>
      </c>
      <c r="O325" s="109">
        <v>0</v>
      </c>
      <c r="P325" s="109">
        <v>0</v>
      </c>
      <c r="Q325" s="109">
        <v>0</v>
      </c>
      <c r="R325" s="109">
        <v>0</v>
      </c>
      <c r="S325" s="109">
        <v>0.625</v>
      </c>
      <c r="T325" s="109">
        <v>-0.38461538461538458</v>
      </c>
      <c r="U325" s="406" t="s">
        <v>1125</v>
      </c>
      <c r="V325" s="109">
        <v>0</v>
      </c>
      <c r="W325" s="109">
        <v>-1</v>
      </c>
      <c r="X325" s="109">
        <v>0</v>
      </c>
      <c r="Y325" s="109">
        <f>Z292/Y292-1</f>
        <v>0</v>
      </c>
      <c r="Z325" s="109"/>
      <c r="AB325" s="221" t="s">
        <v>904</v>
      </c>
      <c r="AC325" s="164"/>
      <c r="AD325" s="164"/>
      <c r="AE325" s="164"/>
      <c r="AF325" s="164"/>
      <c r="AG325" s="164"/>
      <c r="AH325" s="109" t="s">
        <v>1048</v>
      </c>
      <c r="AI325" s="109" t="s">
        <v>1048</v>
      </c>
      <c r="AJ325" s="109">
        <v>0.10000000000000009</v>
      </c>
      <c r="AK325" s="406" t="s">
        <v>1125</v>
      </c>
      <c r="AL325" s="109">
        <v>9.0909090909090828E-2</v>
      </c>
      <c r="AM325" s="406" t="s">
        <v>1125</v>
      </c>
      <c r="AN325" s="109">
        <v>0</v>
      </c>
      <c r="AO325" s="406" t="s">
        <v>1125</v>
      </c>
      <c r="AP325" s="107">
        <v>0</v>
      </c>
      <c r="AQ325" s="107">
        <v>0</v>
      </c>
      <c r="AR325" s="107">
        <v>0</v>
      </c>
      <c r="AS325" s="107">
        <v>-0.16666666666666663</v>
      </c>
      <c r="AT325" s="107">
        <v>0.10000000000000009</v>
      </c>
      <c r="AU325" s="109">
        <v>9.0909090909090828E-2</v>
      </c>
      <c r="AV325" s="406" t="s">
        <v>1125</v>
      </c>
      <c r="AW325" s="109">
        <v>0</v>
      </c>
      <c r="AX325" s="109">
        <v>0.16666666666666674</v>
      </c>
      <c r="AY325" s="109">
        <v>-0.12142857142857144</v>
      </c>
      <c r="AZ325" s="109">
        <f>BA292/AZ292-1</f>
        <v>-2.4390243902439046E-2</v>
      </c>
      <c r="BA325" s="109"/>
      <c r="BC325" s="221" t="s">
        <v>904</v>
      </c>
      <c r="BD325" s="164"/>
      <c r="BE325" s="164"/>
      <c r="BF325" s="164"/>
      <c r="BG325" s="164"/>
      <c r="BH325" s="164"/>
      <c r="BI325" s="109" t="s">
        <v>1048</v>
      </c>
      <c r="BJ325" s="109" t="s">
        <v>1048</v>
      </c>
      <c r="BK325" s="109">
        <v>-0.125</v>
      </c>
      <c r="BL325" s="406" t="s">
        <v>1125</v>
      </c>
      <c r="BM325" s="109">
        <v>0.14285714285714279</v>
      </c>
      <c r="BN325" s="406" t="s">
        <v>1125</v>
      </c>
      <c r="BO325" s="109">
        <v>0</v>
      </c>
      <c r="BP325" s="406" t="s">
        <v>1125</v>
      </c>
      <c r="BQ325" s="109">
        <v>0</v>
      </c>
      <c r="BR325" s="109">
        <v>-0.25</v>
      </c>
      <c r="BS325" s="109">
        <v>0.33333333333333326</v>
      </c>
      <c r="BT325" s="109">
        <v>-0.25</v>
      </c>
      <c r="BU325" s="109">
        <v>0</v>
      </c>
      <c r="BV325" s="109">
        <v>0</v>
      </c>
      <c r="BW325" s="406" t="s">
        <v>1125</v>
      </c>
      <c r="BX325" s="109">
        <v>0.33333333333333326</v>
      </c>
      <c r="BY325" s="109">
        <v>0</v>
      </c>
      <c r="BZ325" s="107">
        <v>-0.125</v>
      </c>
      <c r="CA325" s="109">
        <f>CB292/CA292-1</f>
        <v>0</v>
      </c>
      <c r="CB325" s="109"/>
      <c r="CD325" s="221" t="s">
        <v>904</v>
      </c>
      <c r="CE325" s="164"/>
      <c r="CF325" s="164"/>
      <c r="CG325" s="164"/>
      <c r="CH325" s="164"/>
      <c r="CI325" s="164"/>
      <c r="CJ325" s="109" t="s">
        <v>1048</v>
      </c>
      <c r="CK325" s="109" t="s">
        <v>1048</v>
      </c>
      <c r="CL325" s="109">
        <v>0</v>
      </c>
      <c r="CM325" s="406" t="s">
        <v>1125</v>
      </c>
      <c r="CN325" s="109">
        <v>0</v>
      </c>
      <c r="CO325" s="406" t="s">
        <v>1125</v>
      </c>
      <c r="CP325" s="109">
        <v>0</v>
      </c>
      <c r="CQ325" s="406" t="s">
        <v>1125</v>
      </c>
      <c r="CR325" s="109">
        <v>0</v>
      </c>
      <c r="CS325" s="109">
        <v>0</v>
      </c>
      <c r="CT325" s="109">
        <v>0</v>
      </c>
      <c r="CU325" s="109">
        <v>0</v>
      </c>
      <c r="CV325" s="109">
        <v>0</v>
      </c>
      <c r="CW325" s="109">
        <v>0</v>
      </c>
      <c r="CX325" s="406" t="s">
        <v>1125</v>
      </c>
      <c r="CY325" s="109">
        <v>0</v>
      </c>
      <c r="CZ325" s="109">
        <v>0</v>
      </c>
      <c r="DA325" s="167">
        <v>0</v>
      </c>
      <c r="DB325" s="109">
        <f>DC292/DB292-1</f>
        <v>0</v>
      </c>
      <c r="DC325" s="109"/>
      <c r="DE325" s="221" t="s">
        <v>904</v>
      </c>
      <c r="DF325" s="164"/>
      <c r="DG325" s="164"/>
      <c r="DH325" s="164"/>
      <c r="DI325" s="164"/>
      <c r="DJ325" s="164"/>
      <c r="DK325" s="109" t="s">
        <v>1048</v>
      </c>
      <c r="DL325" s="109" t="s">
        <v>1048</v>
      </c>
      <c r="DM325" s="109">
        <v>-0.1071428571428571</v>
      </c>
      <c r="DN325" s="109">
        <v>0</v>
      </c>
      <c r="DO325" s="109">
        <v>0</v>
      </c>
      <c r="DP325" s="109">
        <v>0</v>
      </c>
      <c r="DQ325" s="109">
        <v>0</v>
      </c>
      <c r="DR325" s="109">
        <v>0</v>
      </c>
      <c r="DS325" s="109">
        <v>0</v>
      </c>
      <c r="DT325" s="109">
        <v>0</v>
      </c>
      <c r="DU325" s="109">
        <v>0</v>
      </c>
      <c r="DV325" s="109">
        <v>0</v>
      </c>
      <c r="DW325" s="109">
        <v>0</v>
      </c>
      <c r="DX325" s="109">
        <v>0</v>
      </c>
      <c r="DY325" s="109">
        <v>-4.0000000000000036E-2</v>
      </c>
      <c r="DZ325" s="109">
        <v>0.19999999999999996</v>
      </c>
      <c r="EA325" s="168">
        <v>0</v>
      </c>
      <c r="EB325" s="109">
        <v>-0.1333333333333333</v>
      </c>
      <c r="EC325" s="109">
        <f>ED292/EC292-1</f>
        <v>-7.6923076923076872E-2</v>
      </c>
      <c r="ED325" s="109"/>
    </row>
    <row r="326" spans="1:134" ht="14.45" customHeight="1" x14ac:dyDescent="0.3">
      <c r="A326" s="221" t="s">
        <v>925</v>
      </c>
      <c r="B326" s="109">
        <v>-0.40909090909090906</v>
      </c>
      <c r="C326" s="109">
        <v>-7.6923076923076872E-2</v>
      </c>
      <c r="D326" s="109">
        <v>1</v>
      </c>
      <c r="E326" s="109">
        <v>-0.33333333333333337</v>
      </c>
      <c r="F326" s="109" t="s">
        <v>1048</v>
      </c>
      <c r="G326" s="109" t="s">
        <v>1048</v>
      </c>
      <c r="H326" s="109">
        <v>-0.13043478260869568</v>
      </c>
      <c r="I326" s="109">
        <v>-0.35</v>
      </c>
      <c r="J326" s="407"/>
      <c r="K326" s="109">
        <v>-7.6923076923076872E-2</v>
      </c>
      <c r="L326" s="407"/>
      <c r="M326" s="109">
        <v>0.16666666666666674</v>
      </c>
      <c r="N326" s="407"/>
      <c r="O326" s="109" t="s">
        <v>1048</v>
      </c>
      <c r="P326" s="109" t="s">
        <v>1048</v>
      </c>
      <c r="Q326" s="109">
        <v>-0.25</v>
      </c>
      <c r="R326" s="109">
        <v>0.33333333333333326</v>
      </c>
      <c r="S326" s="109">
        <v>0</v>
      </c>
      <c r="T326" s="109">
        <v>0</v>
      </c>
      <c r="U326" s="407"/>
      <c r="V326" s="109">
        <v>0</v>
      </c>
      <c r="W326" s="109">
        <v>0</v>
      </c>
      <c r="X326" s="109">
        <v>0</v>
      </c>
      <c r="Y326" s="109">
        <f t="shared" ref="Y326:Y353" si="23">Z293/Y293-1</f>
        <v>0</v>
      </c>
      <c r="Z326" s="109"/>
      <c r="AB326" s="221" t="s">
        <v>925</v>
      </c>
      <c r="AC326" s="109">
        <v>-0.19999999999999996</v>
      </c>
      <c r="AD326" s="109">
        <v>0.25</v>
      </c>
      <c r="AE326" s="109">
        <v>0.21999999999999997</v>
      </c>
      <c r="AF326" s="109">
        <v>-1.6393442622950838E-2</v>
      </c>
      <c r="AG326" s="109" t="s">
        <v>1048</v>
      </c>
      <c r="AH326" s="109" t="s">
        <v>1048</v>
      </c>
      <c r="AI326" s="109">
        <v>-0.14040114613180521</v>
      </c>
      <c r="AJ326" s="109">
        <v>-0.16666666666666663</v>
      </c>
      <c r="AK326" s="407"/>
      <c r="AL326" s="109">
        <v>0</v>
      </c>
      <c r="AM326" s="407"/>
      <c r="AN326" s="109">
        <v>0.10000000000000009</v>
      </c>
      <c r="AO326" s="407"/>
      <c r="AP326" s="107" t="s">
        <v>1048</v>
      </c>
      <c r="AQ326" s="107" t="s">
        <v>1048</v>
      </c>
      <c r="AR326" s="107">
        <v>-0.26666666666666672</v>
      </c>
      <c r="AS326" s="107">
        <v>0</v>
      </c>
      <c r="AT326" s="107">
        <v>0</v>
      </c>
      <c r="AU326" s="109">
        <v>0</v>
      </c>
      <c r="AV326" s="407"/>
      <c r="AW326" s="109">
        <v>9.0909090909090828E-2</v>
      </c>
      <c r="AX326" s="109">
        <v>-8.333333333333337E-2</v>
      </c>
      <c r="AY326" s="109">
        <v>-9.0909090909090939E-2</v>
      </c>
      <c r="AZ326" s="109">
        <f t="shared" ref="AZ326:AZ349" si="24">BA293/AZ293-1</f>
        <v>0.19999999999999996</v>
      </c>
      <c r="BA326" s="109"/>
      <c r="BC326" s="221" t="s">
        <v>925</v>
      </c>
      <c r="BD326" s="109">
        <v>0</v>
      </c>
      <c r="BE326" s="109">
        <v>0</v>
      </c>
      <c r="BF326" s="109">
        <v>0</v>
      </c>
      <c r="BG326" s="109">
        <v>0</v>
      </c>
      <c r="BH326" s="109" t="s">
        <v>1048</v>
      </c>
      <c r="BI326" s="109" t="s">
        <v>1048</v>
      </c>
      <c r="BJ326" s="109">
        <v>-0.3571428571428571</v>
      </c>
      <c r="BK326" s="109">
        <v>0.11111111111111116</v>
      </c>
      <c r="BL326" s="407"/>
      <c r="BM326" s="109">
        <v>0</v>
      </c>
      <c r="BN326" s="407"/>
      <c r="BO326" s="109">
        <v>0</v>
      </c>
      <c r="BP326" s="407"/>
      <c r="BQ326" s="109" t="s">
        <v>1048</v>
      </c>
      <c r="BR326" s="109" t="s">
        <v>1048</v>
      </c>
      <c r="BS326" s="109">
        <v>0</v>
      </c>
      <c r="BT326" s="109">
        <v>-0.33333333333333337</v>
      </c>
      <c r="BU326" s="109">
        <v>0</v>
      </c>
      <c r="BV326" s="109">
        <v>0</v>
      </c>
      <c r="BW326" s="407"/>
      <c r="BX326" s="109">
        <v>0</v>
      </c>
      <c r="BY326" s="109">
        <v>0</v>
      </c>
      <c r="BZ326" s="107">
        <v>0</v>
      </c>
      <c r="CA326" s="109">
        <f t="shared" ref="CA326:CA353" si="25">CB293/CA293-1</f>
        <v>0</v>
      </c>
      <c r="CB326" s="109"/>
      <c r="CD326" s="221" t="s">
        <v>925</v>
      </c>
      <c r="CE326" s="109">
        <v>-0.5</v>
      </c>
      <c r="CF326" s="109">
        <v>1</v>
      </c>
      <c r="CG326" s="109">
        <v>-0.25</v>
      </c>
      <c r="CH326" s="109">
        <v>0.33333333333333326</v>
      </c>
      <c r="CI326" s="109" t="s">
        <v>1048</v>
      </c>
      <c r="CJ326" s="109" t="s">
        <v>1048</v>
      </c>
      <c r="CK326" s="109">
        <v>-0.5</v>
      </c>
      <c r="CL326" s="109">
        <v>4</v>
      </c>
      <c r="CM326" s="407"/>
      <c r="CN326" s="109">
        <v>-0.8</v>
      </c>
      <c r="CO326" s="407"/>
      <c r="CP326" s="109">
        <v>0</v>
      </c>
      <c r="CQ326" s="407"/>
      <c r="CR326" s="109" t="s">
        <v>1048</v>
      </c>
      <c r="CS326" s="109" t="s">
        <v>1048</v>
      </c>
      <c r="CT326" s="109">
        <v>1</v>
      </c>
      <c r="CU326" s="109">
        <v>-0.5</v>
      </c>
      <c r="CV326" s="109">
        <v>0</v>
      </c>
      <c r="CW326" s="109">
        <v>0</v>
      </c>
      <c r="CX326" s="407"/>
      <c r="CY326" s="109">
        <v>0</v>
      </c>
      <c r="CZ326" s="109">
        <v>0</v>
      </c>
      <c r="DA326" s="167">
        <v>0</v>
      </c>
      <c r="DB326" s="109">
        <f t="shared" ref="DB326:DB353" si="26">DC293/DB293-1</f>
        <v>0</v>
      </c>
      <c r="DC326" s="109"/>
      <c r="DE326" s="221" t="s">
        <v>925</v>
      </c>
      <c r="DF326" s="109">
        <v>-0.5</v>
      </c>
      <c r="DG326" s="109">
        <v>1</v>
      </c>
      <c r="DH326" s="109">
        <v>-0.25</v>
      </c>
      <c r="DI326" s="109">
        <v>0.33333333333333326</v>
      </c>
      <c r="DJ326" s="109" t="s">
        <v>1048</v>
      </c>
      <c r="DK326" s="109" t="s">
        <v>1048</v>
      </c>
      <c r="DL326" s="109">
        <v>0</v>
      </c>
      <c r="DM326" s="109">
        <v>0</v>
      </c>
      <c r="DN326" s="109">
        <v>0</v>
      </c>
      <c r="DO326" s="109">
        <v>0</v>
      </c>
      <c r="DP326" s="109" t="s">
        <v>1048</v>
      </c>
      <c r="DQ326" s="109" t="s">
        <v>1048</v>
      </c>
      <c r="DR326" s="109">
        <v>0</v>
      </c>
      <c r="DS326" s="109" t="s">
        <v>1048</v>
      </c>
      <c r="DT326" s="109" t="s">
        <v>1048</v>
      </c>
      <c r="DU326" s="109">
        <v>0</v>
      </c>
      <c r="DV326" s="109">
        <v>0</v>
      </c>
      <c r="DW326" s="109">
        <v>0.19999999999999996</v>
      </c>
      <c r="DX326" s="109">
        <v>-0.16666666666666663</v>
      </c>
      <c r="DY326" s="109">
        <v>0.5</v>
      </c>
      <c r="DZ326" s="109">
        <v>0.5</v>
      </c>
      <c r="EA326" s="168">
        <v>-0.33333333333333337</v>
      </c>
      <c r="EB326" s="109">
        <v>0</v>
      </c>
      <c r="EC326" s="109">
        <f t="shared" ref="EC326:EC353" si="27">ED293/EC293-1</f>
        <v>0</v>
      </c>
      <c r="ED326" s="109"/>
    </row>
    <row r="327" spans="1:134" ht="14.45" customHeight="1" x14ac:dyDescent="0.3">
      <c r="A327" s="130" t="s">
        <v>926</v>
      </c>
      <c r="B327" s="109">
        <v>1.6666666666666665</v>
      </c>
      <c r="C327" s="131" t="s">
        <v>1048</v>
      </c>
      <c r="D327" s="131" t="s">
        <v>1048</v>
      </c>
      <c r="E327" s="109">
        <v>7.1428571428571397E-2</v>
      </c>
      <c r="F327" s="109">
        <v>-0.26666666666666672</v>
      </c>
      <c r="G327" s="109" t="s">
        <v>1048</v>
      </c>
      <c r="H327" s="109">
        <v>-6.25E-2</v>
      </c>
      <c r="I327" s="109">
        <v>-6.6666666666666652E-2</v>
      </c>
      <c r="J327" s="407"/>
      <c r="K327" s="109">
        <v>7.1428571428571397E-2</v>
      </c>
      <c r="L327" s="407"/>
      <c r="M327" s="109">
        <v>0</v>
      </c>
      <c r="N327" s="407"/>
      <c r="O327" s="109">
        <v>-3.3333333333333326E-2</v>
      </c>
      <c r="P327" s="109">
        <v>0.13793103448275867</v>
      </c>
      <c r="Q327" s="109">
        <v>-0.15151515151515149</v>
      </c>
      <c r="R327" s="109">
        <v>0.14285714285714279</v>
      </c>
      <c r="S327" s="109">
        <v>-0.25</v>
      </c>
      <c r="T327" s="109">
        <v>0.16666666666666674</v>
      </c>
      <c r="U327" s="407"/>
      <c r="V327" s="109">
        <v>-0.6607142857142857</v>
      </c>
      <c r="W327" s="109">
        <v>1.5263157894736841</v>
      </c>
      <c r="X327" s="109">
        <v>-0.16666666666666663</v>
      </c>
      <c r="Y327" s="109"/>
      <c r="Z327" s="109"/>
      <c r="AB327" s="130" t="s">
        <v>926</v>
      </c>
      <c r="AC327" s="109">
        <v>-0.25</v>
      </c>
      <c r="AD327" s="131" t="s">
        <v>1048</v>
      </c>
      <c r="AE327" s="131" t="s">
        <v>1048</v>
      </c>
      <c r="AF327" s="109">
        <v>-7.6923076923076872E-2</v>
      </c>
      <c r="AG327" s="109">
        <v>0.16666666666666674</v>
      </c>
      <c r="AH327" s="109" t="s">
        <v>1048</v>
      </c>
      <c r="AI327" s="109">
        <v>1.25</v>
      </c>
      <c r="AJ327" s="109">
        <v>-0.55555555555555558</v>
      </c>
      <c r="AK327" s="407"/>
      <c r="AL327" s="109">
        <v>8.3333333333333259E-2</v>
      </c>
      <c r="AM327" s="407"/>
      <c r="AN327" s="109">
        <v>0.10769230769230775</v>
      </c>
      <c r="AO327" s="407"/>
      <c r="AP327" s="107">
        <v>-9.722222222222221E-2</v>
      </c>
      <c r="AQ327" s="107">
        <v>7.6923076923076872E-2</v>
      </c>
      <c r="AR327" s="107">
        <v>-0.1071428571428571</v>
      </c>
      <c r="AS327" s="107">
        <v>-4.0000000000000036E-2</v>
      </c>
      <c r="AT327" s="107">
        <v>0.16666666666666674</v>
      </c>
      <c r="AU327" s="109">
        <v>1.1428571428571428</v>
      </c>
      <c r="AV327" s="407"/>
      <c r="AW327" s="109">
        <v>-0.6</v>
      </c>
      <c r="AX327" s="109">
        <v>0</v>
      </c>
      <c r="AY327" s="109">
        <v>2.4999999999999911E-2</v>
      </c>
      <c r="AZ327" s="109"/>
      <c r="BA327" s="109"/>
      <c r="BC327" s="130" t="s">
        <v>926</v>
      </c>
      <c r="BD327" s="109">
        <v>-0.375</v>
      </c>
      <c r="BE327" s="109" t="s">
        <v>1048</v>
      </c>
      <c r="BF327" s="109" t="s">
        <v>1048</v>
      </c>
      <c r="BG327" s="109">
        <v>0</v>
      </c>
      <c r="BH327" s="109">
        <v>0</v>
      </c>
      <c r="BI327" s="109" t="s">
        <v>1048</v>
      </c>
      <c r="BJ327" s="109">
        <v>0</v>
      </c>
      <c r="BK327" s="109">
        <v>0</v>
      </c>
      <c r="BL327" s="407"/>
      <c r="BM327" s="109">
        <v>0.25</v>
      </c>
      <c r="BN327" s="407"/>
      <c r="BO327" s="109">
        <v>-0.19999999999999996</v>
      </c>
      <c r="BP327" s="407"/>
      <c r="BQ327" s="109">
        <v>0.25</v>
      </c>
      <c r="BR327" s="109">
        <v>0</v>
      </c>
      <c r="BS327" s="109">
        <v>0</v>
      </c>
      <c r="BT327" s="109">
        <v>0</v>
      </c>
      <c r="BU327" s="109">
        <v>-0.15000000000000002</v>
      </c>
      <c r="BV327" s="109">
        <v>-0.52941176470588236</v>
      </c>
      <c r="BW327" s="407"/>
      <c r="BX327" s="109">
        <v>0.5</v>
      </c>
      <c r="BY327" s="109">
        <v>0</v>
      </c>
      <c r="BZ327" s="107">
        <v>0</v>
      </c>
      <c r="CA327" s="109"/>
      <c r="CB327" s="109"/>
      <c r="CD327" s="130" t="s">
        <v>926</v>
      </c>
      <c r="CE327" s="109">
        <v>0.5</v>
      </c>
      <c r="CF327" s="109" t="s">
        <v>1048</v>
      </c>
      <c r="CG327" s="109" t="s">
        <v>1048</v>
      </c>
      <c r="CH327" s="109">
        <v>-0.33333333333333337</v>
      </c>
      <c r="CI327" s="109">
        <v>0</v>
      </c>
      <c r="CJ327" s="109">
        <v>1</v>
      </c>
      <c r="CK327" s="109">
        <v>0</v>
      </c>
      <c r="CL327" s="109">
        <v>-0.5</v>
      </c>
      <c r="CM327" s="407"/>
      <c r="CN327" s="109">
        <v>0</v>
      </c>
      <c r="CO327" s="407"/>
      <c r="CP327" s="109">
        <v>1</v>
      </c>
      <c r="CQ327" s="407"/>
      <c r="CR327" s="109">
        <v>1.5</v>
      </c>
      <c r="CS327" s="109">
        <v>-0.7</v>
      </c>
      <c r="CT327" s="109">
        <v>1.3333333333333335</v>
      </c>
      <c r="CU327" s="109">
        <v>-0.7142857142857143</v>
      </c>
      <c r="CV327" s="109">
        <v>0</v>
      </c>
      <c r="CW327" s="109">
        <v>0</v>
      </c>
      <c r="CX327" s="407"/>
      <c r="CY327" s="109">
        <v>0</v>
      </c>
      <c r="CZ327" s="109">
        <v>0</v>
      </c>
      <c r="DA327" s="167">
        <v>0</v>
      </c>
      <c r="DB327" s="109"/>
      <c r="DC327" s="109"/>
      <c r="DE327" s="130" t="s">
        <v>926</v>
      </c>
      <c r="DF327" s="109">
        <v>9.8039215686274606E-2</v>
      </c>
      <c r="DG327" s="109" t="s">
        <v>1048</v>
      </c>
      <c r="DH327" s="109" t="s">
        <v>1048</v>
      </c>
      <c r="DI327" s="109">
        <v>0</v>
      </c>
      <c r="DJ327" s="109">
        <v>0</v>
      </c>
      <c r="DK327" s="109" t="s">
        <v>1048</v>
      </c>
      <c r="DL327" s="109">
        <v>-3.8461538461538436E-2</v>
      </c>
      <c r="DM327" s="109">
        <v>-4.0000000000000036E-2</v>
      </c>
      <c r="DN327" s="109">
        <v>0.25</v>
      </c>
      <c r="DO327" s="109">
        <v>-6.6666666666666652E-2</v>
      </c>
      <c r="DP327" s="109">
        <v>-7.1428571428571397E-2</v>
      </c>
      <c r="DQ327" s="109">
        <v>-7.6923076923076872E-2</v>
      </c>
      <c r="DR327" s="109">
        <v>0</v>
      </c>
      <c r="DS327" s="109">
        <v>4.1666666666666741E-2</v>
      </c>
      <c r="DT327" s="109">
        <v>-0.19999999999999996</v>
      </c>
      <c r="DU327" s="109">
        <v>0.5</v>
      </c>
      <c r="DV327" s="109">
        <v>-0.16666666666666663</v>
      </c>
      <c r="DW327" s="109">
        <v>-4.0000000000000036E-2</v>
      </c>
      <c r="DX327" s="109">
        <v>0</v>
      </c>
      <c r="DY327" s="109"/>
      <c r="DZ327" s="109">
        <v>0.25</v>
      </c>
      <c r="EA327" s="168">
        <v>-0.1333333333333333</v>
      </c>
      <c r="EB327" s="109">
        <v>-0.17307692307692313</v>
      </c>
      <c r="EC327" s="109"/>
      <c r="ED327" s="109"/>
    </row>
    <row r="328" spans="1:134" ht="14.45" customHeight="1" x14ac:dyDescent="0.3">
      <c r="A328" s="130" t="s">
        <v>901</v>
      </c>
      <c r="B328" s="109" t="s">
        <v>1048</v>
      </c>
      <c r="C328" s="131" t="s">
        <v>1048</v>
      </c>
      <c r="D328" s="131" t="s">
        <v>1048</v>
      </c>
      <c r="E328" s="109">
        <v>-0.11392405063291144</v>
      </c>
      <c r="F328" s="109">
        <v>0</v>
      </c>
      <c r="G328" s="109" t="s">
        <v>1048</v>
      </c>
      <c r="H328" s="109" t="s">
        <v>1048</v>
      </c>
      <c r="I328" s="109" t="s">
        <v>1048</v>
      </c>
      <c r="J328" s="407"/>
      <c r="K328" s="109" t="s">
        <v>1048</v>
      </c>
      <c r="L328" s="407"/>
      <c r="M328" s="109">
        <v>4.7619047619047672E-2</v>
      </c>
      <c r="N328" s="407"/>
      <c r="O328" s="109">
        <v>0</v>
      </c>
      <c r="P328" s="109">
        <v>9.0909090909090828E-2</v>
      </c>
      <c r="Q328" s="109">
        <v>0</v>
      </c>
      <c r="R328" s="109">
        <v>0</v>
      </c>
      <c r="S328" s="109">
        <v>-0.41666666666666663</v>
      </c>
      <c r="T328" s="109">
        <v>0</v>
      </c>
      <c r="U328" s="407"/>
      <c r="V328" s="109">
        <v>0.10000000000000009</v>
      </c>
      <c r="W328" s="109">
        <v>3.8961038961038863E-2</v>
      </c>
      <c r="X328" s="109">
        <v>0</v>
      </c>
      <c r="Y328" s="109">
        <f t="shared" si="23"/>
        <v>0.375</v>
      </c>
      <c r="Z328" s="109"/>
      <c r="AB328" s="130" t="s">
        <v>901</v>
      </c>
      <c r="AC328" s="109" t="s">
        <v>1048</v>
      </c>
      <c r="AD328" s="131" t="s">
        <v>1048</v>
      </c>
      <c r="AE328" s="131" t="s">
        <v>1048</v>
      </c>
      <c r="AF328" s="109">
        <v>-0.25619834710743805</v>
      </c>
      <c r="AG328" s="109">
        <v>0</v>
      </c>
      <c r="AH328" s="109" t="s">
        <v>1048</v>
      </c>
      <c r="AI328" s="109" t="s">
        <v>1048</v>
      </c>
      <c r="AJ328" s="109" t="s">
        <v>1048</v>
      </c>
      <c r="AK328" s="407"/>
      <c r="AL328" s="109" t="s">
        <v>1048</v>
      </c>
      <c r="AM328" s="407"/>
      <c r="AN328" s="109">
        <v>-0.30000000000000004</v>
      </c>
      <c r="AO328" s="407"/>
      <c r="AP328" s="107">
        <v>0</v>
      </c>
      <c r="AQ328" s="107">
        <v>1</v>
      </c>
      <c r="AR328" s="107">
        <v>-7.1428571428571397E-2</v>
      </c>
      <c r="AS328" s="107">
        <v>-7.6923076923076872E-2</v>
      </c>
      <c r="AT328" s="107">
        <v>-0.33333333333333337</v>
      </c>
      <c r="AU328" s="109">
        <v>0.125</v>
      </c>
      <c r="AV328" s="407"/>
      <c r="AW328" s="109">
        <v>0.22222222222222232</v>
      </c>
      <c r="AX328" s="109">
        <v>9.0909090909090828E-2</v>
      </c>
      <c r="AY328" s="109">
        <v>0</v>
      </c>
      <c r="AZ328" s="109">
        <f t="shared" si="24"/>
        <v>0.33333333333333326</v>
      </c>
      <c r="BA328" s="109"/>
      <c r="BC328" s="130" t="s">
        <v>901</v>
      </c>
      <c r="BD328" s="109" t="s">
        <v>1048</v>
      </c>
      <c r="BE328" s="109" t="s">
        <v>1048</v>
      </c>
      <c r="BF328" s="109" t="s">
        <v>1048</v>
      </c>
      <c r="BG328" s="109">
        <v>0</v>
      </c>
      <c r="BH328" s="109">
        <v>0</v>
      </c>
      <c r="BI328" s="109" t="s">
        <v>1048</v>
      </c>
      <c r="BJ328" s="109" t="s">
        <v>1048</v>
      </c>
      <c r="BK328" s="109" t="s">
        <v>1048</v>
      </c>
      <c r="BL328" s="407"/>
      <c r="BM328" s="109" t="s">
        <v>1048</v>
      </c>
      <c r="BN328" s="407"/>
      <c r="BO328" s="109">
        <v>0</v>
      </c>
      <c r="BP328" s="407"/>
      <c r="BQ328" s="109">
        <v>0</v>
      </c>
      <c r="BR328" s="109">
        <v>0.5</v>
      </c>
      <c r="BS328" s="109">
        <v>-6.6666666666666652E-2</v>
      </c>
      <c r="BT328" s="109">
        <v>7.1428571428571397E-2</v>
      </c>
      <c r="BU328" s="109">
        <v>-0.33333333333333337</v>
      </c>
      <c r="BV328" s="109">
        <v>0</v>
      </c>
      <c r="BW328" s="407"/>
      <c r="BX328" s="109">
        <v>0</v>
      </c>
      <c r="BY328" s="109">
        <v>0</v>
      </c>
      <c r="BZ328" s="107">
        <v>0</v>
      </c>
      <c r="CA328" s="109">
        <f t="shared" si="25"/>
        <v>0</v>
      </c>
      <c r="CB328" s="109"/>
      <c r="CD328" s="130" t="s">
        <v>901</v>
      </c>
      <c r="CE328" s="109" t="s">
        <v>1048</v>
      </c>
      <c r="CF328" s="109" t="s">
        <v>1048</v>
      </c>
      <c r="CG328" s="109" t="s">
        <v>1048</v>
      </c>
      <c r="CH328" s="109">
        <v>0.33333333333333326</v>
      </c>
      <c r="CI328" s="109">
        <v>0</v>
      </c>
      <c r="CJ328" s="109">
        <v>0</v>
      </c>
      <c r="CK328" s="109" t="s">
        <v>1048</v>
      </c>
      <c r="CL328" s="109" t="s">
        <v>1048</v>
      </c>
      <c r="CM328" s="407"/>
      <c r="CN328" s="109" t="s">
        <v>1048</v>
      </c>
      <c r="CO328" s="407"/>
      <c r="CP328" s="109">
        <v>0</v>
      </c>
      <c r="CQ328" s="407"/>
      <c r="CR328" s="109">
        <v>-0.6</v>
      </c>
      <c r="CS328" s="109">
        <v>1.5</v>
      </c>
      <c r="CT328" s="109">
        <v>-0.6</v>
      </c>
      <c r="CU328" s="109">
        <v>1.5</v>
      </c>
      <c r="CV328" s="109">
        <v>-0.44799999999999995</v>
      </c>
      <c r="CW328" s="109">
        <v>-0.27536231884057971</v>
      </c>
      <c r="CX328" s="407"/>
      <c r="CY328" s="109">
        <v>-0.25</v>
      </c>
      <c r="CZ328" s="109">
        <v>0.33333333333333326</v>
      </c>
      <c r="DA328" s="167">
        <v>0</v>
      </c>
      <c r="DB328" s="109">
        <f t="shared" si="26"/>
        <v>-0.5</v>
      </c>
      <c r="DC328" s="109"/>
      <c r="DE328" s="130" t="s">
        <v>901</v>
      </c>
      <c r="DF328" s="109" t="s">
        <v>1048</v>
      </c>
      <c r="DG328" s="109" t="s">
        <v>1048</v>
      </c>
      <c r="DH328" s="109" t="s">
        <v>1048</v>
      </c>
      <c r="DI328" s="109">
        <v>6.8181818181818121E-2</v>
      </c>
      <c r="DJ328" s="109">
        <v>-0.14893617021276595</v>
      </c>
      <c r="DK328" s="109" t="s">
        <v>1048</v>
      </c>
      <c r="DL328" s="109" t="s">
        <v>1048</v>
      </c>
      <c r="DM328" s="109" t="s">
        <v>1048</v>
      </c>
      <c r="DN328" s="109" t="s">
        <v>1048</v>
      </c>
      <c r="DO328" s="109" t="s">
        <v>1048</v>
      </c>
      <c r="DP328" s="109">
        <v>0</v>
      </c>
      <c r="DQ328" s="109">
        <v>0</v>
      </c>
      <c r="DR328" s="109">
        <v>0</v>
      </c>
      <c r="DS328" s="109">
        <v>0</v>
      </c>
      <c r="DT328" s="109">
        <v>0</v>
      </c>
      <c r="DU328" s="109">
        <v>0</v>
      </c>
      <c r="DV328" s="109">
        <v>0</v>
      </c>
      <c r="DW328" s="109">
        <v>0</v>
      </c>
      <c r="DX328" s="109">
        <v>0.10000000000000009</v>
      </c>
      <c r="DY328" s="109"/>
      <c r="DZ328" s="109">
        <v>-9.0909090909090939E-2</v>
      </c>
      <c r="EA328" s="168">
        <v>-9.9999999999999978E-2</v>
      </c>
      <c r="EB328" s="109">
        <v>0</v>
      </c>
      <c r="EC328" s="109">
        <f t="shared" si="27"/>
        <v>-3.8888888888888862E-2</v>
      </c>
      <c r="ED328" s="109"/>
    </row>
    <row r="329" spans="1:134" ht="14.45" customHeight="1" x14ac:dyDescent="0.3">
      <c r="A329" s="130" t="s">
        <v>1052</v>
      </c>
      <c r="B329" s="109"/>
      <c r="C329" s="131"/>
      <c r="D329" s="131"/>
      <c r="E329" s="109"/>
      <c r="F329" s="109"/>
      <c r="G329" s="109"/>
      <c r="H329" s="109"/>
      <c r="I329" s="109"/>
      <c r="J329" s="407"/>
      <c r="K329" s="109"/>
      <c r="L329" s="407"/>
      <c r="M329" s="109"/>
      <c r="N329" s="407"/>
      <c r="O329" s="109" t="s">
        <v>1048</v>
      </c>
      <c r="P329" s="109" t="s">
        <v>1048</v>
      </c>
      <c r="Q329" s="109" t="s">
        <v>1048</v>
      </c>
      <c r="R329" s="109" t="s">
        <v>1048</v>
      </c>
      <c r="S329" s="109" t="s">
        <v>1048</v>
      </c>
      <c r="T329" s="109" t="s">
        <v>1048</v>
      </c>
      <c r="U329" s="407"/>
      <c r="V329" s="109" t="s">
        <v>1048</v>
      </c>
      <c r="W329" s="109" t="s">
        <v>1048</v>
      </c>
      <c r="X329" s="109"/>
      <c r="Y329" s="109"/>
      <c r="Z329" s="109"/>
      <c r="AB329" s="130" t="s">
        <v>1052</v>
      </c>
      <c r="AC329" s="109"/>
      <c r="AD329" s="131"/>
      <c r="AE329" s="131"/>
      <c r="AF329" s="109"/>
      <c r="AG329" s="109"/>
      <c r="AH329" s="109"/>
      <c r="AI329" s="109"/>
      <c r="AJ329" s="109"/>
      <c r="AK329" s="407"/>
      <c r="AL329" s="109"/>
      <c r="AM329" s="407"/>
      <c r="AN329" s="109"/>
      <c r="AO329" s="407"/>
      <c r="AP329" s="107" t="s">
        <v>1048</v>
      </c>
      <c r="AQ329" s="107" t="s">
        <v>1048</v>
      </c>
      <c r="AR329" s="107" t="s">
        <v>1048</v>
      </c>
      <c r="AS329" s="107" t="s">
        <v>1048</v>
      </c>
      <c r="AT329" s="107" t="s">
        <v>1048</v>
      </c>
      <c r="AU329" s="109" t="s">
        <v>1048</v>
      </c>
      <c r="AV329" s="407"/>
      <c r="AW329" s="109" t="s">
        <v>1048</v>
      </c>
      <c r="AX329" s="109" t="s">
        <v>1048</v>
      </c>
      <c r="AY329" s="109"/>
      <c r="AZ329" s="109"/>
      <c r="BA329" s="109"/>
      <c r="BC329" s="130" t="s">
        <v>1052</v>
      </c>
      <c r="BD329" s="109"/>
      <c r="BE329" s="109"/>
      <c r="BF329" s="109"/>
      <c r="BG329" s="109"/>
      <c r="BH329" s="109"/>
      <c r="BI329" s="109"/>
      <c r="BJ329" s="109"/>
      <c r="BK329" s="109"/>
      <c r="BL329" s="407"/>
      <c r="BM329" s="109"/>
      <c r="BN329" s="407"/>
      <c r="BO329" s="109"/>
      <c r="BP329" s="407"/>
      <c r="BQ329" s="109" t="s">
        <v>1048</v>
      </c>
      <c r="BR329" s="109" t="s">
        <v>1048</v>
      </c>
      <c r="BS329" s="109" t="s">
        <v>1048</v>
      </c>
      <c r="BT329" s="109" t="s">
        <v>1048</v>
      </c>
      <c r="BU329" s="109" t="s">
        <v>1048</v>
      </c>
      <c r="BV329" s="109" t="s">
        <v>1048</v>
      </c>
      <c r="BW329" s="407"/>
      <c r="BX329" s="109" t="s">
        <v>1048</v>
      </c>
      <c r="BY329" s="109" t="s">
        <v>1048</v>
      </c>
      <c r="BZ329" s="107"/>
      <c r="CA329" s="109"/>
      <c r="CB329" s="109"/>
      <c r="CD329" s="130" t="s">
        <v>1052</v>
      </c>
      <c r="CE329" s="109"/>
      <c r="CF329" s="109"/>
      <c r="CG329" s="109"/>
      <c r="CH329" s="109"/>
      <c r="CI329" s="109"/>
      <c r="CJ329" s="109"/>
      <c r="CK329" s="109"/>
      <c r="CL329" s="109"/>
      <c r="CM329" s="407"/>
      <c r="CN329" s="109"/>
      <c r="CO329" s="407"/>
      <c r="CP329" s="109"/>
      <c r="CQ329" s="407"/>
      <c r="CR329" s="109" t="s">
        <v>1048</v>
      </c>
      <c r="CS329" s="109" t="s">
        <v>1048</v>
      </c>
      <c r="CT329" s="109" t="s">
        <v>1048</v>
      </c>
      <c r="CU329" s="109" t="s">
        <v>1048</v>
      </c>
      <c r="CV329" s="109" t="s">
        <v>1048</v>
      </c>
      <c r="CW329" s="109" t="s">
        <v>1048</v>
      </c>
      <c r="CX329" s="407"/>
      <c r="CY329" s="109" t="s">
        <v>1048</v>
      </c>
      <c r="CZ329" s="109" t="s">
        <v>1048</v>
      </c>
      <c r="DA329" s="167"/>
      <c r="DB329" s="109"/>
      <c r="DC329" s="109"/>
      <c r="DE329" s="130" t="s">
        <v>1052</v>
      </c>
      <c r="DF329" s="109"/>
      <c r="DG329" s="109"/>
      <c r="DH329" s="109"/>
      <c r="DI329" s="109"/>
      <c r="DJ329" s="109"/>
      <c r="DK329" s="109"/>
      <c r="DL329" s="109"/>
      <c r="DM329" s="109"/>
      <c r="DN329" s="109"/>
      <c r="DO329" s="109"/>
      <c r="DP329" s="109"/>
      <c r="DQ329" s="109"/>
      <c r="DR329" s="109"/>
      <c r="DS329" s="109" t="s">
        <v>1048</v>
      </c>
      <c r="DT329" s="109" t="s">
        <v>1048</v>
      </c>
      <c r="DU329" s="109" t="s">
        <v>1048</v>
      </c>
      <c r="DV329" s="109" t="s">
        <v>1048</v>
      </c>
      <c r="DW329" s="109" t="s">
        <v>1048</v>
      </c>
      <c r="DX329" s="109" t="s">
        <v>1048</v>
      </c>
      <c r="DY329" s="109"/>
      <c r="DZ329" s="109" t="s">
        <v>1048</v>
      </c>
      <c r="EA329" s="168" t="s">
        <v>1048</v>
      </c>
      <c r="EB329" s="109"/>
      <c r="EC329" s="109"/>
      <c r="ED329" s="109"/>
    </row>
    <row r="330" spans="1:134" ht="14.45" customHeight="1" x14ac:dyDescent="0.3">
      <c r="A330" s="221" t="s">
        <v>1053</v>
      </c>
      <c r="B330" s="109"/>
      <c r="C330" s="131"/>
      <c r="D330" s="131"/>
      <c r="E330" s="109"/>
      <c r="F330" s="109"/>
      <c r="G330" s="109"/>
      <c r="H330" s="109"/>
      <c r="I330" s="109"/>
      <c r="J330" s="407"/>
      <c r="K330" s="109"/>
      <c r="L330" s="407"/>
      <c r="M330" s="109" t="s">
        <v>1048</v>
      </c>
      <c r="N330" s="407"/>
      <c r="O330" s="109" t="s">
        <v>1048</v>
      </c>
      <c r="P330" s="109" t="s">
        <v>1048</v>
      </c>
      <c r="Q330" s="109" t="s">
        <v>1048</v>
      </c>
      <c r="R330" s="109" t="s">
        <v>1048</v>
      </c>
      <c r="S330" s="109">
        <v>0</v>
      </c>
      <c r="T330" s="109">
        <v>0</v>
      </c>
      <c r="U330" s="407"/>
      <c r="V330" s="109" t="s">
        <v>1048</v>
      </c>
      <c r="W330" s="109" t="s">
        <v>1048</v>
      </c>
      <c r="X330" s="109"/>
      <c r="Y330" s="109"/>
      <c r="Z330" s="109"/>
      <c r="AB330" s="221" t="s">
        <v>1053</v>
      </c>
      <c r="AC330" s="109"/>
      <c r="AD330" s="131"/>
      <c r="AE330" s="131"/>
      <c r="AF330" s="109"/>
      <c r="AG330" s="109"/>
      <c r="AH330" s="109"/>
      <c r="AI330" s="109"/>
      <c r="AJ330" s="109"/>
      <c r="AK330" s="407"/>
      <c r="AL330" s="109"/>
      <c r="AM330" s="407"/>
      <c r="AN330" s="109" t="s">
        <v>1048</v>
      </c>
      <c r="AO330" s="407"/>
      <c r="AP330" s="107" t="s">
        <v>1048</v>
      </c>
      <c r="AQ330" s="107" t="s">
        <v>1048</v>
      </c>
      <c r="AR330" s="107" t="s">
        <v>1048</v>
      </c>
      <c r="AS330" s="107" t="s">
        <v>1048</v>
      </c>
      <c r="AT330" s="107">
        <v>0</v>
      </c>
      <c r="AU330" s="109">
        <v>0</v>
      </c>
      <c r="AV330" s="407"/>
      <c r="AW330" s="109" t="s">
        <v>1048</v>
      </c>
      <c r="AX330" s="109" t="s">
        <v>1048</v>
      </c>
      <c r="AY330" s="109"/>
      <c r="AZ330" s="109"/>
      <c r="BA330" s="109"/>
      <c r="BC330" s="221" t="s">
        <v>1053</v>
      </c>
      <c r="BD330" s="109"/>
      <c r="BE330" s="109"/>
      <c r="BF330" s="109"/>
      <c r="BG330" s="109"/>
      <c r="BH330" s="109"/>
      <c r="BI330" s="109"/>
      <c r="BJ330" s="109"/>
      <c r="BK330" s="109"/>
      <c r="BL330" s="407"/>
      <c r="BM330" s="109"/>
      <c r="BN330" s="407"/>
      <c r="BO330" s="109" t="s">
        <v>1048</v>
      </c>
      <c r="BP330" s="407"/>
      <c r="BQ330" s="109" t="s">
        <v>1048</v>
      </c>
      <c r="BR330" s="109" t="s">
        <v>1048</v>
      </c>
      <c r="BS330" s="109" t="s">
        <v>1048</v>
      </c>
      <c r="BT330" s="109" t="s">
        <v>1048</v>
      </c>
      <c r="BU330" s="109">
        <v>0</v>
      </c>
      <c r="BV330" s="109">
        <v>0</v>
      </c>
      <c r="BW330" s="407"/>
      <c r="BX330" s="109" t="s">
        <v>1048</v>
      </c>
      <c r="BY330" s="109" t="s">
        <v>1048</v>
      </c>
      <c r="BZ330" s="107"/>
      <c r="CA330" s="109"/>
      <c r="CB330" s="109"/>
      <c r="CD330" s="221" t="s">
        <v>1053</v>
      </c>
      <c r="CE330" s="109"/>
      <c r="CF330" s="109"/>
      <c r="CG330" s="109"/>
      <c r="CH330" s="109"/>
      <c r="CI330" s="109"/>
      <c r="CJ330" s="109"/>
      <c r="CK330" s="109"/>
      <c r="CL330" s="109"/>
      <c r="CM330" s="407"/>
      <c r="CN330" s="109"/>
      <c r="CO330" s="407"/>
      <c r="CP330" s="109" t="s">
        <v>1048</v>
      </c>
      <c r="CQ330" s="407"/>
      <c r="CR330" s="109" t="s">
        <v>1048</v>
      </c>
      <c r="CS330" s="109" t="s">
        <v>1048</v>
      </c>
      <c r="CT330" s="109" t="s">
        <v>1048</v>
      </c>
      <c r="CU330" s="109" t="s">
        <v>1048</v>
      </c>
      <c r="CV330" s="109">
        <v>0</v>
      </c>
      <c r="CW330" s="109">
        <v>0</v>
      </c>
      <c r="CX330" s="407"/>
      <c r="CY330" s="109" t="s">
        <v>1048</v>
      </c>
      <c r="CZ330" s="109" t="s">
        <v>1048</v>
      </c>
      <c r="DA330" s="167"/>
      <c r="DB330" s="109"/>
      <c r="DC330" s="109"/>
      <c r="DE330" s="221" t="s">
        <v>1053</v>
      </c>
      <c r="DF330" s="109"/>
      <c r="DG330" s="109"/>
      <c r="DH330" s="109"/>
      <c r="DI330" s="109"/>
      <c r="DJ330" s="109"/>
      <c r="DK330" s="109"/>
      <c r="DL330" s="109"/>
      <c r="DM330" s="109"/>
      <c r="DN330" s="109"/>
      <c r="DO330" s="109"/>
      <c r="DP330" s="109"/>
      <c r="DQ330" s="109" t="s">
        <v>1048</v>
      </c>
      <c r="DR330" s="109" t="s">
        <v>1048</v>
      </c>
      <c r="DS330" s="109" t="s">
        <v>1048</v>
      </c>
      <c r="DT330" s="109" t="s">
        <v>1048</v>
      </c>
      <c r="DU330" s="109" t="s">
        <v>1048</v>
      </c>
      <c r="DV330" s="109" t="s">
        <v>1048</v>
      </c>
      <c r="DW330" s="109">
        <v>-0.38</v>
      </c>
      <c r="DX330" s="109">
        <v>3.2258064516129004E-2</v>
      </c>
      <c r="DY330" s="109"/>
      <c r="DZ330" s="109" t="s">
        <v>1048</v>
      </c>
      <c r="EA330" s="168" t="s">
        <v>1048</v>
      </c>
      <c r="EB330" s="109"/>
      <c r="EC330" s="109"/>
      <c r="ED330" s="109"/>
    </row>
    <row r="331" spans="1:134" ht="14.45" customHeight="1" x14ac:dyDescent="0.3">
      <c r="A331" s="130" t="s">
        <v>1054</v>
      </c>
      <c r="B331" s="109"/>
      <c r="C331" s="131"/>
      <c r="D331" s="131"/>
      <c r="E331" s="109"/>
      <c r="F331" s="109"/>
      <c r="G331" s="109"/>
      <c r="H331" s="109"/>
      <c r="I331" s="109"/>
      <c r="J331" s="407"/>
      <c r="K331" s="109" t="s">
        <v>1048</v>
      </c>
      <c r="L331" s="407"/>
      <c r="M331" s="109">
        <v>4.3478260869565188E-2</v>
      </c>
      <c r="N331" s="407"/>
      <c r="O331" s="109">
        <v>-0.19999999999999996</v>
      </c>
      <c r="P331" s="109">
        <v>-2.083333333333337E-2</v>
      </c>
      <c r="Q331" s="109" t="s">
        <v>1048</v>
      </c>
      <c r="R331" s="109" t="s">
        <v>1048</v>
      </c>
      <c r="S331" s="109" t="s">
        <v>1048</v>
      </c>
      <c r="T331" s="109">
        <v>8.5714285714285632E-2</v>
      </c>
      <c r="U331" s="407"/>
      <c r="V331" s="109" t="s">
        <v>1048</v>
      </c>
      <c r="W331" s="109" t="s">
        <v>1048</v>
      </c>
      <c r="X331" s="109"/>
      <c r="Y331" s="109"/>
      <c r="Z331" s="109"/>
      <c r="AB331" s="130" t="s">
        <v>1054</v>
      </c>
      <c r="AC331" s="109"/>
      <c r="AD331" s="131"/>
      <c r="AE331" s="131"/>
      <c r="AF331" s="109"/>
      <c r="AG331" s="109"/>
      <c r="AH331" s="109"/>
      <c r="AI331" s="109"/>
      <c r="AJ331" s="109"/>
      <c r="AK331" s="407"/>
      <c r="AL331" s="109" t="s">
        <v>1048</v>
      </c>
      <c r="AM331" s="407"/>
      <c r="AN331" s="109">
        <v>0</v>
      </c>
      <c r="AO331" s="407"/>
      <c r="AP331" s="107">
        <v>0</v>
      </c>
      <c r="AQ331" s="107">
        <v>0.16666666666666674</v>
      </c>
      <c r="AR331" s="107" t="s">
        <v>1048</v>
      </c>
      <c r="AS331" s="107" t="s">
        <v>1048</v>
      </c>
      <c r="AT331" s="107" t="s">
        <v>1048</v>
      </c>
      <c r="AU331" s="109">
        <v>0</v>
      </c>
      <c r="AV331" s="407"/>
      <c r="AW331" s="109" t="s">
        <v>1048</v>
      </c>
      <c r="AX331" s="109" t="s">
        <v>1048</v>
      </c>
      <c r="AY331" s="109"/>
      <c r="AZ331" s="109"/>
      <c r="BA331" s="109"/>
      <c r="BC331" s="130" t="s">
        <v>1054</v>
      </c>
      <c r="BD331" s="109"/>
      <c r="BE331" s="109"/>
      <c r="BF331" s="109"/>
      <c r="BG331" s="109"/>
      <c r="BH331" s="109"/>
      <c r="BI331" s="109"/>
      <c r="BJ331" s="109"/>
      <c r="BK331" s="109"/>
      <c r="BL331" s="407"/>
      <c r="BM331" s="109" t="s">
        <v>1048</v>
      </c>
      <c r="BN331" s="407"/>
      <c r="BO331" s="109">
        <v>0.375</v>
      </c>
      <c r="BP331" s="407"/>
      <c r="BQ331" s="109">
        <v>-0.27272727272727271</v>
      </c>
      <c r="BR331" s="109">
        <v>0</v>
      </c>
      <c r="BS331" s="109" t="s">
        <v>1048</v>
      </c>
      <c r="BT331" s="109" t="s">
        <v>1048</v>
      </c>
      <c r="BU331" s="109" t="s">
        <v>1048</v>
      </c>
      <c r="BV331" s="109">
        <v>0</v>
      </c>
      <c r="BW331" s="407"/>
      <c r="BX331" s="109" t="s">
        <v>1048</v>
      </c>
      <c r="BY331" s="109" t="s">
        <v>1048</v>
      </c>
      <c r="BZ331" s="107"/>
      <c r="CA331" s="109"/>
      <c r="CB331" s="109"/>
      <c r="CD331" s="130" t="s">
        <v>1054</v>
      </c>
      <c r="CE331" s="109"/>
      <c r="CF331" s="109"/>
      <c r="CG331" s="109"/>
      <c r="CH331" s="109"/>
      <c r="CI331" s="109"/>
      <c r="CJ331" s="109"/>
      <c r="CK331" s="109"/>
      <c r="CL331" s="109"/>
      <c r="CM331" s="407"/>
      <c r="CN331" s="109" t="s">
        <v>1048</v>
      </c>
      <c r="CO331" s="407"/>
      <c r="CP331" s="109">
        <v>0.75</v>
      </c>
      <c r="CQ331" s="407"/>
      <c r="CR331" s="109">
        <v>-0.7142857142857143</v>
      </c>
      <c r="CS331" s="109">
        <v>0</v>
      </c>
      <c r="CT331" s="109" t="s">
        <v>1048</v>
      </c>
      <c r="CU331" s="109" t="s">
        <v>1048</v>
      </c>
      <c r="CV331" s="109" t="s">
        <v>1048</v>
      </c>
      <c r="CW331" s="109">
        <v>0</v>
      </c>
      <c r="CX331" s="407"/>
      <c r="CY331" s="109" t="s">
        <v>1048</v>
      </c>
      <c r="CZ331" s="109" t="s">
        <v>1048</v>
      </c>
      <c r="DA331" s="167"/>
      <c r="DB331" s="109"/>
      <c r="DC331" s="109"/>
      <c r="DE331" s="130" t="s">
        <v>1054</v>
      </c>
      <c r="DF331" s="109"/>
      <c r="DG331" s="109"/>
      <c r="DH331" s="109"/>
      <c r="DI331" s="109"/>
      <c r="DJ331" s="109"/>
      <c r="DK331" s="109"/>
      <c r="DL331" s="109"/>
      <c r="DM331" s="109"/>
      <c r="DN331" s="109"/>
      <c r="DO331" s="109" t="s">
        <v>1048</v>
      </c>
      <c r="DP331" s="109" t="s">
        <v>1048</v>
      </c>
      <c r="DQ331" s="109" t="s">
        <v>1048</v>
      </c>
      <c r="DR331" s="109" t="s">
        <v>1048</v>
      </c>
      <c r="DS331" s="109" t="s">
        <v>1048</v>
      </c>
      <c r="DT331" s="109">
        <v>0.1560693641618498</v>
      </c>
      <c r="DU331" s="109" t="s">
        <v>1048</v>
      </c>
      <c r="DV331" s="109" t="s">
        <v>1048</v>
      </c>
      <c r="DW331" s="109" t="s">
        <v>1048</v>
      </c>
      <c r="DX331" s="109">
        <v>0.10000000000000009</v>
      </c>
      <c r="DY331" s="109"/>
      <c r="DZ331" s="109" t="s">
        <v>1048</v>
      </c>
      <c r="EA331" s="168" t="s">
        <v>1048</v>
      </c>
      <c r="EB331" s="109"/>
      <c r="EC331" s="109"/>
      <c r="ED331" s="109"/>
    </row>
    <row r="332" spans="1:134" ht="14.45" customHeight="1" x14ac:dyDescent="0.3">
      <c r="A332" s="130" t="s">
        <v>905</v>
      </c>
      <c r="B332" s="109"/>
      <c r="C332" s="131"/>
      <c r="D332" s="131"/>
      <c r="E332" s="109"/>
      <c r="F332" s="109"/>
      <c r="G332" s="109"/>
      <c r="H332" s="109"/>
      <c r="I332" s="109"/>
      <c r="J332" s="407"/>
      <c r="K332" s="109"/>
      <c r="L332" s="407"/>
      <c r="M332" s="109"/>
      <c r="N332" s="407"/>
      <c r="O332" s="109"/>
      <c r="P332" s="109"/>
      <c r="Q332" s="109"/>
      <c r="R332" s="109"/>
      <c r="S332" s="109"/>
      <c r="T332" s="109" t="s">
        <v>1048</v>
      </c>
      <c r="U332" s="407"/>
      <c r="V332" s="109">
        <v>1</v>
      </c>
      <c r="W332" s="109">
        <v>-6.25E-2</v>
      </c>
      <c r="X332" s="109">
        <v>-0.4</v>
      </c>
      <c r="Y332" s="109">
        <f t="shared" si="23"/>
        <v>0.33333333333333326</v>
      </c>
      <c r="Z332" s="109"/>
      <c r="AB332" s="130" t="s">
        <v>905</v>
      </c>
      <c r="AC332" s="109"/>
      <c r="AD332" s="131"/>
      <c r="AE332" s="131"/>
      <c r="AF332" s="109"/>
      <c r="AG332" s="109"/>
      <c r="AH332" s="109"/>
      <c r="AI332" s="109"/>
      <c r="AJ332" s="109"/>
      <c r="AK332" s="407"/>
      <c r="AL332" s="109"/>
      <c r="AM332" s="407"/>
      <c r="AN332" s="109"/>
      <c r="AO332" s="407"/>
      <c r="AP332" s="107"/>
      <c r="AQ332" s="107"/>
      <c r="AR332" s="107"/>
      <c r="AS332" s="107"/>
      <c r="AT332" s="107"/>
      <c r="AU332" s="109" t="s">
        <v>1048</v>
      </c>
      <c r="AV332" s="407"/>
      <c r="AW332" s="109">
        <v>0</v>
      </c>
      <c r="AX332" s="109">
        <v>0</v>
      </c>
      <c r="AY332" s="109">
        <v>-0.16666666666666663</v>
      </c>
      <c r="AZ332" s="109">
        <f t="shared" si="24"/>
        <v>0.38749999999999996</v>
      </c>
      <c r="BA332" s="109"/>
      <c r="BC332" s="130" t="s">
        <v>905</v>
      </c>
      <c r="BD332" s="109"/>
      <c r="BE332" s="109"/>
      <c r="BF332" s="109"/>
      <c r="BG332" s="109"/>
      <c r="BH332" s="109"/>
      <c r="BI332" s="109"/>
      <c r="BJ332" s="109"/>
      <c r="BK332" s="109"/>
      <c r="BL332" s="407"/>
      <c r="BM332" s="109"/>
      <c r="BN332" s="407"/>
      <c r="BO332" s="109"/>
      <c r="BP332" s="407"/>
      <c r="BQ332" s="109"/>
      <c r="BR332" s="109"/>
      <c r="BS332" s="109"/>
      <c r="BT332" s="109"/>
      <c r="BU332" s="109"/>
      <c r="BV332" s="109" t="s">
        <v>1048</v>
      </c>
      <c r="BW332" s="407"/>
      <c r="BX332" s="109">
        <v>0.5</v>
      </c>
      <c r="BY332" s="109">
        <v>0.33333333333333326</v>
      </c>
      <c r="BZ332" s="107">
        <v>-0.1875</v>
      </c>
      <c r="CA332" s="109">
        <f t="shared" si="25"/>
        <v>1.538461538461533E-2</v>
      </c>
      <c r="CB332" s="109"/>
      <c r="CD332" s="130" t="s">
        <v>905</v>
      </c>
      <c r="CE332" s="109"/>
      <c r="CF332" s="109"/>
      <c r="CG332" s="109"/>
      <c r="CH332" s="109"/>
      <c r="CI332" s="109"/>
      <c r="CJ332" s="109"/>
      <c r="CK332" s="109"/>
      <c r="CL332" s="109"/>
      <c r="CM332" s="407"/>
      <c r="CN332" s="109"/>
      <c r="CO332" s="407"/>
      <c r="CP332" s="109"/>
      <c r="CQ332" s="407"/>
      <c r="CR332" s="109"/>
      <c r="CS332" s="109"/>
      <c r="CT332" s="109"/>
      <c r="CU332" s="109"/>
      <c r="CV332" s="109"/>
      <c r="CW332" s="109" t="s">
        <v>1048</v>
      </c>
      <c r="CX332" s="407"/>
      <c r="CY332" s="109">
        <v>-0.85</v>
      </c>
      <c r="CZ332" s="109">
        <v>5.666666666666667</v>
      </c>
      <c r="DA332" s="167">
        <v>0</v>
      </c>
      <c r="DB332" s="109">
        <f t="shared" si="26"/>
        <v>0</v>
      </c>
      <c r="DC332" s="109"/>
      <c r="DE332" s="130" t="s">
        <v>905</v>
      </c>
      <c r="DF332" s="109"/>
      <c r="DG332" s="109"/>
      <c r="DH332" s="109"/>
      <c r="DI332" s="109"/>
      <c r="DJ332" s="109"/>
      <c r="DK332" s="109"/>
      <c r="DL332" s="109"/>
      <c r="DM332" s="109"/>
      <c r="DN332" s="109"/>
      <c r="DO332" s="109"/>
      <c r="DP332" s="109"/>
      <c r="DQ332" s="109"/>
      <c r="DR332" s="109"/>
      <c r="DS332" s="109"/>
      <c r="DT332" s="109"/>
      <c r="DU332" s="109"/>
      <c r="DV332" s="109"/>
      <c r="DW332" s="109"/>
      <c r="DX332" s="109" t="s">
        <v>1048</v>
      </c>
      <c r="DY332" s="109"/>
      <c r="DZ332" s="109">
        <v>0.19999999999999996</v>
      </c>
      <c r="EA332" s="168">
        <v>-0.26666666666666672</v>
      </c>
      <c r="EB332" s="109">
        <v>4.5454545454545414E-2</v>
      </c>
      <c r="EC332" s="109">
        <f t="shared" si="27"/>
        <v>4.3478260869565188E-2</v>
      </c>
      <c r="ED332" s="109"/>
    </row>
    <row r="333" spans="1:134" ht="14.45" customHeight="1" x14ac:dyDescent="0.3">
      <c r="A333" s="221" t="s">
        <v>902</v>
      </c>
      <c r="B333" s="109">
        <v>-0.36842105263157898</v>
      </c>
      <c r="C333" s="109">
        <v>0.41666666666666674</v>
      </c>
      <c r="D333" s="109">
        <v>0.17647058823529416</v>
      </c>
      <c r="E333" s="109">
        <v>-0.19999999999999996</v>
      </c>
      <c r="F333" s="109">
        <v>0.375</v>
      </c>
      <c r="G333" s="109" t="s">
        <v>1048</v>
      </c>
      <c r="H333" s="109" t="s">
        <v>1048</v>
      </c>
      <c r="I333" s="109" t="s">
        <v>1048</v>
      </c>
      <c r="J333" s="407"/>
      <c r="K333" s="109">
        <v>0.83333333333333326</v>
      </c>
      <c r="L333" s="407"/>
      <c r="M333" s="109" t="s">
        <v>1048</v>
      </c>
      <c r="N333" s="407"/>
      <c r="O333" s="109" t="s">
        <v>1048</v>
      </c>
      <c r="P333" s="109" t="s">
        <v>1048</v>
      </c>
      <c r="Q333" s="109">
        <v>-2.4390243902439046E-2</v>
      </c>
      <c r="R333" s="109">
        <v>0.19999999999999996</v>
      </c>
      <c r="S333" s="109">
        <v>8.3333333333333259E-2</v>
      </c>
      <c r="T333" s="109">
        <v>7.6923076923076872E-2</v>
      </c>
      <c r="U333" s="407"/>
      <c r="V333" s="109">
        <v>-0.1071428571428571</v>
      </c>
      <c r="W333" s="109">
        <v>4.0000000000000036E-2</v>
      </c>
      <c r="X333" s="109">
        <v>-7.6923076923076872E-2</v>
      </c>
      <c r="Y333" s="109">
        <f t="shared" si="23"/>
        <v>0</v>
      </c>
      <c r="Z333" s="109"/>
      <c r="AB333" s="221" t="s">
        <v>902</v>
      </c>
      <c r="AC333" s="109">
        <v>-7.6923076923076872E-2</v>
      </c>
      <c r="AD333" s="109">
        <v>-8.333333333333337E-2</v>
      </c>
      <c r="AE333" s="109">
        <v>0.10000000000000009</v>
      </c>
      <c r="AF333" s="109">
        <v>-9.0909090909090939E-2</v>
      </c>
      <c r="AG333" s="109">
        <v>0</v>
      </c>
      <c r="AH333" s="109" t="s">
        <v>1048</v>
      </c>
      <c r="AI333" s="109" t="s">
        <v>1048</v>
      </c>
      <c r="AJ333" s="109" t="s">
        <v>1048</v>
      </c>
      <c r="AK333" s="407"/>
      <c r="AL333" s="109">
        <v>0.66666666666666674</v>
      </c>
      <c r="AM333" s="407"/>
      <c r="AN333" s="109" t="s">
        <v>1048</v>
      </c>
      <c r="AO333" s="407"/>
      <c r="AP333" s="107" t="s">
        <v>1048</v>
      </c>
      <c r="AQ333" s="107" t="s">
        <v>1048</v>
      </c>
      <c r="AR333" s="107">
        <v>0</v>
      </c>
      <c r="AS333" s="107">
        <v>1.1428571428571428</v>
      </c>
      <c r="AT333" s="107">
        <v>-6.6666666666666652E-2</v>
      </c>
      <c r="AU333" s="109">
        <v>0</v>
      </c>
      <c r="AV333" s="407"/>
      <c r="AW333" s="109">
        <v>0</v>
      </c>
      <c r="AX333" s="109">
        <v>0</v>
      </c>
      <c r="AY333" s="109">
        <v>0</v>
      </c>
      <c r="AZ333" s="109">
        <f t="shared" si="24"/>
        <v>0</v>
      </c>
      <c r="BA333" s="109"/>
      <c r="BC333" s="221" t="s">
        <v>902</v>
      </c>
      <c r="BD333" s="109">
        <v>0</v>
      </c>
      <c r="BE333" s="109">
        <v>-5.0000000000000044E-2</v>
      </c>
      <c r="BF333" s="109">
        <v>5.2631578947368363E-2</v>
      </c>
      <c r="BG333" s="109">
        <v>0</v>
      </c>
      <c r="BH333" s="109">
        <v>0</v>
      </c>
      <c r="BI333" s="109" t="s">
        <v>1048</v>
      </c>
      <c r="BJ333" s="109" t="s">
        <v>1048</v>
      </c>
      <c r="BK333" s="109" t="s">
        <v>1048</v>
      </c>
      <c r="BL333" s="407"/>
      <c r="BM333" s="109">
        <v>0.5</v>
      </c>
      <c r="BN333" s="407"/>
      <c r="BO333" s="109" t="s">
        <v>1048</v>
      </c>
      <c r="BP333" s="407"/>
      <c r="BQ333" s="109" t="s">
        <v>1048</v>
      </c>
      <c r="BR333" s="109" t="s">
        <v>1048</v>
      </c>
      <c r="BS333" s="109">
        <v>0</v>
      </c>
      <c r="BT333" s="109">
        <v>0</v>
      </c>
      <c r="BU333" s="109">
        <v>0</v>
      </c>
      <c r="BV333" s="109">
        <v>0</v>
      </c>
      <c r="BW333" s="407"/>
      <c r="BX333" s="109">
        <v>0</v>
      </c>
      <c r="BY333" s="109">
        <v>0</v>
      </c>
      <c r="BZ333" s="107">
        <v>0</v>
      </c>
      <c r="CA333" s="109">
        <f t="shared" si="25"/>
        <v>0</v>
      </c>
      <c r="CB333" s="109"/>
      <c r="CD333" s="221" t="s">
        <v>902</v>
      </c>
      <c r="CE333" s="109">
        <v>-0.66666666666666674</v>
      </c>
      <c r="CF333" s="109">
        <v>0</v>
      </c>
      <c r="CG333" s="109">
        <v>0</v>
      </c>
      <c r="CH333" s="109">
        <v>1</v>
      </c>
      <c r="CI333" s="109">
        <v>0</v>
      </c>
      <c r="CJ333" s="109" t="s">
        <v>1048</v>
      </c>
      <c r="CK333" s="109" t="s">
        <v>1048</v>
      </c>
      <c r="CL333" s="109" t="s">
        <v>1048</v>
      </c>
      <c r="CM333" s="407"/>
      <c r="CN333" s="109">
        <v>1</v>
      </c>
      <c r="CO333" s="407"/>
      <c r="CP333" s="109" t="s">
        <v>1048</v>
      </c>
      <c r="CQ333" s="407"/>
      <c r="CR333" s="109" t="s">
        <v>1048</v>
      </c>
      <c r="CS333" s="109" t="s">
        <v>1048</v>
      </c>
      <c r="CT333" s="109">
        <v>0</v>
      </c>
      <c r="CU333" s="109">
        <v>0</v>
      </c>
      <c r="CV333" s="109">
        <v>0</v>
      </c>
      <c r="CW333" s="109">
        <v>0</v>
      </c>
      <c r="CX333" s="407"/>
      <c r="CY333" s="109">
        <v>0</v>
      </c>
      <c r="CZ333" s="109">
        <v>0</v>
      </c>
      <c r="DA333" s="167">
        <v>0</v>
      </c>
      <c r="DB333" s="109">
        <f t="shared" si="26"/>
        <v>0</v>
      </c>
      <c r="DC333" s="109"/>
      <c r="DE333" s="221" t="s">
        <v>902</v>
      </c>
      <c r="DF333" s="109">
        <v>6.25E-2</v>
      </c>
      <c r="DG333" s="109">
        <v>-5.8823529411764719E-2</v>
      </c>
      <c r="DH333" s="109">
        <v>0.375</v>
      </c>
      <c r="DI333" s="109">
        <v>-0.27272727272727271</v>
      </c>
      <c r="DJ333" s="109">
        <v>6.25E-2</v>
      </c>
      <c r="DK333" s="109" t="s">
        <v>1048</v>
      </c>
      <c r="DL333" s="109" t="s">
        <v>1048</v>
      </c>
      <c r="DM333" s="109" t="s">
        <v>1048</v>
      </c>
      <c r="DN333" s="109">
        <v>0.125</v>
      </c>
      <c r="DO333" s="109">
        <v>0.11111111111111116</v>
      </c>
      <c r="DP333" s="109">
        <v>-0.19999999999999996</v>
      </c>
      <c r="DQ333" s="109" t="s">
        <v>1048</v>
      </c>
      <c r="DR333" s="109" t="s">
        <v>1048</v>
      </c>
      <c r="DS333" s="109" t="s">
        <v>1048</v>
      </c>
      <c r="DT333" s="109" t="s">
        <v>1048</v>
      </c>
      <c r="DU333" s="109">
        <v>3.2258064516129004E-2</v>
      </c>
      <c r="DV333" s="109">
        <v>0</v>
      </c>
      <c r="DW333" s="109">
        <v>-0.125</v>
      </c>
      <c r="DX333" s="109">
        <v>0.4285714285714286</v>
      </c>
      <c r="DY333" s="109">
        <v>-0.19999999999999996</v>
      </c>
      <c r="DZ333" s="109">
        <v>0</v>
      </c>
      <c r="EA333" s="168">
        <v>-0.25</v>
      </c>
      <c r="EB333" s="109">
        <v>-0.16666666666666663</v>
      </c>
      <c r="EC333" s="109">
        <f t="shared" si="27"/>
        <v>0.12000000000000011</v>
      </c>
      <c r="ED333" s="109"/>
    </row>
    <row r="334" spans="1:134" ht="14.45" customHeight="1" x14ac:dyDescent="0.3">
      <c r="A334" s="221" t="s">
        <v>1049</v>
      </c>
      <c r="B334" s="109">
        <v>0</v>
      </c>
      <c r="C334" s="109">
        <v>0</v>
      </c>
      <c r="D334" s="109">
        <v>0</v>
      </c>
      <c r="E334" s="109">
        <v>0</v>
      </c>
      <c r="F334" s="109" t="s">
        <v>1048</v>
      </c>
      <c r="G334" s="109" t="s">
        <v>1048</v>
      </c>
      <c r="H334" s="109">
        <v>-0.25</v>
      </c>
      <c r="I334" s="109" t="s">
        <v>1048</v>
      </c>
      <c r="J334" s="407"/>
      <c r="K334" s="109" t="s">
        <v>1048</v>
      </c>
      <c r="L334" s="407"/>
      <c r="M334" s="109">
        <v>0</v>
      </c>
      <c r="N334" s="407"/>
      <c r="O334" s="109">
        <v>-0.11111111111111116</v>
      </c>
      <c r="P334" s="109">
        <v>0.125</v>
      </c>
      <c r="Q334" s="109" t="s">
        <v>1048</v>
      </c>
      <c r="R334" s="109" t="s">
        <v>1048</v>
      </c>
      <c r="S334" s="109" t="s">
        <v>1048</v>
      </c>
      <c r="T334" s="109" t="s">
        <v>1048</v>
      </c>
      <c r="U334" s="407"/>
      <c r="V334" s="109" t="s">
        <v>1048</v>
      </c>
      <c r="W334" s="109" t="s">
        <v>1048</v>
      </c>
      <c r="X334" s="109"/>
      <c r="Y334" s="109"/>
      <c r="Z334" s="109"/>
      <c r="AB334" s="221" t="s">
        <v>1049</v>
      </c>
      <c r="AC334" s="109">
        <v>0.5</v>
      </c>
      <c r="AD334" s="109">
        <v>0.12000000000000011</v>
      </c>
      <c r="AE334" s="109">
        <v>7.1428571428571397E-2</v>
      </c>
      <c r="AF334" s="109">
        <v>0</v>
      </c>
      <c r="AG334" s="109" t="s">
        <v>1048</v>
      </c>
      <c r="AH334" s="109" t="s">
        <v>1048</v>
      </c>
      <c r="AI334" s="109">
        <v>1</v>
      </c>
      <c r="AJ334" s="109" t="s">
        <v>1048</v>
      </c>
      <c r="AK334" s="407"/>
      <c r="AL334" s="109" t="s">
        <v>1048</v>
      </c>
      <c r="AM334" s="407"/>
      <c r="AN334" s="109">
        <v>-0.11111111111111116</v>
      </c>
      <c r="AO334" s="407"/>
      <c r="AP334" s="107">
        <v>0</v>
      </c>
      <c r="AQ334" s="107">
        <v>0</v>
      </c>
      <c r="AR334" s="107" t="s">
        <v>1048</v>
      </c>
      <c r="AS334" s="107" t="s">
        <v>1048</v>
      </c>
      <c r="AT334" s="107" t="s">
        <v>1048</v>
      </c>
      <c r="AU334" s="109" t="s">
        <v>1048</v>
      </c>
      <c r="AV334" s="407"/>
      <c r="AW334" s="109" t="s">
        <v>1048</v>
      </c>
      <c r="AX334" s="109" t="s">
        <v>1048</v>
      </c>
      <c r="AY334" s="109"/>
      <c r="AZ334" s="109"/>
      <c r="BA334" s="109"/>
      <c r="BC334" s="221" t="s">
        <v>1049</v>
      </c>
      <c r="BD334" s="109">
        <v>0</v>
      </c>
      <c r="BE334" s="109">
        <v>0</v>
      </c>
      <c r="BF334" s="109">
        <v>0</v>
      </c>
      <c r="BG334" s="109">
        <v>0</v>
      </c>
      <c r="BH334" s="109" t="s">
        <v>1048</v>
      </c>
      <c r="BI334" s="109" t="s">
        <v>1048</v>
      </c>
      <c r="BJ334" s="109">
        <v>0</v>
      </c>
      <c r="BK334" s="109" t="s">
        <v>1048</v>
      </c>
      <c r="BL334" s="407"/>
      <c r="BM334" s="109" t="s">
        <v>1048</v>
      </c>
      <c r="BN334" s="407"/>
      <c r="BO334" s="109">
        <v>0</v>
      </c>
      <c r="BP334" s="407"/>
      <c r="BQ334" s="109">
        <v>0</v>
      </c>
      <c r="BR334" s="109">
        <v>0</v>
      </c>
      <c r="BS334" s="109" t="s">
        <v>1048</v>
      </c>
      <c r="BT334" s="109" t="s">
        <v>1048</v>
      </c>
      <c r="BU334" s="109" t="s">
        <v>1048</v>
      </c>
      <c r="BV334" s="109" t="s">
        <v>1048</v>
      </c>
      <c r="BW334" s="407"/>
      <c r="BX334" s="109" t="s">
        <v>1048</v>
      </c>
      <c r="BY334" s="109" t="s">
        <v>1048</v>
      </c>
      <c r="BZ334" s="107"/>
      <c r="CA334" s="109"/>
      <c r="CB334" s="109"/>
      <c r="CD334" s="221" t="s">
        <v>1049</v>
      </c>
      <c r="CE334" s="109">
        <v>0</v>
      </c>
      <c r="CF334" s="109">
        <v>0</v>
      </c>
      <c r="CG334" s="109">
        <v>0</v>
      </c>
      <c r="CH334" s="109">
        <v>0</v>
      </c>
      <c r="CI334" s="109" t="s">
        <v>1048</v>
      </c>
      <c r="CJ334" s="109" t="s">
        <v>1048</v>
      </c>
      <c r="CK334" s="109">
        <v>0</v>
      </c>
      <c r="CL334" s="109" t="s">
        <v>1048</v>
      </c>
      <c r="CM334" s="407"/>
      <c r="CN334" s="109" t="s">
        <v>1048</v>
      </c>
      <c r="CO334" s="407"/>
      <c r="CP334" s="109">
        <v>0</v>
      </c>
      <c r="CQ334" s="407"/>
      <c r="CR334" s="109">
        <v>0</v>
      </c>
      <c r="CS334" s="109">
        <v>0</v>
      </c>
      <c r="CT334" s="109" t="s">
        <v>1048</v>
      </c>
      <c r="CU334" s="109" t="s">
        <v>1048</v>
      </c>
      <c r="CV334" s="109" t="s">
        <v>1048</v>
      </c>
      <c r="CW334" s="109" t="s">
        <v>1048</v>
      </c>
      <c r="CX334" s="407"/>
      <c r="CY334" s="109" t="s">
        <v>1048</v>
      </c>
      <c r="CZ334" s="109" t="s">
        <v>1048</v>
      </c>
      <c r="DA334" s="167"/>
      <c r="DB334" s="109"/>
      <c r="DC334" s="109"/>
      <c r="DE334" s="221" t="s">
        <v>1049</v>
      </c>
      <c r="DF334" s="109">
        <v>-0.25</v>
      </c>
      <c r="DG334" s="109">
        <v>0</v>
      </c>
      <c r="DH334" s="109">
        <v>0</v>
      </c>
      <c r="DI334" s="109">
        <v>0.60000000000000009</v>
      </c>
      <c r="DJ334" s="109" t="s">
        <v>1048</v>
      </c>
      <c r="DK334" s="109" t="s">
        <v>1048</v>
      </c>
      <c r="DL334" s="109">
        <v>0</v>
      </c>
      <c r="DM334" s="109" t="s">
        <v>1048</v>
      </c>
      <c r="DN334" s="109" t="s">
        <v>1048</v>
      </c>
      <c r="DO334" s="109">
        <v>0</v>
      </c>
      <c r="DP334" s="109">
        <v>0</v>
      </c>
      <c r="DQ334" s="109">
        <v>0</v>
      </c>
      <c r="DR334" s="109">
        <v>-5.8823529411764719E-2</v>
      </c>
      <c r="DS334" s="109">
        <v>0</v>
      </c>
      <c r="DT334" s="109">
        <v>-6.25E-2</v>
      </c>
      <c r="DU334" s="109" t="s">
        <v>1048</v>
      </c>
      <c r="DV334" s="109" t="s">
        <v>1048</v>
      </c>
      <c r="DW334" s="109" t="s">
        <v>1048</v>
      </c>
      <c r="DX334" s="109" t="s">
        <v>1048</v>
      </c>
      <c r="DY334" s="109"/>
      <c r="DZ334" s="109" t="s">
        <v>1048</v>
      </c>
      <c r="EA334" s="168" t="s">
        <v>1048</v>
      </c>
      <c r="EB334" s="109"/>
      <c r="EC334" s="109"/>
      <c r="ED334" s="109"/>
    </row>
    <row r="335" spans="1:134" ht="14.45" customHeight="1" x14ac:dyDescent="0.3">
      <c r="A335" s="130" t="s">
        <v>927</v>
      </c>
      <c r="B335" s="109" t="s">
        <v>1048</v>
      </c>
      <c r="C335" s="109" t="s">
        <v>1048</v>
      </c>
      <c r="D335" s="109" t="s">
        <v>1048</v>
      </c>
      <c r="E335" s="109" t="s">
        <v>1048</v>
      </c>
      <c r="F335" s="109" t="s">
        <v>1048</v>
      </c>
      <c r="G335" s="109" t="s">
        <v>1048</v>
      </c>
      <c r="H335" s="109" t="s">
        <v>1048</v>
      </c>
      <c r="I335" s="109">
        <v>0.11538461538461542</v>
      </c>
      <c r="J335" s="407"/>
      <c r="K335" s="109">
        <v>-3.4482758620689613E-2</v>
      </c>
      <c r="L335" s="407"/>
      <c r="M335" s="109">
        <v>-7.1428571428571397E-2</v>
      </c>
      <c r="N335" s="407"/>
      <c r="O335" s="109">
        <v>-0.30769230769230771</v>
      </c>
      <c r="P335" s="109">
        <v>0</v>
      </c>
      <c r="Q335" s="109">
        <v>0</v>
      </c>
      <c r="R335" s="109" t="s">
        <v>1048</v>
      </c>
      <c r="S335" s="109" t="s">
        <v>1048</v>
      </c>
      <c r="T335" s="109">
        <v>0</v>
      </c>
      <c r="U335" s="407"/>
      <c r="V335" s="109" t="s">
        <v>1048</v>
      </c>
      <c r="W335" s="109" t="s">
        <v>1048</v>
      </c>
      <c r="X335" s="109"/>
      <c r="Y335" s="109">
        <f t="shared" si="23"/>
        <v>0</v>
      </c>
      <c r="Z335" s="109"/>
      <c r="AB335" s="130" t="s">
        <v>927</v>
      </c>
      <c r="AC335" s="109" t="s">
        <v>1048</v>
      </c>
      <c r="AD335" s="109" t="s">
        <v>1048</v>
      </c>
      <c r="AE335" s="109" t="s">
        <v>1048</v>
      </c>
      <c r="AF335" s="109" t="s">
        <v>1048</v>
      </c>
      <c r="AG335" s="109" t="s">
        <v>1048</v>
      </c>
      <c r="AH335" s="109" t="s">
        <v>1048</v>
      </c>
      <c r="AI335" s="109" t="s">
        <v>1048</v>
      </c>
      <c r="AJ335" s="109">
        <v>0</v>
      </c>
      <c r="AK335" s="407"/>
      <c r="AL335" s="109">
        <v>0.22222222222222232</v>
      </c>
      <c r="AM335" s="407"/>
      <c r="AN335" s="109">
        <v>-0.27272727272727271</v>
      </c>
      <c r="AO335" s="407"/>
      <c r="AP335" s="107">
        <v>0.25</v>
      </c>
      <c r="AQ335" s="107">
        <v>0</v>
      </c>
      <c r="AR335" s="107">
        <v>0</v>
      </c>
      <c r="AS335" s="107" t="s">
        <v>1048</v>
      </c>
      <c r="AT335" s="107" t="s">
        <v>1048</v>
      </c>
      <c r="AU335" s="109">
        <v>0</v>
      </c>
      <c r="AV335" s="407"/>
      <c r="AW335" s="109" t="s">
        <v>1048</v>
      </c>
      <c r="AX335" s="109" t="s">
        <v>1048</v>
      </c>
      <c r="AY335" s="109"/>
      <c r="AZ335" s="109">
        <f t="shared" si="24"/>
        <v>-2.4390243902439046E-2</v>
      </c>
      <c r="BA335" s="109"/>
      <c r="BC335" s="130" t="s">
        <v>927</v>
      </c>
      <c r="BD335" s="109" t="s">
        <v>1048</v>
      </c>
      <c r="BE335" s="109" t="s">
        <v>1048</v>
      </c>
      <c r="BF335" s="109" t="s">
        <v>1048</v>
      </c>
      <c r="BG335" s="109" t="s">
        <v>1048</v>
      </c>
      <c r="BH335" s="109" t="s">
        <v>1048</v>
      </c>
      <c r="BI335" s="109" t="s">
        <v>1048</v>
      </c>
      <c r="BJ335" s="109" t="s">
        <v>1048</v>
      </c>
      <c r="BK335" s="109">
        <v>-0.19999999999999996</v>
      </c>
      <c r="BL335" s="407"/>
      <c r="BM335" s="109">
        <v>0.125</v>
      </c>
      <c r="BN335" s="407"/>
      <c r="BO335" s="109">
        <v>0.11111111111111116</v>
      </c>
      <c r="BP335" s="407"/>
      <c r="BQ335" s="109">
        <v>-0.19999999999999996</v>
      </c>
      <c r="BR335" s="109">
        <v>0</v>
      </c>
      <c r="BS335" s="109">
        <v>0</v>
      </c>
      <c r="BT335" s="109" t="s">
        <v>1048</v>
      </c>
      <c r="BU335" s="109" t="s">
        <v>1048</v>
      </c>
      <c r="BV335" s="109">
        <v>0</v>
      </c>
      <c r="BW335" s="407"/>
      <c r="BX335" s="109" t="s">
        <v>1048</v>
      </c>
      <c r="BY335" s="109" t="s">
        <v>1048</v>
      </c>
      <c r="BZ335" s="107"/>
      <c r="CA335" s="109">
        <f t="shared" si="25"/>
        <v>0</v>
      </c>
      <c r="CB335" s="109"/>
      <c r="CD335" s="130" t="s">
        <v>927</v>
      </c>
      <c r="CE335" s="109" t="s">
        <v>1048</v>
      </c>
      <c r="CF335" s="109" t="s">
        <v>1048</v>
      </c>
      <c r="CG335" s="109" t="s">
        <v>1048</v>
      </c>
      <c r="CH335" s="109" t="s">
        <v>1048</v>
      </c>
      <c r="CI335" s="109" t="s">
        <v>1048</v>
      </c>
      <c r="CJ335" s="109" t="s">
        <v>1048</v>
      </c>
      <c r="CK335" s="109" t="s">
        <v>1048</v>
      </c>
      <c r="CL335" s="109">
        <v>0</v>
      </c>
      <c r="CM335" s="407"/>
      <c r="CN335" s="109">
        <v>0</v>
      </c>
      <c r="CO335" s="407"/>
      <c r="CP335" s="109">
        <v>0</v>
      </c>
      <c r="CQ335" s="407"/>
      <c r="CR335" s="109">
        <v>0</v>
      </c>
      <c r="CS335" s="109">
        <v>0</v>
      </c>
      <c r="CT335" s="109">
        <v>0</v>
      </c>
      <c r="CU335" s="109" t="s">
        <v>1048</v>
      </c>
      <c r="CV335" s="109" t="s">
        <v>1048</v>
      </c>
      <c r="CW335" s="109">
        <v>0</v>
      </c>
      <c r="CX335" s="407"/>
      <c r="CY335" s="109" t="s">
        <v>1048</v>
      </c>
      <c r="CZ335" s="109" t="s">
        <v>1048</v>
      </c>
      <c r="DA335" s="167"/>
      <c r="DB335" s="109"/>
      <c r="DC335" s="109"/>
      <c r="DE335" s="130" t="s">
        <v>927</v>
      </c>
      <c r="DF335" s="109" t="s">
        <v>1048</v>
      </c>
      <c r="DG335" s="109" t="s">
        <v>1048</v>
      </c>
      <c r="DH335" s="109" t="s">
        <v>1048</v>
      </c>
      <c r="DI335" s="109" t="s">
        <v>1048</v>
      </c>
      <c r="DJ335" s="109" t="s">
        <v>1048</v>
      </c>
      <c r="DK335" s="109" t="s">
        <v>1048</v>
      </c>
      <c r="DL335" s="109" t="s">
        <v>1048</v>
      </c>
      <c r="DM335" s="109">
        <v>0</v>
      </c>
      <c r="DN335" s="109">
        <v>9.375E-2</v>
      </c>
      <c r="DO335" s="109">
        <v>0.14285714285714279</v>
      </c>
      <c r="DP335" s="109">
        <v>-0.125</v>
      </c>
      <c r="DQ335" s="109">
        <v>0.37142857142857144</v>
      </c>
      <c r="DR335" s="109" t="s">
        <v>1048</v>
      </c>
      <c r="DS335" s="109" t="s">
        <v>1048</v>
      </c>
      <c r="DT335" s="109">
        <v>0</v>
      </c>
      <c r="DU335" s="109">
        <v>0</v>
      </c>
      <c r="DV335" s="109" t="s">
        <v>1048</v>
      </c>
      <c r="DW335" s="109" t="s">
        <v>1048</v>
      </c>
      <c r="DX335" s="109">
        <v>0</v>
      </c>
      <c r="DY335" s="109"/>
      <c r="DZ335" s="109" t="s">
        <v>1048</v>
      </c>
      <c r="EA335" s="168" t="s">
        <v>1048</v>
      </c>
      <c r="EB335" s="109"/>
      <c r="EC335" s="109">
        <f t="shared" si="27"/>
        <v>0</v>
      </c>
      <c r="ED335" s="109"/>
    </row>
    <row r="336" spans="1:134" ht="14.45" customHeight="1" x14ac:dyDescent="0.3">
      <c r="A336" s="221" t="s">
        <v>928</v>
      </c>
      <c r="B336" s="109">
        <v>0</v>
      </c>
      <c r="C336" s="109" t="s">
        <v>1048</v>
      </c>
      <c r="D336" s="109" t="s">
        <v>1048</v>
      </c>
      <c r="E336" s="109" t="s">
        <v>1048</v>
      </c>
      <c r="F336" s="109" t="s">
        <v>1048</v>
      </c>
      <c r="G336" s="109" t="s">
        <v>1048</v>
      </c>
      <c r="H336" s="109" t="s">
        <v>1048</v>
      </c>
      <c r="I336" s="109" t="s">
        <v>1048</v>
      </c>
      <c r="J336" s="407"/>
      <c r="K336" s="109" t="s">
        <v>1048</v>
      </c>
      <c r="L336" s="407"/>
      <c r="M336" s="109" t="s">
        <v>1048</v>
      </c>
      <c r="N336" s="407"/>
      <c r="O336" s="109">
        <v>0</v>
      </c>
      <c r="P336" s="109">
        <v>0.1875</v>
      </c>
      <c r="Q336" s="109">
        <v>5.2631578947368363E-2</v>
      </c>
      <c r="R336" s="109">
        <v>0</v>
      </c>
      <c r="S336" s="109">
        <v>-9.9999999999999978E-2</v>
      </c>
      <c r="T336" s="109" t="s">
        <v>1048</v>
      </c>
      <c r="U336" s="407"/>
      <c r="V336" s="109" t="s">
        <v>1048</v>
      </c>
      <c r="W336" s="109">
        <v>0</v>
      </c>
      <c r="X336" s="109">
        <v>0</v>
      </c>
      <c r="Y336" s="109">
        <f t="shared" si="23"/>
        <v>0</v>
      </c>
      <c r="Z336" s="109"/>
      <c r="AB336" s="221" t="s">
        <v>928</v>
      </c>
      <c r="AC336" s="109">
        <v>0.125</v>
      </c>
      <c r="AD336" s="109" t="s">
        <v>1048</v>
      </c>
      <c r="AE336" s="109" t="s">
        <v>1048</v>
      </c>
      <c r="AF336" s="109" t="s">
        <v>1048</v>
      </c>
      <c r="AG336" s="109" t="s">
        <v>1048</v>
      </c>
      <c r="AH336" s="109" t="s">
        <v>1048</v>
      </c>
      <c r="AI336" s="109" t="s">
        <v>1048</v>
      </c>
      <c r="AJ336" s="109" t="s">
        <v>1048</v>
      </c>
      <c r="AK336" s="407"/>
      <c r="AL336" s="109" t="s">
        <v>1048</v>
      </c>
      <c r="AM336" s="407"/>
      <c r="AN336" s="109" t="s">
        <v>1048</v>
      </c>
      <c r="AO336" s="407"/>
      <c r="AP336" s="107">
        <v>0</v>
      </c>
      <c r="AQ336" s="107">
        <v>0.25</v>
      </c>
      <c r="AR336" s="107">
        <v>0</v>
      </c>
      <c r="AS336" s="107">
        <v>6.6666666666666652E-2</v>
      </c>
      <c r="AT336" s="107">
        <v>-0.25</v>
      </c>
      <c r="AU336" s="109" t="s">
        <v>1048</v>
      </c>
      <c r="AV336" s="407"/>
      <c r="AW336" s="109" t="s">
        <v>1048</v>
      </c>
      <c r="AX336" s="109">
        <v>0</v>
      </c>
      <c r="AY336" s="109">
        <v>0</v>
      </c>
      <c r="AZ336" s="109">
        <f t="shared" si="24"/>
        <v>-0.25</v>
      </c>
      <c r="BA336" s="109"/>
      <c r="BC336" s="221" t="s">
        <v>928</v>
      </c>
      <c r="BD336" s="109">
        <v>0</v>
      </c>
      <c r="BE336" s="109" t="s">
        <v>1048</v>
      </c>
      <c r="BF336" s="109" t="s">
        <v>1048</v>
      </c>
      <c r="BG336" s="109" t="s">
        <v>1048</v>
      </c>
      <c r="BH336" s="109" t="s">
        <v>1048</v>
      </c>
      <c r="BI336" s="109" t="s">
        <v>1048</v>
      </c>
      <c r="BJ336" s="109" t="s">
        <v>1048</v>
      </c>
      <c r="BK336" s="109" t="s">
        <v>1048</v>
      </c>
      <c r="BL336" s="407"/>
      <c r="BM336" s="109" t="s">
        <v>1048</v>
      </c>
      <c r="BN336" s="407"/>
      <c r="BO336" s="109" t="s">
        <v>1048</v>
      </c>
      <c r="BP336" s="407"/>
      <c r="BQ336" s="109">
        <v>0</v>
      </c>
      <c r="BR336" s="109">
        <v>0</v>
      </c>
      <c r="BS336" s="109">
        <v>0</v>
      </c>
      <c r="BT336" s="109">
        <v>0</v>
      </c>
      <c r="BU336" s="109">
        <v>0.125</v>
      </c>
      <c r="BV336" s="109" t="s">
        <v>1048</v>
      </c>
      <c r="BW336" s="407"/>
      <c r="BX336" s="109" t="s">
        <v>1048</v>
      </c>
      <c r="BY336" s="109">
        <v>0</v>
      </c>
      <c r="BZ336" s="107">
        <v>0</v>
      </c>
      <c r="CA336" s="109">
        <f t="shared" si="25"/>
        <v>0</v>
      </c>
      <c r="CB336" s="109"/>
      <c r="CD336" s="221" t="s">
        <v>928</v>
      </c>
      <c r="CE336" s="109">
        <v>-0.25</v>
      </c>
      <c r="CF336" s="109" t="s">
        <v>1048</v>
      </c>
      <c r="CG336" s="109" t="s">
        <v>1048</v>
      </c>
      <c r="CH336" s="109" t="s">
        <v>1048</v>
      </c>
      <c r="CI336" s="109" t="s">
        <v>1048</v>
      </c>
      <c r="CJ336" s="109" t="s">
        <v>1048</v>
      </c>
      <c r="CK336" s="109" t="s">
        <v>1048</v>
      </c>
      <c r="CL336" s="109" t="s">
        <v>1048</v>
      </c>
      <c r="CM336" s="407"/>
      <c r="CN336" s="109" t="s">
        <v>1048</v>
      </c>
      <c r="CO336" s="407"/>
      <c r="CP336" s="109" t="s">
        <v>1048</v>
      </c>
      <c r="CQ336" s="407"/>
      <c r="CR336" s="109">
        <v>0</v>
      </c>
      <c r="CS336" s="109">
        <v>-0.5</v>
      </c>
      <c r="CT336" s="109">
        <v>0</v>
      </c>
      <c r="CU336" s="109">
        <v>0</v>
      </c>
      <c r="CV336" s="109">
        <v>0</v>
      </c>
      <c r="CW336" s="109" t="s">
        <v>1048</v>
      </c>
      <c r="CX336" s="407"/>
      <c r="CY336" s="109" t="s">
        <v>1048</v>
      </c>
      <c r="CZ336" s="109">
        <v>-0.33333333333333337</v>
      </c>
      <c r="DA336" s="167">
        <v>0</v>
      </c>
      <c r="DB336" s="109">
        <f t="shared" si="26"/>
        <v>0</v>
      </c>
      <c r="DC336" s="109"/>
      <c r="DE336" s="221" t="s">
        <v>928</v>
      </c>
      <c r="DF336" s="109">
        <v>0</v>
      </c>
      <c r="DG336" s="109" t="s">
        <v>1048</v>
      </c>
      <c r="DH336" s="109" t="s">
        <v>1048</v>
      </c>
      <c r="DI336" s="109" t="s">
        <v>1048</v>
      </c>
      <c r="DJ336" s="109" t="s">
        <v>1048</v>
      </c>
      <c r="DK336" s="109" t="s">
        <v>1048</v>
      </c>
      <c r="DL336" s="109" t="s">
        <v>1048</v>
      </c>
      <c r="DM336" s="109" t="s">
        <v>1048</v>
      </c>
      <c r="DN336" s="109">
        <v>0</v>
      </c>
      <c r="DO336" s="109" t="s">
        <v>1048</v>
      </c>
      <c r="DP336" s="109" t="s">
        <v>1048</v>
      </c>
      <c r="DQ336" s="109">
        <v>-6.6666666666666652E-2</v>
      </c>
      <c r="DR336" s="109">
        <v>0</v>
      </c>
      <c r="DS336" s="109">
        <v>0</v>
      </c>
      <c r="DT336" s="109">
        <v>-7.1428571428571397E-2</v>
      </c>
      <c r="DU336" s="109">
        <v>0</v>
      </c>
      <c r="DV336" s="109">
        <v>0</v>
      </c>
      <c r="DW336" s="109">
        <v>0</v>
      </c>
      <c r="DX336" s="109" t="s">
        <v>1048</v>
      </c>
      <c r="DY336" s="109"/>
      <c r="DZ336" s="109" t="s">
        <v>1048</v>
      </c>
      <c r="EA336" s="168">
        <v>0</v>
      </c>
      <c r="EB336" s="109">
        <v>0</v>
      </c>
      <c r="EC336" s="109">
        <f t="shared" si="27"/>
        <v>0</v>
      </c>
      <c r="ED336" s="109"/>
    </row>
    <row r="337" spans="1:134" ht="14.45" customHeight="1" x14ac:dyDescent="0.3">
      <c r="A337" s="221" t="s">
        <v>1055</v>
      </c>
      <c r="B337" s="109"/>
      <c r="C337" s="109"/>
      <c r="D337" s="109"/>
      <c r="E337" s="109"/>
      <c r="F337" s="109"/>
      <c r="G337" s="109"/>
      <c r="H337" s="109"/>
      <c r="I337" s="109"/>
      <c r="J337" s="407"/>
      <c r="K337" s="109"/>
      <c r="L337" s="407"/>
      <c r="M337" s="109"/>
      <c r="N337" s="407"/>
      <c r="O337" s="109" t="s">
        <v>1048</v>
      </c>
      <c r="P337" s="109">
        <v>0</v>
      </c>
      <c r="Q337" s="109">
        <v>0</v>
      </c>
      <c r="R337" s="109" t="s">
        <v>1048</v>
      </c>
      <c r="S337" s="109" t="s">
        <v>1048</v>
      </c>
      <c r="T337" s="109" t="s">
        <v>1048</v>
      </c>
      <c r="U337" s="407"/>
      <c r="V337" s="109" t="s">
        <v>1048</v>
      </c>
      <c r="W337" s="109" t="s">
        <v>1048</v>
      </c>
      <c r="X337" s="109"/>
      <c r="Y337" s="109"/>
      <c r="Z337" s="109"/>
      <c r="AB337" s="221" t="s">
        <v>1055</v>
      </c>
      <c r="AC337" s="109"/>
      <c r="AD337" s="109"/>
      <c r="AE337" s="109"/>
      <c r="AF337" s="109"/>
      <c r="AG337" s="109"/>
      <c r="AH337" s="109"/>
      <c r="AI337" s="109"/>
      <c r="AJ337" s="109"/>
      <c r="AK337" s="407"/>
      <c r="AL337" s="109"/>
      <c r="AM337" s="407"/>
      <c r="AN337" s="109"/>
      <c r="AO337" s="407"/>
      <c r="AP337" s="107" t="s">
        <v>1048</v>
      </c>
      <c r="AQ337" s="107">
        <v>7.6923076923076872E-2</v>
      </c>
      <c r="AR337" s="107">
        <v>-0.17142857142857137</v>
      </c>
      <c r="AS337" s="107" t="s">
        <v>1048</v>
      </c>
      <c r="AT337" s="107" t="s">
        <v>1048</v>
      </c>
      <c r="AU337" s="109" t="s">
        <v>1048</v>
      </c>
      <c r="AV337" s="407"/>
      <c r="AW337" s="109" t="s">
        <v>1048</v>
      </c>
      <c r="AX337" s="109" t="s">
        <v>1048</v>
      </c>
      <c r="AY337" s="109"/>
      <c r="AZ337" s="109"/>
      <c r="BA337" s="109"/>
      <c r="BC337" s="221" t="s">
        <v>1055</v>
      </c>
      <c r="BD337" s="109"/>
      <c r="BE337" s="109"/>
      <c r="BF337" s="109"/>
      <c r="BG337" s="109"/>
      <c r="BH337" s="109"/>
      <c r="BI337" s="109"/>
      <c r="BJ337" s="109"/>
      <c r="BK337" s="109"/>
      <c r="BL337" s="407"/>
      <c r="BM337" s="109"/>
      <c r="BN337" s="407"/>
      <c r="BO337" s="109"/>
      <c r="BP337" s="407"/>
      <c r="BQ337" s="109" t="s">
        <v>1048</v>
      </c>
      <c r="BR337" s="109">
        <v>-0.2592592592592593</v>
      </c>
      <c r="BS337" s="109">
        <v>0</v>
      </c>
      <c r="BT337" s="109" t="s">
        <v>1048</v>
      </c>
      <c r="BU337" s="109" t="s">
        <v>1048</v>
      </c>
      <c r="BV337" s="109" t="s">
        <v>1048</v>
      </c>
      <c r="BW337" s="407"/>
      <c r="BX337" s="109" t="s">
        <v>1048</v>
      </c>
      <c r="BY337" s="109" t="s">
        <v>1048</v>
      </c>
      <c r="BZ337" s="107"/>
      <c r="CA337" s="109"/>
      <c r="CB337" s="109"/>
      <c r="CD337" s="221" t="s">
        <v>1055</v>
      </c>
      <c r="CE337" s="109"/>
      <c r="CF337" s="109"/>
      <c r="CG337" s="109"/>
      <c r="CH337" s="109"/>
      <c r="CI337" s="109"/>
      <c r="CJ337" s="109"/>
      <c r="CK337" s="109"/>
      <c r="CL337" s="109"/>
      <c r="CM337" s="407"/>
      <c r="CN337" s="109"/>
      <c r="CO337" s="407"/>
      <c r="CP337" s="109"/>
      <c r="CQ337" s="407"/>
      <c r="CR337" s="109" t="s">
        <v>1048</v>
      </c>
      <c r="CS337" s="109">
        <v>0</v>
      </c>
      <c r="CT337" s="109">
        <v>0</v>
      </c>
      <c r="CU337" s="109" t="s">
        <v>1048</v>
      </c>
      <c r="CV337" s="109" t="s">
        <v>1048</v>
      </c>
      <c r="CW337" s="109" t="s">
        <v>1048</v>
      </c>
      <c r="CX337" s="407"/>
      <c r="CY337" s="109" t="s">
        <v>1048</v>
      </c>
      <c r="CZ337" s="109" t="s">
        <v>1048</v>
      </c>
      <c r="DA337" s="167"/>
      <c r="DB337" s="109"/>
      <c r="DC337" s="109"/>
      <c r="DE337" s="221" t="s">
        <v>1055</v>
      </c>
      <c r="DF337" s="109"/>
      <c r="DG337" s="109"/>
      <c r="DH337" s="109"/>
      <c r="DI337" s="109"/>
      <c r="DJ337" s="109"/>
      <c r="DK337" s="109"/>
      <c r="DL337" s="109"/>
      <c r="DM337" s="109"/>
      <c r="DN337" s="109"/>
      <c r="DO337" s="109"/>
      <c r="DP337" s="109"/>
      <c r="DQ337" s="109"/>
      <c r="DR337" s="109"/>
      <c r="DS337" s="109" t="s">
        <v>1048</v>
      </c>
      <c r="DT337" s="109">
        <v>-0.4285714285714286</v>
      </c>
      <c r="DU337" s="109">
        <v>0</v>
      </c>
      <c r="DV337" s="109" t="s">
        <v>1048</v>
      </c>
      <c r="DW337" s="109" t="s">
        <v>1048</v>
      </c>
      <c r="DX337" s="109" t="s">
        <v>1048</v>
      </c>
      <c r="DY337" s="109"/>
      <c r="DZ337" s="109" t="s">
        <v>1048</v>
      </c>
      <c r="EA337" s="168" t="s">
        <v>1048</v>
      </c>
      <c r="EB337" s="109"/>
      <c r="EC337" s="109"/>
      <c r="ED337" s="109"/>
    </row>
    <row r="338" spans="1:134" ht="14.45" customHeight="1" x14ac:dyDescent="0.3">
      <c r="A338" s="221" t="s">
        <v>929</v>
      </c>
      <c r="B338" s="109" t="s">
        <v>1048</v>
      </c>
      <c r="C338" s="109" t="s">
        <v>1048</v>
      </c>
      <c r="D338" s="109">
        <v>0</v>
      </c>
      <c r="E338" s="109" t="s">
        <v>1048</v>
      </c>
      <c r="F338" s="109" t="s">
        <v>1048</v>
      </c>
      <c r="G338" s="109" t="s">
        <v>1048</v>
      </c>
      <c r="H338" s="109">
        <v>0.39999999999999991</v>
      </c>
      <c r="I338" s="109">
        <v>-0.1428571428571429</v>
      </c>
      <c r="J338" s="407"/>
      <c r="K338" s="109">
        <v>0</v>
      </c>
      <c r="L338" s="407"/>
      <c r="M338" s="109">
        <v>0</v>
      </c>
      <c r="N338" s="407"/>
      <c r="O338" s="109">
        <v>0</v>
      </c>
      <c r="P338" s="109">
        <v>-0.16666666666666663</v>
      </c>
      <c r="Q338" s="109">
        <v>0</v>
      </c>
      <c r="R338" s="109">
        <v>0</v>
      </c>
      <c r="S338" s="109">
        <v>0</v>
      </c>
      <c r="T338" s="109">
        <v>0</v>
      </c>
      <c r="U338" s="407"/>
      <c r="V338" s="109">
        <v>0</v>
      </c>
      <c r="W338" s="109">
        <v>0</v>
      </c>
      <c r="X338" s="109">
        <v>-0.4</v>
      </c>
      <c r="Y338" s="109">
        <f t="shared" si="23"/>
        <v>0.66666666666666674</v>
      </c>
      <c r="Z338" s="109"/>
      <c r="AB338" s="221" t="s">
        <v>929</v>
      </c>
      <c r="AC338" s="109" t="s">
        <v>1048</v>
      </c>
      <c r="AD338" s="109" t="s">
        <v>1048</v>
      </c>
      <c r="AE338" s="109">
        <v>0</v>
      </c>
      <c r="AF338" s="109" t="s">
        <v>1048</v>
      </c>
      <c r="AG338" s="109" t="s">
        <v>1048</v>
      </c>
      <c r="AH338" s="109" t="s">
        <v>1048</v>
      </c>
      <c r="AI338" s="109">
        <v>0</v>
      </c>
      <c r="AJ338" s="109">
        <v>-3.8461538461538436E-2</v>
      </c>
      <c r="AK338" s="407"/>
      <c r="AL338" s="109">
        <v>8.0000000000000071E-2</v>
      </c>
      <c r="AM338" s="407"/>
      <c r="AN338" s="109">
        <v>-0.11111111111111116</v>
      </c>
      <c r="AO338" s="407"/>
      <c r="AP338" s="107">
        <v>0</v>
      </c>
      <c r="AQ338" s="107">
        <v>0.16666666666666674</v>
      </c>
      <c r="AR338" s="107">
        <v>-0.1428571428571429</v>
      </c>
      <c r="AS338" s="107">
        <v>0</v>
      </c>
      <c r="AT338" s="107">
        <v>0</v>
      </c>
      <c r="AU338" s="109">
        <v>0</v>
      </c>
      <c r="AV338" s="407"/>
      <c r="AW338" s="109">
        <v>0</v>
      </c>
      <c r="AX338" s="109">
        <v>0</v>
      </c>
      <c r="AY338" s="109">
        <v>0.41666666666666674</v>
      </c>
      <c r="AZ338" s="109">
        <f t="shared" si="24"/>
        <v>-0.29411764705882348</v>
      </c>
      <c r="BA338" s="109"/>
      <c r="BC338" s="221" t="s">
        <v>929</v>
      </c>
      <c r="BD338" s="109" t="s">
        <v>1048</v>
      </c>
      <c r="BE338" s="109" t="s">
        <v>1048</v>
      </c>
      <c r="BF338" s="109">
        <v>0</v>
      </c>
      <c r="BG338" s="109" t="s">
        <v>1048</v>
      </c>
      <c r="BH338" s="109" t="s">
        <v>1048</v>
      </c>
      <c r="BI338" s="109" t="s">
        <v>1048</v>
      </c>
      <c r="BJ338" s="109">
        <v>0</v>
      </c>
      <c r="BK338" s="109">
        <v>0</v>
      </c>
      <c r="BL338" s="407"/>
      <c r="BM338" s="109">
        <v>0</v>
      </c>
      <c r="BN338" s="407"/>
      <c r="BO338" s="109">
        <v>0</v>
      </c>
      <c r="BP338" s="407"/>
      <c r="BQ338" s="109">
        <v>0</v>
      </c>
      <c r="BR338" s="109">
        <v>0</v>
      </c>
      <c r="BS338" s="109">
        <v>0</v>
      </c>
      <c r="BT338" s="109">
        <v>0</v>
      </c>
      <c r="BU338" s="109">
        <v>0</v>
      </c>
      <c r="BV338" s="109">
        <v>0</v>
      </c>
      <c r="BW338" s="407"/>
      <c r="BX338" s="109">
        <v>0</v>
      </c>
      <c r="BY338" s="109">
        <v>0</v>
      </c>
      <c r="BZ338" s="107">
        <v>0.25</v>
      </c>
      <c r="CA338" s="109">
        <f t="shared" si="25"/>
        <v>-0.19999999999999996</v>
      </c>
      <c r="CB338" s="109"/>
      <c r="CD338" s="221" t="s">
        <v>929</v>
      </c>
      <c r="CE338" s="109" t="s">
        <v>1048</v>
      </c>
      <c r="CF338" s="109" t="s">
        <v>1048</v>
      </c>
      <c r="CG338" s="109">
        <v>0</v>
      </c>
      <c r="CH338" s="109" t="s">
        <v>1048</v>
      </c>
      <c r="CI338" s="109" t="s">
        <v>1048</v>
      </c>
      <c r="CJ338" s="109" t="s">
        <v>1048</v>
      </c>
      <c r="CK338" s="109">
        <v>0</v>
      </c>
      <c r="CL338" s="109">
        <v>0</v>
      </c>
      <c r="CM338" s="407"/>
      <c r="CN338" s="109">
        <v>0</v>
      </c>
      <c r="CO338" s="407"/>
      <c r="CP338" s="109">
        <v>0</v>
      </c>
      <c r="CQ338" s="407"/>
      <c r="CR338" s="109">
        <v>0</v>
      </c>
      <c r="CS338" s="109">
        <v>0</v>
      </c>
      <c r="CT338" s="109">
        <v>0</v>
      </c>
      <c r="CU338" s="109">
        <v>0</v>
      </c>
      <c r="CV338" s="109">
        <v>0</v>
      </c>
      <c r="CW338" s="109">
        <v>0</v>
      </c>
      <c r="CX338" s="407"/>
      <c r="CY338" s="109">
        <v>0</v>
      </c>
      <c r="CZ338" s="109">
        <v>0</v>
      </c>
      <c r="DA338" s="167">
        <v>0</v>
      </c>
      <c r="DB338" s="109">
        <f t="shared" si="26"/>
        <v>0</v>
      </c>
      <c r="DC338" s="109"/>
      <c r="DE338" s="221" t="s">
        <v>929</v>
      </c>
      <c r="DF338" s="109" t="s">
        <v>1048</v>
      </c>
      <c r="DG338" s="109" t="s">
        <v>1048</v>
      </c>
      <c r="DH338" s="109">
        <v>0</v>
      </c>
      <c r="DI338" s="109" t="s">
        <v>1048</v>
      </c>
      <c r="DJ338" s="109" t="s">
        <v>1048</v>
      </c>
      <c r="DK338" s="109" t="s">
        <v>1048</v>
      </c>
      <c r="DL338" s="109">
        <v>0</v>
      </c>
      <c r="DM338" s="109">
        <v>4.0000000000000036E-2</v>
      </c>
      <c r="DN338" s="109">
        <v>0</v>
      </c>
      <c r="DO338" s="109">
        <v>0</v>
      </c>
      <c r="DP338" s="109">
        <v>7.6923076923076872E-2</v>
      </c>
      <c r="DQ338" s="109">
        <v>-7.1428571428571397E-2</v>
      </c>
      <c r="DR338" s="109">
        <v>0</v>
      </c>
      <c r="DS338" s="109">
        <v>0</v>
      </c>
      <c r="DT338" s="109">
        <v>0</v>
      </c>
      <c r="DU338" s="109">
        <v>-3.8461538461538436E-2</v>
      </c>
      <c r="DV338" s="109">
        <v>0</v>
      </c>
      <c r="DW338" s="109">
        <v>0</v>
      </c>
      <c r="DX338" s="109">
        <v>0</v>
      </c>
      <c r="DY338" s="109"/>
      <c r="DZ338" s="109">
        <v>0.19999999999999996</v>
      </c>
      <c r="EA338" s="168">
        <v>0.66666666666666674</v>
      </c>
      <c r="EB338" s="109">
        <v>-0.48</v>
      </c>
      <c r="EC338" s="109">
        <f t="shared" si="27"/>
        <v>-0.23076923076923073</v>
      </c>
      <c r="ED338" s="109"/>
    </row>
    <row r="339" spans="1:134" ht="14.45" customHeight="1" x14ac:dyDescent="0.3">
      <c r="A339" s="130" t="s">
        <v>1750</v>
      </c>
      <c r="B339" s="109"/>
      <c r="C339" s="109"/>
      <c r="D339" s="109"/>
      <c r="E339" s="109"/>
      <c r="F339" s="109"/>
      <c r="G339" s="109"/>
      <c r="H339" s="109"/>
      <c r="I339" s="109"/>
      <c r="J339" s="407"/>
      <c r="K339" s="109"/>
      <c r="L339" s="407"/>
      <c r="M339" s="109"/>
      <c r="N339" s="407"/>
      <c r="O339" s="109"/>
      <c r="P339" s="109"/>
      <c r="Q339" s="109"/>
      <c r="R339" s="109"/>
      <c r="S339" s="109"/>
      <c r="T339" s="109"/>
      <c r="U339" s="407"/>
      <c r="V339" s="109"/>
      <c r="W339" s="109"/>
      <c r="X339" s="109"/>
      <c r="Y339" s="109">
        <f t="shared" si="23"/>
        <v>-0.33333333333333337</v>
      </c>
      <c r="Z339" s="109"/>
      <c r="AB339" s="130" t="s">
        <v>1750</v>
      </c>
      <c r="AC339" s="109"/>
      <c r="AD339" s="109"/>
      <c r="AE339" s="109"/>
      <c r="AF339" s="109"/>
      <c r="AG339" s="109"/>
      <c r="AH339" s="109"/>
      <c r="AI339" s="109"/>
      <c r="AJ339" s="109"/>
      <c r="AK339" s="407"/>
      <c r="AL339" s="109"/>
      <c r="AM339" s="407"/>
      <c r="AN339" s="109"/>
      <c r="AO339" s="407"/>
      <c r="AP339" s="109"/>
      <c r="AQ339" s="109"/>
      <c r="AR339" s="109"/>
      <c r="AS339" s="109"/>
      <c r="AT339" s="109"/>
      <c r="AU339" s="109"/>
      <c r="AV339" s="407"/>
      <c r="AW339" s="109"/>
      <c r="AX339" s="109"/>
      <c r="AY339" s="109"/>
      <c r="AZ339" s="109">
        <f t="shared" si="24"/>
        <v>-0.18699186991869921</v>
      </c>
      <c r="BA339" s="109"/>
      <c r="BC339" s="130" t="s">
        <v>1750</v>
      </c>
      <c r="BD339" s="109"/>
      <c r="BE339" s="109"/>
      <c r="BF339" s="109"/>
      <c r="BG339" s="109"/>
      <c r="BH339" s="109"/>
      <c r="BI339" s="109"/>
      <c r="BJ339" s="109"/>
      <c r="BK339" s="109"/>
      <c r="BL339" s="407"/>
      <c r="BM339" s="109"/>
      <c r="BN339" s="407"/>
      <c r="BO339" s="109"/>
      <c r="BP339" s="407"/>
      <c r="BQ339" s="109"/>
      <c r="BR339" s="109"/>
      <c r="BS339" s="109"/>
      <c r="BT339" s="109"/>
      <c r="BU339" s="109"/>
      <c r="BV339" s="109"/>
      <c r="BW339" s="407"/>
      <c r="BX339" s="109"/>
      <c r="BY339" s="109"/>
      <c r="BZ339" s="109">
        <v>0</v>
      </c>
      <c r="CA339" s="109">
        <f t="shared" si="25"/>
        <v>0</v>
      </c>
      <c r="CB339" s="109"/>
      <c r="CD339" s="130" t="s">
        <v>1750</v>
      </c>
      <c r="CE339" s="109"/>
      <c r="CF339" s="109"/>
      <c r="CG339" s="109"/>
      <c r="CH339" s="109"/>
      <c r="CI339" s="109"/>
      <c r="CJ339" s="109"/>
      <c r="CK339" s="109"/>
      <c r="CL339" s="109"/>
      <c r="CM339" s="407"/>
      <c r="CN339" s="109"/>
      <c r="CO339" s="407"/>
      <c r="CP339" s="109"/>
      <c r="CQ339" s="407"/>
      <c r="CR339" s="109"/>
      <c r="CS339" s="109"/>
      <c r="CT339" s="109"/>
      <c r="CU339" s="109"/>
      <c r="CV339" s="109"/>
      <c r="CW339" s="109"/>
      <c r="CX339" s="407"/>
      <c r="CY339" s="109"/>
      <c r="CZ339" s="109"/>
      <c r="DA339" s="109">
        <v>0</v>
      </c>
      <c r="DB339" s="109">
        <f t="shared" si="26"/>
        <v>0</v>
      </c>
      <c r="DC339" s="109"/>
      <c r="DE339" s="130" t="s">
        <v>1750</v>
      </c>
      <c r="DF339" s="109"/>
      <c r="DG339" s="109"/>
      <c r="DH339" s="109"/>
      <c r="DI339" s="109"/>
      <c r="DJ339" s="109"/>
      <c r="DK339" s="109"/>
      <c r="DL339" s="109"/>
      <c r="DM339" s="109"/>
      <c r="DN339" s="300"/>
      <c r="DO339" s="109"/>
      <c r="DP339" s="300"/>
      <c r="DQ339" s="109"/>
      <c r="DR339" s="300"/>
      <c r="DS339" s="109"/>
      <c r="DT339" s="109"/>
      <c r="DU339" s="109"/>
      <c r="DV339" s="109"/>
      <c r="DW339" s="109"/>
      <c r="DX339" s="109"/>
      <c r="DY339" s="300"/>
      <c r="DZ339" s="109"/>
      <c r="EA339" s="109"/>
      <c r="EB339" s="109">
        <v>0</v>
      </c>
      <c r="EC339" s="109">
        <f t="shared" si="27"/>
        <v>-8.333333333333337E-2</v>
      </c>
      <c r="ED339" s="109"/>
    </row>
    <row r="340" spans="1:134" ht="14.45" customHeight="1" x14ac:dyDescent="0.3">
      <c r="A340" s="221" t="s">
        <v>874</v>
      </c>
      <c r="B340" s="109"/>
      <c r="C340" s="109"/>
      <c r="D340" s="109"/>
      <c r="E340" s="109"/>
      <c r="F340" s="109"/>
      <c r="G340" s="109"/>
      <c r="H340" s="109"/>
      <c r="I340" s="109"/>
      <c r="J340" s="407"/>
      <c r="K340" s="109"/>
      <c r="L340" s="407"/>
      <c r="M340" s="109"/>
      <c r="N340" s="407"/>
      <c r="O340" s="109" t="s">
        <v>1048</v>
      </c>
      <c r="P340" s="109">
        <v>0.1875</v>
      </c>
      <c r="Q340" s="109">
        <v>0.68421052631578938</v>
      </c>
      <c r="R340" s="109">
        <v>-0.125</v>
      </c>
      <c r="S340" s="109">
        <v>0</v>
      </c>
      <c r="T340" s="109">
        <v>7.1428571428571397E-2</v>
      </c>
      <c r="U340" s="407"/>
      <c r="V340" s="109">
        <v>0</v>
      </c>
      <c r="W340" s="109">
        <v>6.6666666666666652E-2</v>
      </c>
      <c r="X340" s="109">
        <v>0.25</v>
      </c>
      <c r="Y340" s="109">
        <f t="shared" si="23"/>
        <v>-0.25</v>
      </c>
      <c r="Z340" s="109"/>
      <c r="AB340" s="221" t="s">
        <v>874</v>
      </c>
      <c r="AC340" s="109"/>
      <c r="AD340" s="109"/>
      <c r="AE340" s="109"/>
      <c r="AF340" s="109"/>
      <c r="AG340" s="109"/>
      <c r="AH340" s="109"/>
      <c r="AI340" s="109"/>
      <c r="AJ340" s="109"/>
      <c r="AK340" s="407"/>
      <c r="AL340" s="109"/>
      <c r="AM340" s="407"/>
      <c r="AN340" s="109"/>
      <c r="AO340" s="407"/>
      <c r="AP340" s="107" t="s">
        <v>1048</v>
      </c>
      <c r="AQ340" s="107">
        <v>0.25</v>
      </c>
      <c r="AR340" s="107">
        <v>0</v>
      </c>
      <c r="AS340" s="107">
        <v>-0.19999999999999996</v>
      </c>
      <c r="AT340" s="107">
        <v>0</v>
      </c>
      <c r="AU340" s="109">
        <v>8.3333333333333259E-2</v>
      </c>
      <c r="AV340" s="407"/>
      <c r="AW340" s="109">
        <v>7.6923076923076872E-2</v>
      </c>
      <c r="AX340" s="109">
        <v>0</v>
      </c>
      <c r="AY340" s="109">
        <v>-0.1428571428571429</v>
      </c>
      <c r="AZ340" s="109">
        <f t="shared" si="24"/>
        <v>0.16666666666666674</v>
      </c>
      <c r="BA340" s="109"/>
      <c r="BC340" s="221" t="s">
        <v>874</v>
      </c>
      <c r="BD340" s="109"/>
      <c r="BE340" s="109"/>
      <c r="BF340" s="109"/>
      <c r="BG340" s="109"/>
      <c r="BH340" s="109"/>
      <c r="BI340" s="109"/>
      <c r="BJ340" s="109"/>
      <c r="BK340" s="109"/>
      <c r="BL340" s="407"/>
      <c r="BM340" s="109"/>
      <c r="BN340" s="407"/>
      <c r="BO340" s="109"/>
      <c r="BP340" s="407"/>
      <c r="BQ340" s="109" t="s">
        <v>1048</v>
      </c>
      <c r="BR340" s="109">
        <v>0.4814814814814814</v>
      </c>
      <c r="BS340" s="109">
        <v>0.125</v>
      </c>
      <c r="BT340" s="109">
        <v>-0.11111111111111116</v>
      </c>
      <c r="BU340" s="109">
        <v>0</v>
      </c>
      <c r="BV340" s="109">
        <v>0.25</v>
      </c>
      <c r="BW340" s="407"/>
      <c r="BX340" s="109">
        <v>-0.19999999999999996</v>
      </c>
      <c r="BY340" s="109">
        <v>0</v>
      </c>
      <c r="BZ340" s="107">
        <v>0</v>
      </c>
      <c r="CA340" s="109">
        <f t="shared" si="25"/>
        <v>0</v>
      </c>
      <c r="CB340" s="109"/>
      <c r="CD340" s="221" t="s">
        <v>874</v>
      </c>
      <c r="CE340" s="109"/>
      <c r="CF340" s="109"/>
      <c r="CG340" s="109"/>
      <c r="CH340" s="109"/>
      <c r="CI340" s="109"/>
      <c r="CJ340" s="109"/>
      <c r="CK340" s="109"/>
      <c r="CL340" s="109"/>
      <c r="CM340" s="407"/>
      <c r="CN340" s="109"/>
      <c r="CO340" s="407"/>
      <c r="CP340" s="109"/>
      <c r="CQ340" s="407"/>
      <c r="CR340" s="109" t="s">
        <v>1048</v>
      </c>
      <c r="CS340" s="109">
        <v>0</v>
      </c>
      <c r="CT340" s="109">
        <v>1</v>
      </c>
      <c r="CU340" s="109">
        <v>-0.5</v>
      </c>
      <c r="CV340" s="109">
        <v>0</v>
      </c>
      <c r="CW340" s="109">
        <v>1</v>
      </c>
      <c r="CX340" s="407"/>
      <c r="CY340" s="109">
        <v>-0.5</v>
      </c>
      <c r="CZ340" s="109">
        <v>0</v>
      </c>
      <c r="DA340" s="167">
        <v>0</v>
      </c>
      <c r="DB340" s="109">
        <f t="shared" si="26"/>
        <v>0</v>
      </c>
      <c r="DC340" s="109"/>
      <c r="DE340" s="221" t="s">
        <v>874</v>
      </c>
      <c r="DF340" s="109"/>
      <c r="DG340" s="109"/>
      <c r="DH340" s="109"/>
      <c r="DI340" s="109"/>
      <c r="DJ340" s="109"/>
      <c r="DK340" s="109"/>
      <c r="DL340" s="109"/>
      <c r="DM340" s="109"/>
      <c r="DN340" s="109"/>
      <c r="DO340" s="109"/>
      <c r="DP340" s="109"/>
      <c r="DQ340" s="109"/>
      <c r="DR340" s="109"/>
      <c r="DS340" s="109" t="s">
        <v>1048</v>
      </c>
      <c r="DT340" s="109">
        <v>0</v>
      </c>
      <c r="DU340" s="109">
        <v>-0.33333333333333337</v>
      </c>
      <c r="DV340" s="109">
        <v>0.5</v>
      </c>
      <c r="DW340" s="109">
        <v>0</v>
      </c>
      <c r="DX340" s="109">
        <v>-0.26666666666666672</v>
      </c>
      <c r="DY340" s="109">
        <v>0.36363636363636354</v>
      </c>
      <c r="DZ340" s="109">
        <v>0.36363636363636354</v>
      </c>
      <c r="EA340" s="168">
        <v>0</v>
      </c>
      <c r="EB340" s="109">
        <v>0</v>
      </c>
      <c r="EC340" s="109">
        <f t="shared" si="27"/>
        <v>0</v>
      </c>
      <c r="ED340" s="109"/>
    </row>
    <row r="341" spans="1:134" ht="14.45" customHeight="1" x14ac:dyDescent="0.3">
      <c r="A341" s="221" t="s">
        <v>1057</v>
      </c>
      <c r="B341" s="109"/>
      <c r="C341" s="109"/>
      <c r="D341" s="109"/>
      <c r="E341" s="109"/>
      <c r="F341" s="109"/>
      <c r="G341" s="109"/>
      <c r="H341" s="109"/>
      <c r="I341" s="109"/>
      <c r="J341" s="407"/>
      <c r="K341" s="109" t="s">
        <v>1048</v>
      </c>
      <c r="L341" s="407"/>
      <c r="M341" s="109">
        <v>0.25</v>
      </c>
      <c r="N341" s="407"/>
      <c r="O341" s="109" t="s">
        <v>1048</v>
      </c>
      <c r="P341" s="109" t="s">
        <v>1048</v>
      </c>
      <c r="Q341" s="109">
        <v>-5.0000000000000044E-2</v>
      </c>
      <c r="R341" s="109">
        <v>0</v>
      </c>
      <c r="S341" s="109" t="s">
        <v>1048</v>
      </c>
      <c r="T341" s="109" t="s">
        <v>1048</v>
      </c>
      <c r="U341" s="407"/>
      <c r="V341" s="109" t="s">
        <v>1048</v>
      </c>
      <c r="W341" s="109" t="s">
        <v>1048</v>
      </c>
      <c r="X341" s="109"/>
      <c r="Y341" s="109"/>
      <c r="Z341" s="109"/>
      <c r="AB341" s="221" t="s">
        <v>1057</v>
      </c>
      <c r="AC341" s="109"/>
      <c r="AD341" s="109"/>
      <c r="AE341" s="109"/>
      <c r="AF341" s="109"/>
      <c r="AG341" s="109"/>
      <c r="AH341" s="109"/>
      <c r="AI341" s="109"/>
      <c r="AJ341" s="109"/>
      <c r="AK341" s="407"/>
      <c r="AL341" s="109" t="s">
        <v>1048</v>
      </c>
      <c r="AM341" s="407"/>
      <c r="AN341" s="109">
        <v>0</v>
      </c>
      <c r="AO341" s="407"/>
      <c r="AP341" s="107" t="s">
        <v>1048</v>
      </c>
      <c r="AQ341" s="107" t="s">
        <v>1048</v>
      </c>
      <c r="AR341" s="107">
        <v>0.19999999999999996</v>
      </c>
      <c r="AS341" s="107" t="s">
        <v>1048</v>
      </c>
      <c r="AT341" s="107" t="s">
        <v>1048</v>
      </c>
      <c r="AU341" s="109" t="s">
        <v>1048</v>
      </c>
      <c r="AV341" s="407"/>
      <c r="AW341" s="109" t="s">
        <v>1048</v>
      </c>
      <c r="AX341" s="109" t="s">
        <v>1048</v>
      </c>
      <c r="AY341" s="109"/>
      <c r="AZ341" s="109"/>
      <c r="BA341" s="109"/>
      <c r="BC341" s="221" t="s">
        <v>1057</v>
      </c>
      <c r="BD341" s="109"/>
      <c r="BE341" s="109"/>
      <c r="BF341" s="109"/>
      <c r="BG341" s="109"/>
      <c r="BH341" s="109"/>
      <c r="BI341" s="109"/>
      <c r="BJ341" s="109"/>
      <c r="BK341" s="109"/>
      <c r="BL341" s="407"/>
      <c r="BM341" s="109" t="s">
        <v>1048</v>
      </c>
      <c r="BN341" s="407"/>
      <c r="BO341" s="109">
        <v>-8.333333333333337E-2</v>
      </c>
      <c r="BP341" s="407"/>
      <c r="BQ341" s="109" t="s">
        <v>1048</v>
      </c>
      <c r="BR341" s="109" t="s">
        <v>1048</v>
      </c>
      <c r="BS341" s="109">
        <v>-0.25</v>
      </c>
      <c r="BT341" s="109" t="s">
        <v>1048</v>
      </c>
      <c r="BU341" s="109" t="s">
        <v>1048</v>
      </c>
      <c r="BV341" s="109" t="s">
        <v>1048</v>
      </c>
      <c r="BW341" s="407"/>
      <c r="BX341" s="109" t="s">
        <v>1048</v>
      </c>
      <c r="BY341" s="109" t="s">
        <v>1048</v>
      </c>
      <c r="BZ341" s="107"/>
      <c r="CA341" s="109"/>
      <c r="CB341" s="109"/>
      <c r="CD341" s="221" t="s">
        <v>1057</v>
      </c>
      <c r="CE341" s="109"/>
      <c r="CF341" s="109"/>
      <c r="CG341" s="109"/>
      <c r="CH341" s="109"/>
      <c r="CI341" s="109"/>
      <c r="CJ341" s="109"/>
      <c r="CK341" s="109"/>
      <c r="CL341" s="109"/>
      <c r="CM341" s="407"/>
      <c r="CN341" s="109" t="s">
        <v>1048</v>
      </c>
      <c r="CO341" s="407"/>
      <c r="CP341" s="109">
        <v>0</v>
      </c>
      <c r="CQ341" s="407"/>
      <c r="CR341" s="109" t="s">
        <v>1048</v>
      </c>
      <c r="CS341" s="109" t="s">
        <v>1048</v>
      </c>
      <c r="CT341" s="109" t="s">
        <v>1048</v>
      </c>
      <c r="CU341" s="109">
        <v>-0.5</v>
      </c>
      <c r="CV341" s="109" t="s">
        <v>1048</v>
      </c>
      <c r="CW341" s="109" t="s">
        <v>1048</v>
      </c>
      <c r="CX341" s="407"/>
      <c r="CY341" s="109" t="s">
        <v>1048</v>
      </c>
      <c r="CZ341" s="109" t="s">
        <v>1048</v>
      </c>
      <c r="DA341" s="167"/>
      <c r="DB341" s="109"/>
      <c r="DC341" s="109"/>
      <c r="DE341" s="221" t="s">
        <v>1057</v>
      </c>
      <c r="DF341" s="109"/>
      <c r="DG341" s="109"/>
      <c r="DH341" s="109"/>
      <c r="DI341" s="109"/>
      <c r="DJ341" s="109"/>
      <c r="DK341" s="109"/>
      <c r="DL341" s="109"/>
      <c r="DM341" s="109"/>
      <c r="DN341" s="109"/>
      <c r="DO341" s="109" t="s">
        <v>1048</v>
      </c>
      <c r="DP341" s="109">
        <v>0</v>
      </c>
      <c r="DQ341" s="109">
        <v>-3.8461538461538436E-2</v>
      </c>
      <c r="DR341" s="109" t="s">
        <v>1048</v>
      </c>
      <c r="DS341" s="109" t="s">
        <v>1048</v>
      </c>
      <c r="DT341" s="109" t="s">
        <v>1048</v>
      </c>
      <c r="DU341" s="109">
        <v>0.19999999999999996</v>
      </c>
      <c r="DV341" s="109" t="s">
        <v>1048</v>
      </c>
      <c r="DW341" s="109" t="s">
        <v>1048</v>
      </c>
      <c r="DX341" s="109" t="s">
        <v>1048</v>
      </c>
      <c r="DY341" s="109"/>
      <c r="DZ341" s="109" t="s">
        <v>1048</v>
      </c>
      <c r="EA341" s="168" t="s">
        <v>1048</v>
      </c>
      <c r="EB341" s="109"/>
      <c r="EC341" s="109"/>
      <c r="ED341" s="109"/>
    </row>
    <row r="342" spans="1:134" ht="14.45" customHeight="1" x14ac:dyDescent="0.3">
      <c r="A342" s="221" t="s">
        <v>930</v>
      </c>
      <c r="B342" s="109" t="s">
        <v>1048</v>
      </c>
      <c r="C342" s="109" t="s">
        <v>1048</v>
      </c>
      <c r="D342" s="109" t="s">
        <v>1048</v>
      </c>
      <c r="E342" s="109" t="s">
        <v>1048</v>
      </c>
      <c r="F342" s="109">
        <v>-0.41666666666666663</v>
      </c>
      <c r="G342" s="109" t="s">
        <v>1048</v>
      </c>
      <c r="H342" s="109" t="s">
        <v>1048</v>
      </c>
      <c r="I342" s="109" t="s">
        <v>1048</v>
      </c>
      <c r="J342" s="407"/>
      <c r="K342" s="109">
        <v>0.66666666666666674</v>
      </c>
      <c r="L342" s="407"/>
      <c r="M342" s="109">
        <v>0.19999999999999996</v>
      </c>
      <c r="N342" s="407"/>
      <c r="O342" s="109">
        <v>0</v>
      </c>
      <c r="P342" s="109" t="s">
        <v>1048</v>
      </c>
      <c r="Q342" s="109" t="s">
        <v>1048</v>
      </c>
      <c r="R342" s="109" t="s">
        <v>1048</v>
      </c>
      <c r="S342" s="109">
        <v>-7.6923076923076872E-2</v>
      </c>
      <c r="T342" s="109">
        <v>0</v>
      </c>
      <c r="U342" s="407"/>
      <c r="V342" s="109">
        <v>8.3333333333333259E-2</v>
      </c>
      <c r="W342" s="109">
        <v>0</v>
      </c>
      <c r="X342" s="109">
        <v>0</v>
      </c>
      <c r="Y342" s="109">
        <f t="shared" si="23"/>
        <v>0</v>
      </c>
      <c r="Z342" s="109"/>
      <c r="AB342" s="221" t="s">
        <v>930</v>
      </c>
      <c r="AC342" s="109" t="s">
        <v>1048</v>
      </c>
      <c r="AD342" s="109" t="s">
        <v>1048</v>
      </c>
      <c r="AE342" s="109" t="s">
        <v>1048</v>
      </c>
      <c r="AF342" s="109" t="s">
        <v>1048</v>
      </c>
      <c r="AG342" s="109">
        <v>-0.66666666666666674</v>
      </c>
      <c r="AH342" s="109" t="s">
        <v>1048</v>
      </c>
      <c r="AI342" s="109"/>
      <c r="AJ342" s="109" t="s">
        <v>1048</v>
      </c>
      <c r="AK342" s="407"/>
      <c r="AL342" s="109">
        <v>0.33333333333333326</v>
      </c>
      <c r="AM342" s="407"/>
      <c r="AN342" s="109">
        <v>0</v>
      </c>
      <c r="AO342" s="407"/>
      <c r="AP342" s="107">
        <v>-0.33333333333333337</v>
      </c>
      <c r="AQ342" s="107" t="s">
        <v>1048</v>
      </c>
      <c r="AR342" s="107" t="s">
        <v>1048</v>
      </c>
      <c r="AS342" s="107">
        <v>-0.19999999999999996</v>
      </c>
      <c r="AT342" s="107">
        <v>0</v>
      </c>
      <c r="AU342" s="109">
        <v>0.25</v>
      </c>
      <c r="AV342" s="407"/>
      <c r="AW342" s="109">
        <v>0</v>
      </c>
      <c r="AX342" s="109">
        <v>0</v>
      </c>
      <c r="AY342" s="109">
        <v>0.30000000000000004</v>
      </c>
      <c r="AZ342" s="109">
        <f t="shared" si="24"/>
        <v>-7.6923076923076872E-2</v>
      </c>
      <c r="BA342" s="109"/>
      <c r="BC342" s="221" t="s">
        <v>930</v>
      </c>
      <c r="BD342" s="109" t="s">
        <v>1048</v>
      </c>
      <c r="BE342" s="109" t="s">
        <v>1048</v>
      </c>
      <c r="BF342" s="109" t="s">
        <v>1048</v>
      </c>
      <c r="BG342" s="109" t="s">
        <v>1048</v>
      </c>
      <c r="BH342" s="109">
        <v>0.33333333333333326</v>
      </c>
      <c r="BI342" s="109" t="s">
        <v>1048</v>
      </c>
      <c r="BJ342" s="109" t="s">
        <v>1048</v>
      </c>
      <c r="BK342" s="109" t="s">
        <v>1048</v>
      </c>
      <c r="BL342" s="407"/>
      <c r="BM342" s="109">
        <v>0</v>
      </c>
      <c r="BN342" s="407"/>
      <c r="BO342" s="109">
        <v>-8.333333333333337E-2</v>
      </c>
      <c r="BP342" s="407"/>
      <c r="BQ342" s="109">
        <v>0.81818181818181812</v>
      </c>
      <c r="BR342" s="109" t="s">
        <v>1048</v>
      </c>
      <c r="BS342" s="109" t="s">
        <v>1048</v>
      </c>
      <c r="BT342" s="109">
        <v>0</v>
      </c>
      <c r="BU342" s="109">
        <v>0</v>
      </c>
      <c r="BV342" s="109">
        <v>0</v>
      </c>
      <c r="BW342" s="407"/>
      <c r="BX342" s="109">
        <v>0</v>
      </c>
      <c r="BY342" s="109">
        <v>0</v>
      </c>
      <c r="BZ342" s="107">
        <v>0</v>
      </c>
      <c r="CA342" s="109">
        <f t="shared" si="25"/>
        <v>6.6666666666666652E-2</v>
      </c>
      <c r="CB342" s="109"/>
      <c r="CD342" s="221" t="s">
        <v>930</v>
      </c>
      <c r="CE342" s="109" t="s">
        <v>1048</v>
      </c>
      <c r="CF342" s="109" t="s">
        <v>1048</v>
      </c>
      <c r="CG342" s="109" t="s">
        <v>1048</v>
      </c>
      <c r="CH342" s="109" t="s">
        <v>1048</v>
      </c>
      <c r="CI342" s="109">
        <v>-0.5</v>
      </c>
      <c r="CJ342" s="109" t="s">
        <v>1048</v>
      </c>
      <c r="CK342" s="109" t="s">
        <v>1048</v>
      </c>
      <c r="CL342" s="109" t="s">
        <v>1048</v>
      </c>
      <c r="CM342" s="407"/>
      <c r="CN342" s="109">
        <v>3.25</v>
      </c>
      <c r="CO342" s="407"/>
      <c r="CP342" s="109">
        <v>-0.76470588235294112</v>
      </c>
      <c r="CQ342" s="407"/>
      <c r="CR342" s="109">
        <v>0</v>
      </c>
      <c r="CS342" s="109" t="s">
        <v>1048</v>
      </c>
      <c r="CT342" s="109">
        <v>0.33333333333333326</v>
      </c>
      <c r="CU342" s="109" t="s">
        <v>1048</v>
      </c>
      <c r="CV342" s="109">
        <v>0</v>
      </c>
      <c r="CW342" s="109">
        <v>0.5</v>
      </c>
      <c r="CX342" s="407"/>
      <c r="CY342" s="109">
        <v>0.33333333333333326</v>
      </c>
      <c r="CZ342" s="109">
        <v>-0.5</v>
      </c>
      <c r="DA342" s="167">
        <v>1</v>
      </c>
      <c r="DB342" s="109">
        <f t="shared" si="26"/>
        <v>0</v>
      </c>
      <c r="DC342" s="109"/>
      <c r="DE342" s="221" t="s">
        <v>930</v>
      </c>
      <c r="DF342" s="109" t="s">
        <v>1048</v>
      </c>
      <c r="DG342" s="109" t="s">
        <v>1048</v>
      </c>
      <c r="DH342" s="109" t="s">
        <v>1048</v>
      </c>
      <c r="DI342" s="109" t="s">
        <v>1048</v>
      </c>
      <c r="DJ342" s="109">
        <v>4.3478260869565188E-2</v>
      </c>
      <c r="DK342" s="109" t="s">
        <v>1048</v>
      </c>
      <c r="DL342" s="109" t="s">
        <v>1048</v>
      </c>
      <c r="DM342" s="109" t="s">
        <v>1048</v>
      </c>
      <c r="DN342" s="109">
        <v>0</v>
      </c>
      <c r="DO342" s="109">
        <v>0</v>
      </c>
      <c r="DP342" s="109">
        <v>0</v>
      </c>
      <c r="DQ342" s="109">
        <v>0</v>
      </c>
      <c r="DR342" s="109" t="s">
        <v>1048</v>
      </c>
      <c r="DS342" s="109" t="s">
        <v>1048</v>
      </c>
      <c r="DT342" s="109" t="s">
        <v>1048</v>
      </c>
      <c r="DU342" s="109" t="s">
        <v>1048</v>
      </c>
      <c r="DV342" s="109">
        <v>0</v>
      </c>
      <c r="DW342" s="109">
        <v>0</v>
      </c>
      <c r="DX342" s="109">
        <v>0.10000000000000009</v>
      </c>
      <c r="DY342" s="109">
        <v>9.0909090909090828E-2</v>
      </c>
      <c r="DZ342" s="109">
        <v>-9.0909090909090939E-2</v>
      </c>
      <c r="EA342" s="168">
        <v>0.10000000000000009</v>
      </c>
      <c r="EB342" s="109">
        <v>-9.0909090909090939E-2</v>
      </c>
      <c r="EC342" s="109">
        <f t="shared" si="27"/>
        <v>0.10000000000000009</v>
      </c>
      <c r="ED342" s="109"/>
    </row>
    <row r="343" spans="1:134" ht="14.45" customHeight="1" x14ac:dyDescent="0.3">
      <c r="A343" s="221" t="s">
        <v>931</v>
      </c>
      <c r="B343" s="109">
        <v>0</v>
      </c>
      <c r="C343" s="109" t="s">
        <v>1048</v>
      </c>
      <c r="D343" s="109" t="s">
        <v>1048</v>
      </c>
      <c r="E343" s="109">
        <v>0</v>
      </c>
      <c r="F343" s="109">
        <v>0</v>
      </c>
      <c r="G343" s="109" t="s">
        <v>1048</v>
      </c>
      <c r="H343" s="109" t="s">
        <v>1048</v>
      </c>
      <c r="I343" s="109" t="s">
        <v>1048</v>
      </c>
      <c r="J343" s="407"/>
      <c r="K343" s="109" t="s">
        <v>1048</v>
      </c>
      <c r="L343" s="407"/>
      <c r="M343" s="109">
        <v>0</v>
      </c>
      <c r="N343" s="407"/>
      <c r="O343" s="109">
        <v>7.6923076923076872E-2</v>
      </c>
      <c r="P343" s="109" t="s">
        <v>1048</v>
      </c>
      <c r="Q343" s="109" t="s">
        <v>1048</v>
      </c>
      <c r="R343" s="109">
        <v>-7.6923076923076872E-2</v>
      </c>
      <c r="S343" s="109" t="s">
        <v>1048</v>
      </c>
      <c r="T343" s="109" t="s">
        <v>1048</v>
      </c>
      <c r="U343" s="407"/>
      <c r="V343" s="109">
        <v>-0.1428571428571429</v>
      </c>
      <c r="W343" s="109">
        <v>0.16666666666666674</v>
      </c>
      <c r="X343" s="109">
        <v>-9.9999999999999978E-2</v>
      </c>
      <c r="Y343" s="109">
        <f t="shared" si="23"/>
        <v>3.1746031746031855E-2</v>
      </c>
      <c r="Z343" s="109"/>
      <c r="AB343" s="221" t="s">
        <v>931</v>
      </c>
      <c r="AC343" s="109">
        <v>0</v>
      </c>
      <c r="AD343" s="109" t="s">
        <v>1048</v>
      </c>
      <c r="AE343" s="109" t="s">
        <v>1048</v>
      </c>
      <c r="AF343" s="109">
        <v>9.0909090909090828E-2</v>
      </c>
      <c r="AG343" s="109">
        <v>0</v>
      </c>
      <c r="AH343" s="109" t="s">
        <v>1048</v>
      </c>
      <c r="AI343" s="109" t="s">
        <v>1048</v>
      </c>
      <c r="AJ343" s="109" t="s">
        <v>1048</v>
      </c>
      <c r="AK343" s="407"/>
      <c r="AL343" s="109" t="s">
        <v>1048</v>
      </c>
      <c r="AM343" s="407"/>
      <c r="AN343" s="109">
        <v>0</v>
      </c>
      <c r="AO343" s="407"/>
      <c r="AP343" s="107">
        <v>0</v>
      </c>
      <c r="AQ343" s="107" t="s">
        <v>1048</v>
      </c>
      <c r="AR343" s="107" t="s">
        <v>1048</v>
      </c>
      <c r="AS343" s="107">
        <v>0</v>
      </c>
      <c r="AT343" s="107" t="s">
        <v>1048</v>
      </c>
      <c r="AU343" s="109" t="s">
        <v>1048</v>
      </c>
      <c r="AV343" s="407"/>
      <c r="AW343" s="109">
        <v>0</v>
      </c>
      <c r="AX343" s="109">
        <v>8.3333333333333259E-2</v>
      </c>
      <c r="AY343" s="109">
        <v>-3.0769230769230771E-2</v>
      </c>
      <c r="AZ343" s="109">
        <f t="shared" si="24"/>
        <v>-4.7619047619047672E-2</v>
      </c>
      <c r="BA343" s="109"/>
      <c r="BC343" s="221" t="s">
        <v>931</v>
      </c>
      <c r="BD343" s="109">
        <v>-0.25</v>
      </c>
      <c r="BE343" s="109" t="s">
        <v>1048</v>
      </c>
      <c r="BF343" s="109" t="s">
        <v>1048</v>
      </c>
      <c r="BG343" s="109">
        <v>0</v>
      </c>
      <c r="BH343" s="109">
        <v>0</v>
      </c>
      <c r="BI343" s="109" t="s">
        <v>1048</v>
      </c>
      <c r="BJ343" s="109" t="s">
        <v>1048</v>
      </c>
      <c r="BK343" s="109" t="s">
        <v>1048</v>
      </c>
      <c r="BL343" s="407"/>
      <c r="BM343" s="109" t="s">
        <v>1048</v>
      </c>
      <c r="BN343" s="407"/>
      <c r="BO343" s="109">
        <v>0</v>
      </c>
      <c r="BP343" s="407"/>
      <c r="BQ343" s="109">
        <v>0</v>
      </c>
      <c r="BR343" s="109" t="s">
        <v>1048</v>
      </c>
      <c r="BS343" s="109" t="s">
        <v>1048</v>
      </c>
      <c r="BT343" s="109">
        <v>0</v>
      </c>
      <c r="BU343" s="109" t="s">
        <v>1048</v>
      </c>
      <c r="BV343" s="109" t="s">
        <v>1048</v>
      </c>
      <c r="BW343" s="407"/>
      <c r="BX343" s="109">
        <v>0</v>
      </c>
      <c r="BY343" s="109">
        <v>0.16666666666666674</v>
      </c>
      <c r="BZ343" s="107">
        <v>-0.1428571428571429</v>
      </c>
      <c r="CA343" s="109">
        <f t="shared" si="25"/>
        <v>0</v>
      </c>
      <c r="CB343" s="109"/>
      <c r="CD343" s="221" t="s">
        <v>931</v>
      </c>
      <c r="CE343" s="109">
        <v>-0.25</v>
      </c>
      <c r="CF343" s="109" t="s">
        <v>1048</v>
      </c>
      <c r="CG343" s="109" t="s">
        <v>1048</v>
      </c>
      <c r="CH343" s="109">
        <v>0.33333333333333326</v>
      </c>
      <c r="CI343" s="109">
        <v>0</v>
      </c>
      <c r="CJ343" s="109" t="s">
        <v>1048</v>
      </c>
      <c r="CK343" s="109" t="s">
        <v>1048</v>
      </c>
      <c r="CL343" s="109" t="s">
        <v>1048</v>
      </c>
      <c r="CM343" s="407"/>
      <c r="CN343" s="109" t="s">
        <v>1048</v>
      </c>
      <c r="CO343" s="407"/>
      <c r="CP343" s="109">
        <v>0</v>
      </c>
      <c r="CQ343" s="407"/>
      <c r="CR343" s="109">
        <v>0</v>
      </c>
      <c r="CS343" s="109" t="s">
        <v>1048</v>
      </c>
      <c r="CT343" s="109" t="s">
        <v>1048</v>
      </c>
      <c r="CU343" s="109">
        <v>-0.5</v>
      </c>
      <c r="CV343" s="109" t="s">
        <v>1048</v>
      </c>
      <c r="CW343" s="109" t="s">
        <v>1048</v>
      </c>
      <c r="CX343" s="407"/>
      <c r="CY343" s="109">
        <v>-0.25</v>
      </c>
      <c r="CZ343" s="109">
        <v>-0.33333333333333337</v>
      </c>
      <c r="DA343" s="167">
        <v>0</v>
      </c>
      <c r="DB343" s="109">
        <f t="shared" si="26"/>
        <v>0</v>
      </c>
      <c r="DC343" s="109"/>
      <c r="DE343" s="221" t="s">
        <v>931</v>
      </c>
      <c r="DF343" s="109">
        <v>0.15384615384615374</v>
      </c>
      <c r="DG343" s="109" t="s">
        <v>1048</v>
      </c>
      <c r="DH343" s="109" t="s">
        <v>1048</v>
      </c>
      <c r="DI343" s="109">
        <v>0</v>
      </c>
      <c r="DJ343" s="109">
        <v>0</v>
      </c>
      <c r="DK343" s="109" t="s">
        <v>1048</v>
      </c>
      <c r="DL343" s="109" t="s">
        <v>1048</v>
      </c>
      <c r="DM343" s="109" t="s">
        <v>1048</v>
      </c>
      <c r="DN343" s="109" t="s">
        <v>1048</v>
      </c>
      <c r="DO343" s="109">
        <v>0</v>
      </c>
      <c r="DP343" s="109">
        <v>0</v>
      </c>
      <c r="DQ343" s="109">
        <v>0</v>
      </c>
      <c r="DR343" s="109">
        <v>0</v>
      </c>
      <c r="DS343" s="109">
        <v>0</v>
      </c>
      <c r="DT343" s="109" t="s">
        <v>1048</v>
      </c>
      <c r="DU343" s="109" t="s">
        <v>1048</v>
      </c>
      <c r="DV343" s="109">
        <v>0</v>
      </c>
      <c r="DW343" s="109" t="s">
        <v>1048</v>
      </c>
      <c r="DX343" s="109" t="s">
        <v>1048</v>
      </c>
      <c r="DY343" s="109"/>
      <c r="DZ343" s="109">
        <v>7.6923076923076872E-2</v>
      </c>
      <c r="EA343" s="168">
        <v>7.1428571428571397E-2</v>
      </c>
      <c r="EB343" s="109">
        <v>-0.19999999999999996</v>
      </c>
      <c r="EC343" s="109">
        <f t="shared" si="27"/>
        <v>8.3333333333333259E-2</v>
      </c>
      <c r="ED343" s="109"/>
    </row>
    <row r="344" spans="1:134" ht="14.45" customHeight="1" x14ac:dyDescent="0.3">
      <c r="A344" s="221" t="s">
        <v>1058</v>
      </c>
      <c r="B344" s="109"/>
      <c r="C344" s="109"/>
      <c r="D344" s="109"/>
      <c r="E344" s="109"/>
      <c r="F344" s="109"/>
      <c r="G344" s="109"/>
      <c r="H344" s="109"/>
      <c r="I344" s="109"/>
      <c r="J344" s="407"/>
      <c r="K344" s="109"/>
      <c r="L344" s="407"/>
      <c r="M344" s="109"/>
      <c r="N344" s="407"/>
      <c r="O344" s="109"/>
      <c r="P344" s="109"/>
      <c r="Q344" s="109"/>
      <c r="R344" s="109"/>
      <c r="S344" s="109" t="s">
        <v>1048</v>
      </c>
      <c r="T344" s="109">
        <v>0.16666666666666674</v>
      </c>
      <c r="U344" s="407"/>
      <c r="V344" s="109" t="s">
        <v>1048</v>
      </c>
      <c r="W344" s="109" t="s">
        <v>1048</v>
      </c>
      <c r="X344" s="109"/>
      <c r="Y344" s="109"/>
      <c r="Z344" s="109"/>
      <c r="AB344" s="221" t="s">
        <v>1058</v>
      </c>
      <c r="AC344" s="109"/>
      <c r="AD344" s="109"/>
      <c r="AE344" s="109"/>
      <c r="AF344" s="109"/>
      <c r="AG344" s="109"/>
      <c r="AH344" s="109"/>
      <c r="AI344" s="109"/>
      <c r="AJ344" s="109"/>
      <c r="AK344" s="407"/>
      <c r="AL344" s="109"/>
      <c r="AM344" s="407"/>
      <c r="AN344" s="109"/>
      <c r="AO344" s="407"/>
      <c r="AP344" s="107"/>
      <c r="AQ344" s="107"/>
      <c r="AR344" s="107"/>
      <c r="AS344" s="107"/>
      <c r="AT344" s="107" t="s">
        <v>1048</v>
      </c>
      <c r="AU344" s="109">
        <v>0</v>
      </c>
      <c r="AV344" s="407"/>
      <c r="AW344" s="109" t="s">
        <v>1048</v>
      </c>
      <c r="AX344" s="109" t="s">
        <v>1048</v>
      </c>
      <c r="AY344" s="109"/>
      <c r="AZ344" s="109"/>
      <c r="BA344" s="109"/>
      <c r="BC344" s="221" t="s">
        <v>1058</v>
      </c>
      <c r="BD344" s="109"/>
      <c r="BE344" s="109"/>
      <c r="BF344" s="109"/>
      <c r="BG344" s="109"/>
      <c r="BH344" s="109"/>
      <c r="BI344" s="109"/>
      <c r="BJ344" s="109"/>
      <c r="BK344" s="109"/>
      <c r="BL344" s="407"/>
      <c r="BM344" s="109"/>
      <c r="BN344" s="407"/>
      <c r="BO344" s="109"/>
      <c r="BP344" s="407"/>
      <c r="BQ344" s="109"/>
      <c r="BR344" s="109"/>
      <c r="BS344" s="109"/>
      <c r="BT344" s="109"/>
      <c r="BU344" s="109" t="s">
        <v>1048</v>
      </c>
      <c r="BV344" s="109">
        <v>0</v>
      </c>
      <c r="BW344" s="407"/>
      <c r="BX344" s="109" t="s">
        <v>1048</v>
      </c>
      <c r="BY344" s="109" t="s">
        <v>1048</v>
      </c>
      <c r="BZ344" s="107"/>
      <c r="CA344" s="109"/>
      <c r="CB344" s="109"/>
      <c r="CD344" s="221" t="s">
        <v>1058</v>
      </c>
      <c r="CE344" s="109"/>
      <c r="CF344" s="109"/>
      <c r="CG344" s="109"/>
      <c r="CH344" s="109"/>
      <c r="CI344" s="109"/>
      <c r="CJ344" s="109"/>
      <c r="CK344" s="109"/>
      <c r="CL344" s="109"/>
      <c r="CM344" s="407"/>
      <c r="CN344" s="109"/>
      <c r="CO344" s="407"/>
      <c r="CP344" s="109"/>
      <c r="CQ344" s="407"/>
      <c r="CR344" s="109"/>
      <c r="CS344" s="109"/>
      <c r="CT344" s="109"/>
      <c r="CU344" s="109"/>
      <c r="CV344" s="109" t="s">
        <v>1048</v>
      </c>
      <c r="CW344" s="109"/>
      <c r="CX344" s="407"/>
      <c r="CY344" s="109" t="s">
        <v>1048</v>
      </c>
      <c r="CZ344" s="109" t="s">
        <v>1048</v>
      </c>
      <c r="DA344" s="167"/>
      <c r="DB344" s="109"/>
      <c r="DC344" s="109"/>
      <c r="DE344" s="221" t="s">
        <v>1058</v>
      </c>
      <c r="DF344" s="109"/>
      <c r="DG344" s="109"/>
      <c r="DH344" s="109"/>
      <c r="DI344" s="109"/>
      <c r="DJ344" s="109"/>
      <c r="DK344" s="109"/>
      <c r="DL344" s="109"/>
      <c r="DM344" s="109"/>
      <c r="DN344" s="109"/>
      <c r="DO344" s="109"/>
      <c r="DP344" s="109"/>
      <c r="DQ344" s="109"/>
      <c r="DR344" s="109"/>
      <c r="DS344" s="109"/>
      <c r="DT344" s="109"/>
      <c r="DU344" s="109"/>
      <c r="DV344" s="109"/>
      <c r="DW344" s="109" t="s">
        <v>1048</v>
      </c>
      <c r="DX344" s="109">
        <v>0</v>
      </c>
      <c r="DY344" s="109"/>
      <c r="DZ344" s="109" t="s">
        <v>1048</v>
      </c>
      <c r="EA344" s="168" t="s">
        <v>1048</v>
      </c>
      <c r="EB344" s="109"/>
      <c r="EC344" s="109"/>
      <c r="ED344" s="109"/>
    </row>
    <row r="345" spans="1:134" ht="14.45" customHeight="1" x14ac:dyDescent="0.3">
      <c r="A345" s="221" t="s">
        <v>1059</v>
      </c>
      <c r="B345" s="109"/>
      <c r="C345" s="109"/>
      <c r="D345" s="109"/>
      <c r="E345" s="109"/>
      <c r="F345" s="109"/>
      <c r="G345" s="109"/>
      <c r="H345" s="109"/>
      <c r="I345" s="109" t="s">
        <v>1048</v>
      </c>
      <c r="J345" s="407"/>
      <c r="K345" s="109" t="s">
        <v>1048</v>
      </c>
      <c r="L345" s="407"/>
      <c r="M345" s="109" t="s">
        <v>1048</v>
      </c>
      <c r="N345" s="407"/>
      <c r="O345" s="109" t="s">
        <v>1048</v>
      </c>
      <c r="P345" s="109" t="s">
        <v>1048</v>
      </c>
      <c r="Q345" s="109" t="s">
        <v>1048</v>
      </c>
      <c r="R345" s="109" t="s">
        <v>1048</v>
      </c>
      <c r="S345" s="109" t="s">
        <v>1048</v>
      </c>
      <c r="T345" s="109" t="s">
        <v>1048</v>
      </c>
      <c r="U345" s="407"/>
      <c r="V345" s="109" t="s">
        <v>1048</v>
      </c>
      <c r="W345" s="109" t="s">
        <v>1048</v>
      </c>
      <c r="X345" s="109"/>
      <c r="Y345" s="109"/>
      <c r="Z345" s="109"/>
      <c r="AB345" s="221" t="s">
        <v>1059</v>
      </c>
      <c r="AC345" s="109"/>
      <c r="AD345" s="109"/>
      <c r="AE345" s="109"/>
      <c r="AF345" s="109"/>
      <c r="AG345" s="109"/>
      <c r="AH345" s="109"/>
      <c r="AI345" s="109"/>
      <c r="AJ345" s="109" t="s">
        <v>1048</v>
      </c>
      <c r="AK345" s="407"/>
      <c r="AL345" s="109" t="s">
        <v>1048</v>
      </c>
      <c r="AM345" s="407"/>
      <c r="AN345" s="109" t="s">
        <v>1048</v>
      </c>
      <c r="AO345" s="407"/>
      <c r="AP345" s="107" t="s">
        <v>1048</v>
      </c>
      <c r="AQ345" s="107" t="s">
        <v>1048</v>
      </c>
      <c r="AR345" s="107" t="s">
        <v>1048</v>
      </c>
      <c r="AS345" s="107" t="s">
        <v>1048</v>
      </c>
      <c r="AT345" s="107" t="s">
        <v>1048</v>
      </c>
      <c r="AU345" s="109" t="s">
        <v>1048</v>
      </c>
      <c r="AV345" s="407"/>
      <c r="AW345" s="109" t="s">
        <v>1048</v>
      </c>
      <c r="AX345" s="109" t="s">
        <v>1048</v>
      </c>
      <c r="AY345" s="109"/>
      <c r="AZ345" s="109"/>
      <c r="BA345" s="109"/>
      <c r="BC345" s="221" t="s">
        <v>1059</v>
      </c>
      <c r="BD345" s="109"/>
      <c r="BE345" s="109"/>
      <c r="BF345" s="109"/>
      <c r="BG345" s="109"/>
      <c r="BH345" s="109"/>
      <c r="BI345" s="109"/>
      <c r="BJ345" s="109"/>
      <c r="BK345" s="109" t="s">
        <v>1048</v>
      </c>
      <c r="BL345" s="407"/>
      <c r="BM345" s="109" t="s">
        <v>1048</v>
      </c>
      <c r="BN345" s="407"/>
      <c r="BO345" s="109" t="s">
        <v>1048</v>
      </c>
      <c r="BP345" s="407"/>
      <c r="BQ345" s="109" t="s">
        <v>1048</v>
      </c>
      <c r="BR345" s="109" t="s">
        <v>1048</v>
      </c>
      <c r="BS345" s="109" t="s">
        <v>1048</v>
      </c>
      <c r="BT345" s="109" t="s">
        <v>1048</v>
      </c>
      <c r="BU345" s="109" t="s">
        <v>1048</v>
      </c>
      <c r="BV345" s="109" t="s">
        <v>1048</v>
      </c>
      <c r="BW345" s="407"/>
      <c r="BX345" s="109" t="s">
        <v>1048</v>
      </c>
      <c r="BY345" s="109" t="s">
        <v>1048</v>
      </c>
      <c r="BZ345" s="107"/>
      <c r="CA345" s="109"/>
      <c r="CB345" s="109"/>
      <c r="CD345" s="221" t="s">
        <v>1059</v>
      </c>
      <c r="CE345" s="109"/>
      <c r="CF345" s="109"/>
      <c r="CG345" s="109"/>
      <c r="CH345" s="109"/>
      <c r="CI345" s="109"/>
      <c r="CJ345" s="109"/>
      <c r="CK345" s="109"/>
      <c r="CL345" s="109" t="s">
        <v>1048</v>
      </c>
      <c r="CM345" s="407"/>
      <c r="CN345" s="109" t="s">
        <v>1048</v>
      </c>
      <c r="CO345" s="407"/>
      <c r="CP345" s="109" t="s">
        <v>1048</v>
      </c>
      <c r="CQ345" s="407"/>
      <c r="CR345" s="109" t="s">
        <v>1048</v>
      </c>
      <c r="CS345" s="109" t="s">
        <v>1048</v>
      </c>
      <c r="CT345" s="109" t="s">
        <v>1048</v>
      </c>
      <c r="CU345" s="109" t="s">
        <v>1048</v>
      </c>
      <c r="CV345" s="109" t="s">
        <v>1048</v>
      </c>
      <c r="CW345" s="109" t="s">
        <v>1048</v>
      </c>
      <c r="CX345" s="407"/>
      <c r="CY345" s="109" t="s">
        <v>1048</v>
      </c>
      <c r="CZ345" s="109" t="s">
        <v>1048</v>
      </c>
      <c r="DA345" s="167"/>
      <c r="DB345" s="109"/>
      <c r="DC345" s="109"/>
      <c r="DE345" s="221" t="s">
        <v>1059</v>
      </c>
      <c r="DF345" s="109"/>
      <c r="DG345" s="109"/>
      <c r="DH345" s="109"/>
      <c r="DI345" s="109"/>
      <c r="DJ345" s="109"/>
      <c r="DK345" s="109"/>
      <c r="DL345" s="109"/>
      <c r="DM345" s="109" t="s">
        <v>1048</v>
      </c>
      <c r="DN345" s="109" t="s">
        <v>1048</v>
      </c>
      <c r="DO345" s="109" t="s">
        <v>1048</v>
      </c>
      <c r="DP345" s="109" t="s">
        <v>1048</v>
      </c>
      <c r="DQ345" s="109" t="s">
        <v>1048</v>
      </c>
      <c r="DR345" s="109" t="s">
        <v>1048</v>
      </c>
      <c r="DS345" s="109" t="s">
        <v>1048</v>
      </c>
      <c r="DT345" s="109" t="s">
        <v>1048</v>
      </c>
      <c r="DU345" s="109" t="s">
        <v>1048</v>
      </c>
      <c r="DV345" s="109" t="s">
        <v>1048</v>
      </c>
      <c r="DW345" s="109" t="s">
        <v>1048</v>
      </c>
      <c r="DX345" s="109" t="s">
        <v>1048</v>
      </c>
      <c r="DY345" s="109"/>
      <c r="DZ345" s="109" t="s">
        <v>1048</v>
      </c>
      <c r="EA345" s="168" t="s">
        <v>1048</v>
      </c>
      <c r="EB345" s="109"/>
      <c r="EC345" s="109"/>
      <c r="ED345" s="109"/>
    </row>
    <row r="346" spans="1:134" ht="14.45" customHeight="1" x14ac:dyDescent="0.3">
      <c r="A346" s="221" t="s">
        <v>1060</v>
      </c>
      <c r="B346" s="109"/>
      <c r="C346" s="109"/>
      <c r="D346" s="109"/>
      <c r="E346" s="109"/>
      <c r="F346" s="109"/>
      <c r="G346" s="109"/>
      <c r="H346" s="109"/>
      <c r="I346" s="109"/>
      <c r="J346" s="407"/>
      <c r="K346" s="109"/>
      <c r="L346" s="407"/>
      <c r="M346" s="109" t="s">
        <v>1048</v>
      </c>
      <c r="N346" s="407"/>
      <c r="O346" s="109" t="s">
        <v>1048</v>
      </c>
      <c r="P346" s="109" t="s">
        <v>1048</v>
      </c>
      <c r="Q346" s="109">
        <v>0.16666666666666674</v>
      </c>
      <c r="R346" s="109">
        <v>0</v>
      </c>
      <c r="S346" s="109">
        <v>0</v>
      </c>
      <c r="T346" s="109">
        <v>-7.1428571428571397E-2</v>
      </c>
      <c r="U346" s="407"/>
      <c r="V346" s="109">
        <v>0.11538461538461542</v>
      </c>
      <c r="W346" s="109" t="s">
        <v>1048</v>
      </c>
      <c r="X346" s="109"/>
      <c r="Y346" s="109"/>
      <c r="Z346" s="109"/>
      <c r="AB346" s="221" t="s">
        <v>1060</v>
      </c>
      <c r="AC346" s="109"/>
      <c r="AD346" s="109"/>
      <c r="AE346" s="109"/>
      <c r="AF346" s="109"/>
      <c r="AG346" s="109"/>
      <c r="AH346" s="109"/>
      <c r="AI346" s="109"/>
      <c r="AJ346" s="109"/>
      <c r="AK346" s="407"/>
      <c r="AL346" s="109"/>
      <c r="AM346" s="407"/>
      <c r="AN346" s="109" t="s">
        <v>1048</v>
      </c>
      <c r="AO346" s="407"/>
      <c r="AP346" s="107" t="s">
        <v>1048</v>
      </c>
      <c r="AQ346" s="107" t="s">
        <v>1048</v>
      </c>
      <c r="AR346" s="107">
        <v>-0.1428571428571429</v>
      </c>
      <c r="AS346" s="107">
        <v>0</v>
      </c>
      <c r="AT346" s="107">
        <v>0.16666666666666674</v>
      </c>
      <c r="AU346" s="109">
        <v>0</v>
      </c>
      <c r="AV346" s="407"/>
      <c r="AW346" s="109">
        <v>7.1428571428571397E-2</v>
      </c>
      <c r="AX346" s="109" t="s">
        <v>1048</v>
      </c>
      <c r="AY346" s="109"/>
      <c r="AZ346" s="109"/>
      <c r="BA346" s="109"/>
      <c r="BC346" s="221" t="s">
        <v>1060</v>
      </c>
      <c r="BD346" s="109"/>
      <c r="BE346" s="109"/>
      <c r="BF346" s="109"/>
      <c r="BG346" s="109"/>
      <c r="BH346" s="109"/>
      <c r="BI346" s="109"/>
      <c r="BJ346" s="109"/>
      <c r="BK346" s="109"/>
      <c r="BL346" s="407"/>
      <c r="BM346" s="109"/>
      <c r="BN346" s="407"/>
      <c r="BO346" s="109" t="s">
        <v>1048</v>
      </c>
      <c r="BP346" s="407"/>
      <c r="BQ346" s="109" t="s">
        <v>1048</v>
      </c>
      <c r="BR346" s="109" t="s">
        <v>1048</v>
      </c>
      <c r="BS346" s="109">
        <v>0.33333333333333326</v>
      </c>
      <c r="BT346" s="109">
        <v>0</v>
      </c>
      <c r="BU346" s="109">
        <v>-0.125</v>
      </c>
      <c r="BV346" s="109">
        <v>0</v>
      </c>
      <c r="BW346" s="407"/>
      <c r="BX346" s="109">
        <v>-0.1428571428571429</v>
      </c>
      <c r="BY346" s="109" t="s">
        <v>1048</v>
      </c>
      <c r="BZ346" s="107"/>
      <c r="CA346" s="109"/>
      <c r="CB346" s="109"/>
      <c r="CD346" s="221" t="s">
        <v>1060</v>
      </c>
      <c r="CE346" s="109"/>
      <c r="CF346" s="109"/>
      <c r="CG346" s="109"/>
      <c r="CH346" s="109"/>
      <c r="CI346" s="109"/>
      <c r="CJ346" s="109"/>
      <c r="CK346" s="109"/>
      <c r="CL346" s="109"/>
      <c r="CM346" s="407"/>
      <c r="CN346" s="109"/>
      <c r="CO346" s="407"/>
      <c r="CP346" s="109" t="s">
        <v>1048</v>
      </c>
      <c r="CQ346" s="407"/>
      <c r="CR346" s="109" t="s">
        <v>1048</v>
      </c>
      <c r="CS346" s="109" t="s">
        <v>1048</v>
      </c>
      <c r="CT346" s="109">
        <v>0</v>
      </c>
      <c r="CU346" s="109">
        <v>0</v>
      </c>
      <c r="CV346" s="109">
        <v>-0.5</v>
      </c>
      <c r="CW346" s="109">
        <v>1</v>
      </c>
      <c r="CX346" s="407"/>
      <c r="CY346" s="109">
        <v>0</v>
      </c>
      <c r="CZ346" s="109" t="s">
        <v>1048</v>
      </c>
      <c r="DA346" s="167"/>
      <c r="DB346" s="109"/>
      <c r="DC346" s="109"/>
      <c r="DE346" s="221" t="s">
        <v>1060</v>
      </c>
      <c r="DF346" s="109"/>
      <c r="DG346" s="109"/>
      <c r="DH346" s="109"/>
      <c r="DI346" s="109"/>
      <c r="DJ346" s="109"/>
      <c r="DK346" s="109"/>
      <c r="DL346" s="109"/>
      <c r="DM346" s="109"/>
      <c r="DN346" s="109"/>
      <c r="DO346" s="109"/>
      <c r="DP346" s="109"/>
      <c r="DQ346" s="109" t="s">
        <v>1048</v>
      </c>
      <c r="DR346" s="109" t="s">
        <v>1048</v>
      </c>
      <c r="DS346" s="109" t="s">
        <v>1048</v>
      </c>
      <c r="DT346" s="109" t="s">
        <v>1048</v>
      </c>
      <c r="DU346" s="109">
        <v>0</v>
      </c>
      <c r="DV346" s="109">
        <v>0</v>
      </c>
      <c r="DW346" s="109">
        <v>0</v>
      </c>
      <c r="DX346" s="109">
        <v>0</v>
      </c>
      <c r="DY346" s="109"/>
      <c r="DZ346" s="109">
        <v>0</v>
      </c>
      <c r="EA346" s="168" t="s">
        <v>1048</v>
      </c>
      <c r="EB346" s="109"/>
      <c r="EC346" s="109"/>
      <c r="ED346" s="109"/>
    </row>
    <row r="347" spans="1:134" ht="14.45" customHeight="1" x14ac:dyDescent="0.3">
      <c r="A347" s="130" t="s">
        <v>1729</v>
      </c>
      <c r="B347" s="109"/>
      <c r="C347" s="109"/>
      <c r="D347" s="109"/>
      <c r="E347" s="109"/>
      <c r="F347" s="109"/>
      <c r="G347" s="109"/>
      <c r="H347" s="109"/>
      <c r="I347" s="109"/>
      <c r="J347" s="407"/>
      <c r="K347" s="109"/>
      <c r="L347" s="407"/>
      <c r="M347" s="109"/>
      <c r="N347" s="407"/>
      <c r="O347" s="109"/>
      <c r="P347" s="109"/>
      <c r="Q347" s="109"/>
      <c r="R347" s="109"/>
      <c r="S347" s="109"/>
      <c r="T347" s="109"/>
      <c r="U347" s="407"/>
      <c r="V347" s="109"/>
      <c r="W347" s="109"/>
      <c r="X347" s="109"/>
      <c r="Y347" s="109">
        <f t="shared" si="23"/>
        <v>0</v>
      </c>
      <c r="Z347" s="109"/>
      <c r="AB347" s="130" t="s">
        <v>1729</v>
      </c>
      <c r="AC347" s="109"/>
      <c r="AD347" s="109"/>
      <c r="AE347" s="109"/>
      <c r="AF347" s="109"/>
      <c r="AG347" s="109"/>
      <c r="AH347" s="109"/>
      <c r="AI347" s="109"/>
      <c r="AJ347" s="109"/>
      <c r="AK347" s="407"/>
      <c r="AL347" s="109"/>
      <c r="AM347" s="407"/>
      <c r="AN347" s="109"/>
      <c r="AO347" s="407"/>
      <c r="AP347" s="109"/>
      <c r="AQ347" s="109"/>
      <c r="AR347" s="109"/>
      <c r="AS347" s="109"/>
      <c r="AT347" s="109"/>
      <c r="AU347" s="109"/>
      <c r="AV347" s="407"/>
      <c r="AW347" s="109"/>
      <c r="AX347" s="109"/>
      <c r="AY347" s="109"/>
      <c r="AZ347" s="109">
        <f t="shared" si="24"/>
        <v>-2.4390243902439046E-2</v>
      </c>
      <c r="BA347" s="109"/>
      <c r="BC347" s="130" t="s">
        <v>1729</v>
      </c>
      <c r="BD347" s="109"/>
      <c r="BE347" s="109"/>
      <c r="BF347" s="109"/>
      <c r="BG347" s="109"/>
      <c r="BH347" s="109"/>
      <c r="BI347" s="109"/>
      <c r="BJ347" s="109"/>
      <c r="BK347" s="109"/>
      <c r="BL347" s="407"/>
      <c r="BM347" s="109"/>
      <c r="BN347" s="407"/>
      <c r="BO347" s="109"/>
      <c r="BP347" s="407"/>
      <c r="BQ347" s="109"/>
      <c r="BR347" s="109"/>
      <c r="BS347" s="109"/>
      <c r="BT347" s="109"/>
      <c r="BU347" s="109"/>
      <c r="BV347" s="109"/>
      <c r="BW347" s="407"/>
      <c r="BX347" s="109"/>
      <c r="BY347" s="109"/>
      <c r="BZ347" s="109">
        <v>0</v>
      </c>
      <c r="CA347" s="109">
        <f t="shared" si="25"/>
        <v>0.5</v>
      </c>
      <c r="CB347" s="109"/>
      <c r="CD347" s="130" t="s">
        <v>1729</v>
      </c>
      <c r="CE347" s="109"/>
      <c r="CF347" s="109"/>
      <c r="CG347" s="109"/>
      <c r="CH347" s="109"/>
      <c r="CI347" s="109"/>
      <c r="CJ347" s="109"/>
      <c r="CK347" s="109"/>
      <c r="CL347" s="109"/>
      <c r="CM347" s="407"/>
      <c r="CN347" s="109"/>
      <c r="CO347" s="407"/>
      <c r="CP347" s="109"/>
      <c r="CQ347" s="407"/>
      <c r="CR347" s="109"/>
      <c r="CS347" s="109"/>
      <c r="CT347" s="109"/>
      <c r="CU347" s="109"/>
      <c r="CV347" s="109"/>
      <c r="CW347" s="109"/>
      <c r="CX347" s="407"/>
      <c r="CY347" s="109"/>
      <c r="CZ347" s="109"/>
      <c r="DA347" s="109">
        <v>0</v>
      </c>
      <c r="DB347" s="109">
        <f t="shared" si="26"/>
        <v>0</v>
      </c>
      <c r="DC347" s="109"/>
      <c r="DE347" s="130" t="s">
        <v>1729</v>
      </c>
      <c r="DF347" s="109"/>
      <c r="DG347" s="109"/>
      <c r="DH347" s="109"/>
      <c r="DI347" s="109"/>
      <c r="DJ347" s="109"/>
      <c r="DK347" s="109"/>
      <c r="DL347" s="109"/>
      <c r="DM347" s="109"/>
      <c r="DN347" s="300"/>
      <c r="DO347" s="109"/>
      <c r="DP347" s="300"/>
      <c r="DQ347" s="109"/>
      <c r="DR347" s="300"/>
      <c r="DS347" s="109"/>
      <c r="DT347" s="109"/>
      <c r="DU347" s="109"/>
      <c r="DV347" s="109"/>
      <c r="DW347" s="109"/>
      <c r="DX347" s="109"/>
      <c r="DY347" s="300"/>
      <c r="DZ347" s="109"/>
      <c r="EA347" s="109"/>
      <c r="EB347" s="109">
        <v>0</v>
      </c>
      <c r="EC347" s="109">
        <f t="shared" si="27"/>
        <v>0.10000000000000009</v>
      </c>
      <c r="ED347" s="109"/>
    </row>
    <row r="348" spans="1:134" ht="14.45" customHeight="1" x14ac:dyDescent="0.3">
      <c r="A348" s="221" t="s">
        <v>1061</v>
      </c>
      <c r="B348" s="170"/>
      <c r="C348" s="156"/>
      <c r="D348" s="164"/>
      <c r="E348" s="156"/>
      <c r="F348" s="156"/>
      <c r="G348" s="171"/>
      <c r="H348" s="109" t="s">
        <v>1048</v>
      </c>
      <c r="I348" s="109" t="s">
        <v>1048</v>
      </c>
      <c r="J348" s="407"/>
      <c r="K348" s="109" t="s">
        <v>1048</v>
      </c>
      <c r="L348" s="407"/>
      <c r="M348" s="109" t="s">
        <v>1048</v>
      </c>
      <c r="N348" s="407"/>
      <c r="O348" s="109" t="s">
        <v>1048</v>
      </c>
      <c r="P348" s="109" t="s">
        <v>1048</v>
      </c>
      <c r="Q348" s="109" t="s">
        <v>1048</v>
      </c>
      <c r="R348" s="109" t="s">
        <v>1048</v>
      </c>
      <c r="S348" s="109" t="s">
        <v>1048</v>
      </c>
      <c r="T348" s="109" t="s">
        <v>1048</v>
      </c>
      <c r="U348" s="407"/>
      <c r="V348" s="109" t="s">
        <v>1048</v>
      </c>
      <c r="W348" s="109" t="s">
        <v>1048</v>
      </c>
      <c r="X348" s="109"/>
      <c r="Y348" s="109"/>
      <c r="Z348" s="109"/>
      <c r="AB348" s="221" t="s">
        <v>1061</v>
      </c>
      <c r="AC348" s="170"/>
      <c r="AD348" s="156"/>
      <c r="AE348" s="164"/>
      <c r="AF348" s="156"/>
      <c r="AG348" s="156"/>
      <c r="AH348" s="171"/>
      <c r="AI348" s="109"/>
      <c r="AJ348" s="109" t="s">
        <v>1048</v>
      </c>
      <c r="AK348" s="407"/>
      <c r="AL348" s="109" t="s">
        <v>1048</v>
      </c>
      <c r="AM348" s="407"/>
      <c r="AN348" s="109" t="s">
        <v>1048</v>
      </c>
      <c r="AO348" s="407"/>
      <c r="AP348" s="107" t="s">
        <v>1048</v>
      </c>
      <c r="AQ348" s="107" t="s">
        <v>1048</v>
      </c>
      <c r="AR348" s="107" t="s">
        <v>1048</v>
      </c>
      <c r="AS348" s="107" t="s">
        <v>1048</v>
      </c>
      <c r="AT348" s="107" t="s">
        <v>1048</v>
      </c>
      <c r="AU348" s="109" t="s">
        <v>1048</v>
      </c>
      <c r="AV348" s="407"/>
      <c r="AW348" s="109" t="s">
        <v>1048</v>
      </c>
      <c r="AX348" s="109" t="s">
        <v>1048</v>
      </c>
      <c r="AY348" s="109"/>
      <c r="AZ348" s="109"/>
      <c r="BA348" s="109"/>
      <c r="BC348" s="221" t="s">
        <v>1061</v>
      </c>
      <c r="BD348" s="170"/>
      <c r="BE348" s="156"/>
      <c r="BF348" s="164"/>
      <c r="BG348" s="156"/>
      <c r="BH348" s="156"/>
      <c r="BI348" s="171"/>
      <c r="BJ348" s="109" t="s">
        <v>1048</v>
      </c>
      <c r="BK348" s="109" t="s">
        <v>1048</v>
      </c>
      <c r="BL348" s="407"/>
      <c r="BM348" s="109" t="s">
        <v>1048</v>
      </c>
      <c r="BN348" s="407"/>
      <c r="BO348" s="109" t="s">
        <v>1048</v>
      </c>
      <c r="BP348" s="407"/>
      <c r="BQ348" s="109" t="s">
        <v>1048</v>
      </c>
      <c r="BR348" s="109" t="s">
        <v>1048</v>
      </c>
      <c r="BS348" s="109" t="s">
        <v>1048</v>
      </c>
      <c r="BT348" s="109" t="s">
        <v>1048</v>
      </c>
      <c r="BU348" s="109" t="s">
        <v>1048</v>
      </c>
      <c r="BV348" s="109" t="s">
        <v>1048</v>
      </c>
      <c r="BW348" s="407"/>
      <c r="BX348" s="109" t="s">
        <v>1048</v>
      </c>
      <c r="BY348" s="109" t="s">
        <v>1048</v>
      </c>
      <c r="BZ348" s="107"/>
      <c r="CA348" s="109"/>
      <c r="CB348" s="109"/>
      <c r="CD348" s="221" t="s">
        <v>1061</v>
      </c>
      <c r="CE348" s="170"/>
      <c r="CF348" s="156"/>
      <c r="CG348" s="164"/>
      <c r="CH348" s="156"/>
      <c r="CI348" s="156"/>
      <c r="CJ348" s="171"/>
      <c r="CK348" s="109" t="s">
        <v>1048</v>
      </c>
      <c r="CL348" s="109" t="s">
        <v>1048</v>
      </c>
      <c r="CM348" s="407"/>
      <c r="CN348" s="109" t="s">
        <v>1048</v>
      </c>
      <c r="CO348" s="407"/>
      <c r="CP348" s="109" t="s">
        <v>1048</v>
      </c>
      <c r="CQ348" s="407"/>
      <c r="CR348" s="109" t="s">
        <v>1048</v>
      </c>
      <c r="CS348" s="109" t="s">
        <v>1048</v>
      </c>
      <c r="CT348" s="109" t="s">
        <v>1048</v>
      </c>
      <c r="CU348" s="109" t="s">
        <v>1048</v>
      </c>
      <c r="CV348" s="109" t="s">
        <v>1048</v>
      </c>
      <c r="CW348" s="109" t="s">
        <v>1048</v>
      </c>
      <c r="CX348" s="407"/>
      <c r="CY348" s="109" t="s">
        <v>1048</v>
      </c>
      <c r="CZ348" s="109" t="s">
        <v>1048</v>
      </c>
      <c r="DA348" s="167"/>
      <c r="DB348" s="109"/>
      <c r="DC348" s="109"/>
      <c r="DE348" s="221" t="s">
        <v>1061</v>
      </c>
      <c r="DF348" s="170"/>
      <c r="DG348" s="156"/>
      <c r="DH348" s="164"/>
      <c r="DI348" s="156"/>
      <c r="DJ348" s="156"/>
      <c r="DK348" s="171"/>
      <c r="DL348" s="109" t="s">
        <v>1048</v>
      </c>
      <c r="DM348" s="109" t="s">
        <v>1048</v>
      </c>
      <c r="DN348" s="299"/>
      <c r="DO348" s="109" t="s">
        <v>1048</v>
      </c>
      <c r="DP348" s="299"/>
      <c r="DQ348" s="109" t="s">
        <v>1048</v>
      </c>
      <c r="DR348" s="299"/>
      <c r="DS348" s="109" t="s">
        <v>1048</v>
      </c>
      <c r="DT348" s="109" t="s">
        <v>1048</v>
      </c>
      <c r="DU348" s="109" t="s">
        <v>1048</v>
      </c>
      <c r="DV348" s="109" t="s">
        <v>1048</v>
      </c>
      <c r="DW348" s="109" t="s">
        <v>1048</v>
      </c>
      <c r="DX348" s="109" t="s">
        <v>1048</v>
      </c>
      <c r="DY348" s="303"/>
      <c r="DZ348" s="109" t="s">
        <v>1048</v>
      </c>
      <c r="EA348" s="109" t="s">
        <v>1048</v>
      </c>
      <c r="EB348" s="167"/>
      <c r="EC348" s="109"/>
      <c r="ED348" s="109"/>
    </row>
    <row r="349" spans="1:134" ht="14.45" customHeight="1" x14ac:dyDescent="0.3">
      <c r="A349" s="130" t="s">
        <v>1063</v>
      </c>
      <c r="B349" s="109">
        <v>0</v>
      </c>
      <c r="C349" s="109">
        <v>0</v>
      </c>
      <c r="D349" s="109" t="s">
        <v>1048</v>
      </c>
      <c r="E349" s="109" t="s">
        <v>1048</v>
      </c>
      <c r="F349" s="109" t="s">
        <v>1048</v>
      </c>
      <c r="G349" s="109" t="s">
        <v>1048</v>
      </c>
      <c r="H349" s="109" t="s">
        <v>1048</v>
      </c>
      <c r="I349" s="109" t="s">
        <v>1048</v>
      </c>
      <c r="J349" s="407"/>
      <c r="K349" s="109" t="s">
        <v>1048</v>
      </c>
      <c r="L349" s="407"/>
      <c r="M349" s="109" t="s">
        <v>1048</v>
      </c>
      <c r="N349" s="407"/>
      <c r="O349" s="109" t="s">
        <v>1048</v>
      </c>
      <c r="P349" s="109" t="s">
        <v>1048</v>
      </c>
      <c r="Q349" s="109" t="s">
        <v>1048</v>
      </c>
      <c r="R349" s="109">
        <v>1.1739130434782608</v>
      </c>
      <c r="S349" s="109" t="s">
        <v>1048</v>
      </c>
      <c r="T349" s="109" t="s">
        <v>1048</v>
      </c>
      <c r="U349" s="407"/>
      <c r="V349" s="109" t="s">
        <v>1048</v>
      </c>
      <c r="W349" s="109">
        <v>0</v>
      </c>
      <c r="X349" s="109">
        <v>-0.16666666666666663</v>
      </c>
      <c r="Y349" s="109">
        <f t="shared" si="23"/>
        <v>-0.4</v>
      </c>
      <c r="Z349" s="109"/>
      <c r="AB349" s="130" t="s">
        <v>1063</v>
      </c>
      <c r="AC349" s="109">
        <v>2</v>
      </c>
      <c r="AD349" s="109">
        <v>-0.16666666666666663</v>
      </c>
      <c r="AE349" s="109" t="s">
        <v>1048</v>
      </c>
      <c r="AF349" s="109" t="s">
        <v>1048</v>
      </c>
      <c r="AG349" s="109" t="s">
        <v>1048</v>
      </c>
      <c r="AH349" s="109" t="s">
        <v>1048</v>
      </c>
      <c r="AI349" s="109" t="s">
        <v>1048</v>
      </c>
      <c r="AJ349" s="109" t="s">
        <v>1048</v>
      </c>
      <c r="AK349" s="407"/>
      <c r="AL349" s="109" t="s">
        <v>1048</v>
      </c>
      <c r="AM349" s="407"/>
      <c r="AN349" s="109" t="s">
        <v>1048</v>
      </c>
      <c r="AO349" s="407"/>
      <c r="AP349" s="107" t="s">
        <v>1048</v>
      </c>
      <c r="AQ349" s="107" t="s">
        <v>1048</v>
      </c>
      <c r="AR349" s="107" t="s">
        <v>1048</v>
      </c>
      <c r="AS349" s="107">
        <v>-0.16666666666666663</v>
      </c>
      <c r="AT349" s="107" t="s">
        <v>1048</v>
      </c>
      <c r="AU349" s="109" t="s">
        <v>1048</v>
      </c>
      <c r="AV349" s="407"/>
      <c r="AW349" s="109" t="s">
        <v>1048</v>
      </c>
      <c r="AX349" s="109">
        <v>0</v>
      </c>
      <c r="AY349" s="109">
        <v>2.4999999999999911E-2</v>
      </c>
      <c r="AZ349" s="109">
        <f t="shared" si="24"/>
        <v>-2.4390243902439046E-2</v>
      </c>
      <c r="BA349" s="109"/>
      <c r="BC349" s="130" t="s">
        <v>1063</v>
      </c>
      <c r="BD349" s="109">
        <v>0</v>
      </c>
      <c r="BE349" s="109">
        <v>0.30000000000000004</v>
      </c>
      <c r="BF349" s="109" t="s">
        <v>1048</v>
      </c>
      <c r="BG349" s="109" t="s">
        <v>1048</v>
      </c>
      <c r="BH349" s="109" t="s">
        <v>1048</v>
      </c>
      <c r="BI349" s="109" t="s">
        <v>1048</v>
      </c>
      <c r="BJ349" s="109" t="s">
        <v>1048</v>
      </c>
      <c r="BK349" s="109" t="s">
        <v>1048</v>
      </c>
      <c r="BL349" s="407"/>
      <c r="BM349" s="109" t="s">
        <v>1048</v>
      </c>
      <c r="BN349" s="407"/>
      <c r="BO349" s="109" t="s">
        <v>1048</v>
      </c>
      <c r="BP349" s="407"/>
      <c r="BQ349" s="109" t="s">
        <v>1048</v>
      </c>
      <c r="BR349" s="109" t="s">
        <v>1048</v>
      </c>
      <c r="BS349" s="109" t="s">
        <v>1048</v>
      </c>
      <c r="BT349" s="109">
        <v>0</v>
      </c>
      <c r="BU349" s="109" t="s">
        <v>1048</v>
      </c>
      <c r="BV349" s="109" t="s">
        <v>1048</v>
      </c>
      <c r="BW349" s="407"/>
      <c r="BX349" s="109" t="s">
        <v>1048</v>
      </c>
      <c r="BY349" s="109">
        <v>0</v>
      </c>
      <c r="BZ349" s="107">
        <v>0</v>
      </c>
      <c r="CA349" s="109">
        <f t="shared" si="25"/>
        <v>0</v>
      </c>
      <c r="CB349" s="109"/>
      <c r="CD349" s="130" t="s">
        <v>1063</v>
      </c>
      <c r="CE349" s="109">
        <v>-0.25</v>
      </c>
      <c r="CF349" s="109">
        <v>0.33333333333333326</v>
      </c>
      <c r="CG349" s="109" t="s">
        <v>1048</v>
      </c>
      <c r="CH349" s="109" t="s">
        <v>1048</v>
      </c>
      <c r="CI349" s="109" t="s">
        <v>1048</v>
      </c>
      <c r="CJ349" s="109" t="s">
        <v>1048</v>
      </c>
      <c r="CK349" s="109" t="s">
        <v>1048</v>
      </c>
      <c r="CL349" s="109" t="s">
        <v>1048</v>
      </c>
      <c r="CM349" s="407"/>
      <c r="CN349" s="109" t="s">
        <v>1048</v>
      </c>
      <c r="CO349" s="407"/>
      <c r="CP349" s="109" t="s">
        <v>1048</v>
      </c>
      <c r="CQ349" s="407"/>
      <c r="CR349" s="109" t="s">
        <v>1048</v>
      </c>
      <c r="CS349" s="109" t="s">
        <v>1048</v>
      </c>
      <c r="CT349" s="109" t="s">
        <v>1048</v>
      </c>
      <c r="CU349" s="109">
        <v>4</v>
      </c>
      <c r="CV349" s="109" t="s">
        <v>1048</v>
      </c>
      <c r="CW349" s="109" t="s">
        <v>1048</v>
      </c>
      <c r="CX349" s="407"/>
      <c r="CY349" s="109" t="s">
        <v>1048</v>
      </c>
      <c r="CZ349" s="109">
        <v>-0.33333333333333337</v>
      </c>
      <c r="DA349" s="167">
        <v>0</v>
      </c>
      <c r="DB349" s="109">
        <f t="shared" si="26"/>
        <v>0</v>
      </c>
      <c r="DC349" s="109"/>
      <c r="DE349" s="130" t="s">
        <v>1063</v>
      </c>
      <c r="DF349" s="109">
        <v>-0.30000000000000004</v>
      </c>
      <c r="DG349" s="109">
        <v>0.25714285714285712</v>
      </c>
      <c r="DH349" s="109" t="s">
        <v>1048</v>
      </c>
      <c r="DI349" s="109" t="s">
        <v>1048</v>
      </c>
      <c r="DJ349" s="109" t="s">
        <v>1048</v>
      </c>
      <c r="DK349" s="109" t="s">
        <v>1048</v>
      </c>
      <c r="DL349" s="109" t="s">
        <v>1048</v>
      </c>
      <c r="DM349" s="109" t="s">
        <v>1048</v>
      </c>
      <c r="DN349" s="109" t="s">
        <v>1048</v>
      </c>
      <c r="DO349" s="109" t="s">
        <v>1048</v>
      </c>
      <c r="DP349" s="109" t="s">
        <v>1048</v>
      </c>
      <c r="DQ349" s="109" t="s">
        <v>1048</v>
      </c>
      <c r="DR349" s="109" t="s">
        <v>1048</v>
      </c>
      <c r="DS349" s="109" t="s">
        <v>1048</v>
      </c>
      <c r="DT349" s="109" t="s">
        <v>1048</v>
      </c>
      <c r="DU349" s="109" t="s">
        <v>1048</v>
      </c>
      <c r="DV349" s="109">
        <v>0.33333333333333326</v>
      </c>
      <c r="DW349" s="109" t="s">
        <v>1048</v>
      </c>
      <c r="DX349" s="109" t="s">
        <v>1048</v>
      </c>
      <c r="DY349" s="109"/>
      <c r="DZ349" s="109" t="s">
        <v>1048</v>
      </c>
      <c r="EA349" s="168">
        <v>-0.16666666666666663</v>
      </c>
      <c r="EB349" s="109">
        <v>-0.19999999999999996</v>
      </c>
      <c r="EC349" s="109">
        <f t="shared" si="27"/>
        <v>0</v>
      </c>
      <c r="ED349" s="109"/>
    </row>
    <row r="350" spans="1:134" ht="14.45" customHeight="1" x14ac:dyDescent="0.3">
      <c r="A350" s="221" t="s">
        <v>933</v>
      </c>
      <c r="B350" s="109">
        <v>0</v>
      </c>
      <c r="C350" s="109">
        <v>0</v>
      </c>
      <c r="D350" s="109">
        <v>0</v>
      </c>
      <c r="E350" s="109" t="s">
        <v>1048</v>
      </c>
      <c r="F350" s="109" t="s">
        <v>1048</v>
      </c>
      <c r="G350" s="109" t="s">
        <v>1048</v>
      </c>
      <c r="H350" s="109" t="s">
        <v>1048</v>
      </c>
      <c r="I350" s="109" t="s">
        <v>1048</v>
      </c>
      <c r="J350" s="407"/>
      <c r="K350" s="109" t="s">
        <v>1048</v>
      </c>
      <c r="L350" s="407"/>
      <c r="M350" s="109" t="s">
        <v>1048</v>
      </c>
      <c r="N350" s="407"/>
      <c r="O350" s="109" t="s">
        <v>1048</v>
      </c>
      <c r="P350" s="109" t="s">
        <v>1048</v>
      </c>
      <c r="Q350" s="109" t="s">
        <v>1048</v>
      </c>
      <c r="R350" s="109">
        <v>0</v>
      </c>
      <c r="S350" s="109" t="s">
        <v>1048</v>
      </c>
      <c r="T350" s="109" t="s">
        <v>1048</v>
      </c>
      <c r="U350" s="407"/>
      <c r="V350" s="109">
        <v>0</v>
      </c>
      <c r="W350" s="109">
        <v>0</v>
      </c>
      <c r="X350" s="109">
        <v>0</v>
      </c>
      <c r="Y350" s="109"/>
      <c r="Z350" s="109"/>
      <c r="AB350" s="221" t="s">
        <v>933</v>
      </c>
      <c r="AC350" s="109">
        <v>0</v>
      </c>
      <c r="AD350" s="109">
        <v>0</v>
      </c>
      <c r="AE350" s="109">
        <v>0</v>
      </c>
      <c r="AF350" s="109" t="s">
        <v>1048</v>
      </c>
      <c r="AG350" s="109" t="s">
        <v>1048</v>
      </c>
      <c r="AH350" s="109" t="s">
        <v>1048</v>
      </c>
      <c r="AI350" s="109"/>
      <c r="AJ350" s="109" t="s">
        <v>1048</v>
      </c>
      <c r="AK350" s="407"/>
      <c r="AL350" s="109" t="s">
        <v>1048</v>
      </c>
      <c r="AM350" s="407"/>
      <c r="AN350" s="109" t="s">
        <v>1048</v>
      </c>
      <c r="AO350" s="407"/>
      <c r="AP350" s="107" t="s">
        <v>1048</v>
      </c>
      <c r="AQ350" s="107" t="s">
        <v>1048</v>
      </c>
      <c r="AR350" s="107" t="s">
        <v>1048</v>
      </c>
      <c r="AS350" s="107">
        <v>0</v>
      </c>
      <c r="AT350" s="107" t="s">
        <v>1048</v>
      </c>
      <c r="AU350" s="109" t="s">
        <v>1048</v>
      </c>
      <c r="AV350" s="407"/>
      <c r="AW350" s="109">
        <v>3.4482758620689724E-2</v>
      </c>
      <c r="AX350" s="109">
        <v>1</v>
      </c>
      <c r="AY350" s="109">
        <v>2.4999999999999911E-2</v>
      </c>
      <c r="AZ350" s="109"/>
      <c r="BA350" s="109"/>
      <c r="BC350" s="221" t="s">
        <v>933</v>
      </c>
      <c r="BD350" s="109">
        <v>0</v>
      </c>
      <c r="BE350" s="109">
        <v>0</v>
      </c>
      <c r="BF350" s="109">
        <v>0</v>
      </c>
      <c r="BG350" s="109" t="s">
        <v>1048</v>
      </c>
      <c r="BH350" s="109" t="s">
        <v>1048</v>
      </c>
      <c r="BI350" s="109" t="s">
        <v>1048</v>
      </c>
      <c r="BJ350" s="109" t="s">
        <v>1048</v>
      </c>
      <c r="BK350" s="109" t="s">
        <v>1048</v>
      </c>
      <c r="BL350" s="407"/>
      <c r="BM350" s="109" t="s">
        <v>1048</v>
      </c>
      <c r="BN350" s="407"/>
      <c r="BO350" s="109" t="s">
        <v>1048</v>
      </c>
      <c r="BP350" s="407"/>
      <c r="BQ350" s="109" t="s">
        <v>1048</v>
      </c>
      <c r="BR350" s="109" t="s">
        <v>1048</v>
      </c>
      <c r="BS350" s="109" t="s">
        <v>1048</v>
      </c>
      <c r="BT350" s="109">
        <v>0</v>
      </c>
      <c r="BU350" s="109" t="s">
        <v>1048</v>
      </c>
      <c r="BV350" s="109" t="s">
        <v>1048</v>
      </c>
      <c r="BW350" s="407"/>
      <c r="BX350" s="109">
        <v>0</v>
      </c>
      <c r="BY350" s="109">
        <v>0</v>
      </c>
      <c r="BZ350" s="107">
        <v>0</v>
      </c>
      <c r="CA350" s="109"/>
      <c r="CB350" s="109"/>
      <c r="CD350" s="221" t="s">
        <v>933</v>
      </c>
      <c r="CE350" s="109">
        <v>0</v>
      </c>
      <c r="CF350" s="109">
        <v>0</v>
      </c>
      <c r="CG350" s="109">
        <v>-0.25</v>
      </c>
      <c r="CH350" s="109" t="s">
        <v>1048</v>
      </c>
      <c r="CI350" s="109" t="s">
        <v>1048</v>
      </c>
      <c r="CJ350" s="109" t="s">
        <v>1048</v>
      </c>
      <c r="CK350" s="109" t="s">
        <v>1048</v>
      </c>
      <c r="CL350" s="109" t="s">
        <v>1048</v>
      </c>
      <c r="CM350" s="407"/>
      <c r="CN350" s="109" t="s">
        <v>1048</v>
      </c>
      <c r="CO350" s="407"/>
      <c r="CP350" s="109" t="s">
        <v>1048</v>
      </c>
      <c r="CQ350" s="407"/>
      <c r="CR350" s="109" t="s">
        <v>1048</v>
      </c>
      <c r="CS350" s="109" t="s">
        <v>1048</v>
      </c>
      <c r="CT350" s="109" t="s">
        <v>1048</v>
      </c>
      <c r="CU350" s="109">
        <v>-0.5</v>
      </c>
      <c r="CV350" s="109" t="s">
        <v>1048</v>
      </c>
      <c r="CW350" s="109" t="s">
        <v>1048</v>
      </c>
      <c r="CX350" s="407"/>
      <c r="CY350" s="109">
        <v>0</v>
      </c>
      <c r="CZ350" s="109">
        <v>0</v>
      </c>
      <c r="DA350" s="167">
        <v>0</v>
      </c>
      <c r="DB350" s="109"/>
      <c r="DC350" s="109"/>
      <c r="DE350" s="221" t="s">
        <v>933</v>
      </c>
      <c r="DF350" s="109">
        <v>-0.125</v>
      </c>
      <c r="DG350" s="109">
        <v>0.14285714285714279</v>
      </c>
      <c r="DH350" s="109">
        <v>-0.125</v>
      </c>
      <c r="DI350" s="109" t="s">
        <v>1048</v>
      </c>
      <c r="DJ350" s="109" t="s">
        <v>1048</v>
      </c>
      <c r="DK350" s="109" t="s">
        <v>1048</v>
      </c>
      <c r="DL350" s="109" t="s">
        <v>1048</v>
      </c>
      <c r="DM350" s="109" t="s">
        <v>1048</v>
      </c>
      <c r="DN350" s="109" t="s">
        <v>1048</v>
      </c>
      <c r="DO350" s="109" t="s">
        <v>1048</v>
      </c>
      <c r="DP350" s="109" t="s">
        <v>1048</v>
      </c>
      <c r="DQ350" s="109" t="s">
        <v>1048</v>
      </c>
      <c r="DR350" s="109" t="s">
        <v>1048</v>
      </c>
      <c r="DS350" s="109" t="s">
        <v>1048</v>
      </c>
      <c r="DT350" s="109" t="s">
        <v>1048</v>
      </c>
      <c r="DU350" s="109" t="s">
        <v>1048</v>
      </c>
      <c r="DV350" s="109">
        <v>0.92307692307692313</v>
      </c>
      <c r="DW350" s="109" t="s">
        <v>1048</v>
      </c>
      <c r="DX350" s="109" t="s">
        <v>1048</v>
      </c>
      <c r="DY350" s="109"/>
      <c r="DZ350" s="109">
        <v>7.6923076923076872E-2</v>
      </c>
      <c r="EA350" s="168">
        <v>0</v>
      </c>
      <c r="EB350" s="109">
        <v>0</v>
      </c>
      <c r="EC350" s="109"/>
      <c r="ED350" s="109"/>
    </row>
    <row r="351" spans="1:134" ht="14.45" customHeight="1" x14ac:dyDescent="0.3">
      <c r="A351" s="221" t="s">
        <v>1062</v>
      </c>
      <c r="B351" s="109"/>
      <c r="C351" s="109"/>
      <c r="D351" s="109"/>
      <c r="E351" s="109"/>
      <c r="F351" s="109"/>
      <c r="G351" s="109"/>
      <c r="H351" s="109"/>
      <c r="I351" s="109"/>
      <c r="J351" s="407"/>
      <c r="K351" s="109"/>
      <c r="L351" s="407"/>
      <c r="M351" s="109"/>
      <c r="N351" s="407"/>
      <c r="O351" s="109"/>
      <c r="P351" s="109"/>
      <c r="Q351" s="109"/>
      <c r="R351" s="109"/>
      <c r="S351" s="109" t="s">
        <v>1048</v>
      </c>
      <c r="T351" s="109" t="s">
        <v>1048</v>
      </c>
      <c r="U351" s="407"/>
      <c r="V351" s="109" t="s">
        <v>1048</v>
      </c>
      <c r="W351" s="109" t="s">
        <v>1048</v>
      </c>
      <c r="X351" s="109"/>
      <c r="Y351" s="109"/>
      <c r="Z351" s="109"/>
      <c r="AB351" s="221" t="s">
        <v>1062</v>
      </c>
      <c r="AC351" s="109"/>
      <c r="AD351" s="109"/>
      <c r="AE351" s="109"/>
      <c r="AF351" s="109"/>
      <c r="AG351" s="109"/>
      <c r="AH351" s="109"/>
      <c r="AI351" s="109"/>
      <c r="AJ351" s="109"/>
      <c r="AK351" s="407"/>
      <c r="AL351" s="109"/>
      <c r="AM351" s="407"/>
      <c r="AN351" s="109"/>
      <c r="AO351" s="407"/>
      <c r="AP351" s="107"/>
      <c r="AQ351" s="107"/>
      <c r="AR351" s="107"/>
      <c r="AS351" s="107"/>
      <c r="AT351" s="107" t="s">
        <v>1048</v>
      </c>
      <c r="AU351" s="109" t="s">
        <v>1048</v>
      </c>
      <c r="AV351" s="407"/>
      <c r="AW351" s="109" t="s">
        <v>1048</v>
      </c>
      <c r="AX351" s="109" t="s">
        <v>1048</v>
      </c>
      <c r="AY351" s="109"/>
      <c r="AZ351" s="109"/>
      <c r="BA351" s="109"/>
      <c r="BC351" s="221" t="s">
        <v>1062</v>
      </c>
      <c r="BD351" s="109"/>
      <c r="BE351" s="109"/>
      <c r="BF351" s="109"/>
      <c r="BG351" s="109"/>
      <c r="BH351" s="109"/>
      <c r="BI351" s="109"/>
      <c r="BJ351" s="109"/>
      <c r="BK351" s="109"/>
      <c r="BL351" s="407"/>
      <c r="BM351" s="109"/>
      <c r="BN351" s="407"/>
      <c r="BO351" s="109"/>
      <c r="BP351" s="407"/>
      <c r="BQ351" s="109"/>
      <c r="BR351" s="109"/>
      <c r="BS351" s="109"/>
      <c r="BT351" s="109"/>
      <c r="BU351" s="109" t="s">
        <v>1048</v>
      </c>
      <c r="BV351" s="109" t="s">
        <v>1048</v>
      </c>
      <c r="BW351" s="407"/>
      <c r="BX351" s="109" t="s">
        <v>1048</v>
      </c>
      <c r="BY351" s="109" t="s">
        <v>1048</v>
      </c>
      <c r="BZ351" s="107"/>
      <c r="CA351" s="109"/>
      <c r="CB351" s="109"/>
      <c r="CD351" s="221" t="s">
        <v>1062</v>
      </c>
      <c r="CE351" s="109"/>
      <c r="CF351" s="109"/>
      <c r="CG351" s="109"/>
      <c r="CH351" s="109"/>
      <c r="CI351" s="109"/>
      <c r="CJ351" s="109"/>
      <c r="CK351" s="109"/>
      <c r="CL351" s="109"/>
      <c r="CM351" s="407"/>
      <c r="CN351" s="109"/>
      <c r="CO351" s="407"/>
      <c r="CP351" s="109"/>
      <c r="CQ351" s="407"/>
      <c r="CR351" s="109"/>
      <c r="CS351" s="109"/>
      <c r="CT351" s="109"/>
      <c r="CU351" s="109"/>
      <c r="CV351" s="109" t="s">
        <v>1048</v>
      </c>
      <c r="CW351" s="109" t="s">
        <v>1048</v>
      </c>
      <c r="CX351" s="407"/>
      <c r="CY351" s="109" t="s">
        <v>1048</v>
      </c>
      <c r="CZ351" s="109" t="s">
        <v>1048</v>
      </c>
      <c r="DA351" s="167"/>
      <c r="DB351" s="109"/>
      <c r="DC351" s="109"/>
      <c r="DE351" s="221" t="s">
        <v>1062</v>
      </c>
      <c r="DF351" s="109"/>
      <c r="DG351" s="109"/>
      <c r="DH351" s="109"/>
      <c r="DI351" s="109"/>
      <c r="DJ351" s="109"/>
      <c r="DK351" s="109"/>
      <c r="DL351" s="109"/>
      <c r="DM351" s="109"/>
      <c r="DN351" s="109"/>
      <c r="DO351" s="109"/>
      <c r="DP351" s="109"/>
      <c r="DQ351" s="109"/>
      <c r="DR351" s="109"/>
      <c r="DS351" s="109"/>
      <c r="DT351" s="109"/>
      <c r="DU351" s="109"/>
      <c r="DV351" s="109"/>
      <c r="DW351" s="109" t="s">
        <v>1048</v>
      </c>
      <c r="DX351" s="109" t="s">
        <v>1048</v>
      </c>
      <c r="DY351" s="109"/>
      <c r="DZ351" s="109" t="s">
        <v>1048</v>
      </c>
      <c r="EA351" s="168" t="s">
        <v>1048</v>
      </c>
      <c r="EB351" s="109"/>
      <c r="EC351" s="109"/>
      <c r="ED351" s="109"/>
    </row>
    <row r="352" spans="1:134" ht="14.45" customHeight="1" x14ac:dyDescent="0.3">
      <c r="A352" s="221" t="s">
        <v>1064</v>
      </c>
      <c r="B352" s="109">
        <v>-0.16666666666666663</v>
      </c>
      <c r="C352" s="109" t="s">
        <v>1048</v>
      </c>
      <c r="D352" s="109" t="s">
        <v>1048</v>
      </c>
      <c r="E352" s="109" t="s">
        <v>1048</v>
      </c>
      <c r="F352" s="109" t="s">
        <v>1048</v>
      </c>
      <c r="G352" s="109" t="s">
        <v>1048</v>
      </c>
      <c r="H352" s="109">
        <v>0</v>
      </c>
      <c r="I352" s="109" t="s">
        <v>1048</v>
      </c>
      <c r="J352" s="407"/>
      <c r="K352" s="109" t="s">
        <v>1048</v>
      </c>
      <c r="L352" s="407"/>
      <c r="M352" s="109" t="s">
        <v>1048</v>
      </c>
      <c r="N352" s="407"/>
      <c r="O352" s="109" t="s">
        <v>1048</v>
      </c>
      <c r="P352" s="109" t="s">
        <v>1048</v>
      </c>
      <c r="Q352" s="109">
        <v>-7.6923076923076872E-2</v>
      </c>
      <c r="R352" s="109" t="s">
        <v>1048</v>
      </c>
      <c r="S352" s="109" t="s">
        <v>1048</v>
      </c>
      <c r="T352" s="109" t="s">
        <v>1048</v>
      </c>
      <c r="U352" s="407"/>
      <c r="V352" s="109" t="s">
        <v>1048</v>
      </c>
      <c r="W352" s="109" t="s">
        <v>1048</v>
      </c>
      <c r="X352" s="109"/>
      <c r="Y352" s="109"/>
      <c r="Z352" s="109"/>
      <c r="AB352" s="221" t="s">
        <v>1064</v>
      </c>
      <c r="AC352" s="109">
        <v>0</v>
      </c>
      <c r="AD352" s="109" t="s">
        <v>1048</v>
      </c>
      <c r="AE352" s="109" t="s">
        <v>1048</v>
      </c>
      <c r="AF352" s="109" t="s">
        <v>1048</v>
      </c>
      <c r="AG352" s="109" t="s">
        <v>1048</v>
      </c>
      <c r="AH352" s="109" t="s">
        <v>1048</v>
      </c>
      <c r="AI352" s="109">
        <v>0</v>
      </c>
      <c r="AJ352" s="109" t="s">
        <v>1048</v>
      </c>
      <c r="AK352" s="407"/>
      <c r="AL352" s="109" t="s">
        <v>1048</v>
      </c>
      <c r="AM352" s="407"/>
      <c r="AN352" s="109" t="s">
        <v>1048</v>
      </c>
      <c r="AO352" s="407"/>
      <c r="AP352" s="107" t="s">
        <v>1048</v>
      </c>
      <c r="AQ352" s="107" t="s">
        <v>1048</v>
      </c>
      <c r="AR352" s="107">
        <v>0.26315789473684204</v>
      </c>
      <c r="AS352" s="107" t="s">
        <v>1048</v>
      </c>
      <c r="AT352" s="107" t="s">
        <v>1048</v>
      </c>
      <c r="AU352" s="109" t="s">
        <v>1048</v>
      </c>
      <c r="AV352" s="407"/>
      <c r="AW352" s="109" t="s">
        <v>1048</v>
      </c>
      <c r="AX352" s="109" t="s">
        <v>1048</v>
      </c>
      <c r="AY352" s="109"/>
      <c r="AZ352" s="109"/>
      <c r="BA352" s="109"/>
      <c r="BC352" s="221" t="s">
        <v>1064</v>
      </c>
      <c r="BD352" s="109">
        <v>0</v>
      </c>
      <c r="BE352" s="109" t="s">
        <v>1048</v>
      </c>
      <c r="BF352" s="109" t="s">
        <v>1048</v>
      </c>
      <c r="BG352" s="109" t="s">
        <v>1048</v>
      </c>
      <c r="BH352" s="109" t="s">
        <v>1048</v>
      </c>
      <c r="BI352" s="109" t="s">
        <v>1048</v>
      </c>
      <c r="BJ352" s="109">
        <v>0</v>
      </c>
      <c r="BK352" s="109" t="s">
        <v>1048</v>
      </c>
      <c r="BL352" s="407"/>
      <c r="BM352" s="109" t="s">
        <v>1048</v>
      </c>
      <c r="BN352" s="407"/>
      <c r="BO352" s="109" t="s">
        <v>1048</v>
      </c>
      <c r="BP352" s="407"/>
      <c r="BQ352" s="109" t="s">
        <v>1048</v>
      </c>
      <c r="BR352" s="109" t="s">
        <v>1048</v>
      </c>
      <c r="BS352" s="109">
        <v>0</v>
      </c>
      <c r="BT352" s="109" t="s">
        <v>1048</v>
      </c>
      <c r="BU352" s="109" t="s">
        <v>1048</v>
      </c>
      <c r="BV352" s="109" t="s">
        <v>1048</v>
      </c>
      <c r="BW352" s="407"/>
      <c r="BX352" s="109" t="s">
        <v>1048</v>
      </c>
      <c r="BY352" s="109" t="s">
        <v>1048</v>
      </c>
      <c r="BZ352" s="107"/>
      <c r="CA352" s="109"/>
      <c r="CB352" s="109"/>
      <c r="CD352" s="221" t="s">
        <v>1064</v>
      </c>
      <c r="CE352" s="109">
        <v>-0.25</v>
      </c>
      <c r="CF352" s="109" t="s">
        <v>1048</v>
      </c>
      <c r="CG352" s="109" t="s">
        <v>1048</v>
      </c>
      <c r="CH352" s="109" t="s">
        <v>1048</v>
      </c>
      <c r="CI352" s="109" t="s">
        <v>1048</v>
      </c>
      <c r="CJ352" s="109">
        <v>0</v>
      </c>
      <c r="CK352" s="109">
        <v>0</v>
      </c>
      <c r="CL352" s="109" t="s">
        <v>1048</v>
      </c>
      <c r="CM352" s="407"/>
      <c r="CN352" s="109" t="s">
        <v>1048</v>
      </c>
      <c r="CO352" s="407"/>
      <c r="CP352" s="109" t="s">
        <v>1048</v>
      </c>
      <c r="CQ352" s="407"/>
      <c r="CR352" s="109" t="s">
        <v>1048</v>
      </c>
      <c r="CS352" s="109" t="s">
        <v>1048</v>
      </c>
      <c r="CT352" s="109">
        <v>0.33333333333333326</v>
      </c>
      <c r="CU352" s="109" t="s">
        <v>1048</v>
      </c>
      <c r="CV352" s="109" t="s">
        <v>1048</v>
      </c>
      <c r="CW352" s="109" t="s">
        <v>1048</v>
      </c>
      <c r="CX352" s="407"/>
      <c r="CY352" s="109" t="s">
        <v>1048</v>
      </c>
      <c r="CZ352" s="109" t="s">
        <v>1048</v>
      </c>
      <c r="DA352" s="167"/>
      <c r="DB352" s="109"/>
      <c r="DC352" s="109"/>
      <c r="DE352" s="221" t="s">
        <v>1064</v>
      </c>
      <c r="DF352" s="109">
        <v>-0.1875</v>
      </c>
      <c r="DG352" s="109" t="s">
        <v>1048</v>
      </c>
      <c r="DH352" s="109" t="s">
        <v>1048</v>
      </c>
      <c r="DI352" s="109" t="s">
        <v>1048</v>
      </c>
      <c r="DJ352" s="109" t="s">
        <v>1048</v>
      </c>
      <c r="DK352" s="109" t="s">
        <v>1048</v>
      </c>
      <c r="DL352" s="109">
        <v>0</v>
      </c>
      <c r="DM352" s="109" t="s">
        <v>1048</v>
      </c>
      <c r="DN352" s="109" t="s">
        <v>1048</v>
      </c>
      <c r="DO352" s="109">
        <v>0</v>
      </c>
      <c r="DP352" s="109">
        <v>0</v>
      </c>
      <c r="DQ352" s="109" t="s">
        <v>1048</v>
      </c>
      <c r="DR352" s="109" t="s">
        <v>1048</v>
      </c>
      <c r="DS352" s="109" t="s">
        <v>1048</v>
      </c>
      <c r="DT352" s="109" t="s">
        <v>1048</v>
      </c>
      <c r="DU352" s="109">
        <v>-9.0909090909090939E-2</v>
      </c>
      <c r="DV352" s="109" t="s">
        <v>1048</v>
      </c>
      <c r="DW352" s="109" t="s">
        <v>1048</v>
      </c>
      <c r="DX352" s="109" t="s">
        <v>1048</v>
      </c>
      <c r="DY352" s="109"/>
      <c r="DZ352" s="109" t="s">
        <v>1048</v>
      </c>
      <c r="EA352" s="168" t="s">
        <v>1048</v>
      </c>
      <c r="EB352" s="109"/>
      <c r="EC352" s="109"/>
      <c r="ED352" s="109"/>
    </row>
    <row r="353" spans="1:134" ht="15" customHeight="1" thickBot="1" x14ac:dyDescent="0.35">
      <c r="A353" s="221" t="s">
        <v>934</v>
      </c>
      <c r="B353" s="109" t="s">
        <v>1048</v>
      </c>
      <c r="C353" s="109" t="s">
        <v>1048</v>
      </c>
      <c r="D353" s="109" t="s">
        <v>1048</v>
      </c>
      <c r="E353" s="109" t="s">
        <v>1048</v>
      </c>
      <c r="F353" s="109" t="s">
        <v>1048</v>
      </c>
      <c r="G353" s="109" t="s">
        <v>1048</v>
      </c>
      <c r="H353" s="109">
        <v>0.25</v>
      </c>
      <c r="I353" s="109">
        <v>-9.9999999999999978E-2</v>
      </c>
      <c r="J353" s="407"/>
      <c r="K353" s="109">
        <v>-0.11111111111111116</v>
      </c>
      <c r="L353" s="407"/>
      <c r="M353" s="109">
        <v>0.1875</v>
      </c>
      <c r="N353" s="407"/>
      <c r="O353" s="109">
        <v>5.2631578947368363E-2</v>
      </c>
      <c r="P353" s="109">
        <v>0</v>
      </c>
      <c r="Q353" s="109">
        <v>0</v>
      </c>
      <c r="R353" s="109">
        <v>0</v>
      </c>
      <c r="S353" s="109">
        <v>0</v>
      </c>
      <c r="T353" s="109">
        <v>0</v>
      </c>
      <c r="U353" s="407"/>
      <c r="V353" s="109">
        <v>0</v>
      </c>
      <c r="W353" s="109">
        <v>0</v>
      </c>
      <c r="X353" s="109">
        <v>0</v>
      </c>
      <c r="Y353" s="109">
        <f t="shared" si="23"/>
        <v>0</v>
      </c>
      <c r="Z353" s="109"/>
      <c r="AB353" s="221" t="s">
        <v>934</v>
      </c>
      <c r="AC353" s="109" t="s">
        <v>1048</v>
      </c>
      <c r="AD353" s="109" t="s">
        <v>1048</v>
      </c>
      <c r="AE353" s="109" t="s">
        <v>1048</v>
      </c>
      <c r="AF353" s="109" t="s">
        <v>1048</v>
      </c>
      <c r="AG353" s="109" t="s">
        <v>1048</v>
      </c>
      <c r="AH353" s="109" t="s">
        <v>1048</v>
      </c>
      <c r="AI353" s="109">
        <v>6.25E-2</v>
      </c>
      <c r="AJ353" s="109">
        <v>-5.8823529411764719E-2</v>
      </c>
      <c r="AK353" s="407"/>
      <c r="AL353" s="109">
        <v>-6.25E-2</v>
      </c>
      <c r="AM353" s="407"/>
      <c r="AN353" s="109">
        <v>0.1333333333333333</v>
      </c>
      <c r="AO353" s="407"/>
      <c r="AP353" s="107">
        <v>0</v>
      </c>
      <c r="AQ353" s="107">
        <v>-5.8823529411764719E-2</v>
      </c>
      <c r="AR353" s="107">
        <v>0</v>
      </c>
      <c r="AS353" s="107">
        <v>0.125</v>
      </c>
      <c r="AT353" s="107">
        <v>-0.11111111111111116</v>
      </c>
      <c r="AU353" s="109">
        <v>-0.25</v>
      </c>
      <c r="AV353" s="407"/>
      <c r="AW353" s="109">
        <v>0.66666666666666674</v>
      </c>
      <c r="AX353" s="109">
        <v>0</v>
      </c>
      <c r="AY353" s="109">
        <v>0</v>
      </c>
      <c r="AZ353" s="109"/>
      <c r="BA353" s="109"/>
      <c r="BC353" s="221" t="s">
        <v>934</v>
      </c>
      <c r="BD353" s="109" t="s">
        <v>1048</v>
      </c>
      <c r="BE353" s="109" t="s">
        <v>1048</v>
      </c>
      <c r="BF353" s="109" t="s">
        <v>1048</v>
      </c>
      <c r="BG353" s="109" t="s">
        <v>1048</v>
      </c>
      <c r="BH353" s="109" t="s">
        <v>1048</v>
      </c>
      <c r="BI353" s="109" t="s">
        <v>1048</v>
      </c>
      <c r="BJ353" s="109">
        <v>0.19999999999999996</v>
      </c>
      <c r="BK353" s="109">
        <v>-0.16666666666666663</v>
      </c>
      <c r="BL353" s="407"/>
      <c r="BM353" s="109">
        <v>0</v>
      </c>
      <c r="BN353" s="407"/>
      <c r="BO353" s="109">
        <v>0</v>
      </c>
      <c r="BP353" s="407"/>
      <c r="BQ353" s="109">
        <v>0.19999999999999996</v>
      </c>
      <c r="BR353" s="109">
        <v>0.16666666666666674</v>
      </c>
      <c r="BS353" s="109">
        <v>0</v>
      </c>
      <c r="BT353" s="109">
        <v>-0.2857142857142857</v>
      </c>
      <c r="BU353" s="109">
        <v>0.39999999999999991</v>
      </c>
      <c r="BV353" s="109">
        <v>0</v>
      </c>
      <c r="BW353" s="407"/>
      <c r="BX353" s="109">
        <v>-0.1428571428571429</v>
      </c>
      <c r="BY353" s="109">
        <v>0.16666666666666674</v>
      </c>
      <c r="BZ353" s="107">
        <v>0</v>
      </c>
      <c r="CA353" s="109">
        <f t="shared" si="25"/>
        <v>0</v>
      </c>
      <c r="CB353" s="109"/>
      <c r="CD353" s="221" t="s">
        <v>934</v>
      </c>
      <c r="CE353" s="109" t="s">
        <v>1048</v>
      </c>
      <c r="CF353" s="109" t="s">
        <v>1048</v>
      </c>
      <c r="CG353" s="109" t="s">
        <v>1048</v>
      </c>
      <c r="CH353" s="109" t="s">
        <v>1048</v>
      </c>
      <c r="CI353" s="109" t="s">
        <v>1048</v>
      </c>
      <c r="CJ353" s="109" t="s">
        <v>1048</v>
      </c>
      <c r="CK353" s="109">
        <v>-0.8</v>
      </c>
      <c r="CL353" s="109">
        <v>1.5</v>
      </c>
      <c r="CM353" s="407"/>
      <c r="CN353" s="109">
        <v>0</v>
      </c>
      <c r="CO353" s="407"/>
      <c r="CP353" s="109">
        <v>0</v>
      </c>
      <c r="CQ353" s="407"/>
      <c r="CR353" s="109">
        <v>1</v>
      </c>
      <c r="CS353" s="109">
        <v>0</v>
      </c>
      <c r="CT353" s="109">
        <v>0</v>
      </c>
      <c r="CU353" s="109">
        <v>0</v>
      </c>
      <c r="CV353" s="109">
        <v>0</v>
      </c>
      <c r="CW353" s="109">
        <v>0</v>
      </c>
      <c r="CX353" s="407"/>
      <c r="CY353" s="109">
        <v>0</v>
      </c>
      <c r="CZ353" s="109">
        <v>0</v>
      </c>
      <c r="DA353" s="167">
        <v>-0.9</v>
      </c>
      <c r="DB353" s="109">
        <f t="shared" si="26"/>
        <v>9</v>
      </c>
      <c r="DC353" s="109"/>
      <c r="DE353" s="221" t="s">
        <v>934</v>
      </c>
      <c r="DF353" s="109" t="s">
        <v>1048</v>
      </c>
      <c r="DG353" s="109" t="s">
        <v>1048</v>
      </c>
      <c r="DH353" s="109" t="s">
        <v>1048</v>
      </c>
      <c r="DI353" s="109" t="s">
        <v>1048</v>
      </c>
      <c r="DJ353" s="109" t="s">
        <v>1048</v>
      </c>
      <c r="DK353" s="109" t="s">
        <v>1048</v>
      </c>
      <c r="DL353" s="109">
        <v>0</v>
      </c>
      <c r="DM353" s="109">
        <v>0</v>
      </c>
      <c r="DN353" s="109">
        <v>0</v>
      </c>
      <c r="DO353" s="109">
        <v>0</v>
      </c>
      <c r="DP353" s="109">
        <v>-0.19999999999999996</v>
      </c>
      <c r="DQ353" s="109">
        <v>0.25</v>
      </c>
      <c r="DR353" s="109">
        <v>0</v>
      </c>
      <c r="DS353" s="109">
        <v>0</v>
      </c>
      <c r="DT353" s="109">
        <v>0</v>
      </c>
      <c r="DU353" s="109">
        <v>-0.19999999999999996</v>
      </c>
      <c r="DV353" s="109">
        <v>0</v>
      </c>
      <c r="DW353" s="109">
        <v>0</v>
      </c>
      <c r="DX353" s="109">
        <v>0</v>
      </c>
      <c r="DY353" s="109"/>
      <c r="DZ353" s="109">
        <v>0.25</v>
      </c>
      <c r="EA353" s="168">
        <v>-0.19999999999999996</v>
      </c>
      <c r="EB353" s="107">
        <v>0</v>
      </c>
      <c r="EC353" s="109">
        <f t="shared" si="27"/>
        <v>0.25</v>
      </c>
      <c r="ED353" s="109"/>
    </row>
    <row r="354" spans="1:134" ht="15" customHeight="1" thickBot="1" x14ac:dyDescent="0.35">
      <c r="A354" s="157" t="s">
        <v>1103</v>
      </c>
      <c r="B354" s="176">
        <v>-0.21951219512195119</v>
      </c>
      <c r="C354" s="176">
        <v>6.25E-2</v>
      </c>
      <c r="D354" s="176">
        <v>0.17647058823529416</v>
      </c>
      <c r="E354" s="176">
        <v>-0.19999999999999996</v>
      </c>
      <c r="F354" s="176">
        <v>0.375</v>
      </c>
      <c r="G354" s="176" t="s">
        <v>1048</v>
      </c>
      <c r="H354" s="176">
        <v>4.3478260869565188E-2</v>
      </c>
      <c r="I354" s="176">
        <v>-0.16666666666666663</v>
      </c>
      <c r="J354" s="408"/>
      <c r="K354" s="176">
        <v>0.125</v>
      </c>
      <c r="L354" s="408"/>
      <c r="M354" s="176">
        <v>6.6666666666666652E-2</v>
      </c>
      <c r="N354" s="408"/>
      <c r="O354" s="176">
        <v>-8.333333333333337E-2</v>
      </c>
      <c r="P354" s="176">
        <v>-9.0909090909090939E-2</v>
      </c>
      <c r="Q354" s="176">
        <v>0.14999999999999991</v>
      </c>
      <c r="R354" s="176">
        <v>4.3478260869565188E-2</v>
      </c>
      <c r="S354" s="176">
        <v>0</v>
      </c>
      <c r="T354" s="176">
        <v>-8.333333333333337E-2</v>
      </c>
      <c r="U354" s="408"/>
      <c r="V354" s="176">
        <v>9.0909090909090828E-2</v>
      </c>
      <c r="W354" s="176">
        <v>0</v>
      </c>
      <c r="X354" s="176">
        <v>-0.16666666666666663</v>
      </c>
      <c r="Y354" s="176">
        <f>Z321/Y321-1</f>
        <v>0.19999999999999996</v>
      </c>
      <c r="Z354" s="109"/>
      <c r="AB354" s="157" t="s">
        <v>1103</v>
      </c>
      <c r="AC354" s="176">
        <v>0.19999999999999996</v>
      </c>
      <c r="AD354" s="176">
        <v>0</v>
      </c>
      <c r="AE354" s="176">
        <v>8.3333333333333037E-3</v>
      </c>
      <c r="AF354" s="176">
        <v>-8.2644628099173278E-3</v>
      </c>
      <c r="AG354" s="176">
        <v>-4.166666666666663E-2</v>
      </c>
      <c r="AH354" s="176" t="s">
        <v>1048</v>
      </c>
      <c r="AI354" s="176">
        <v>-7.6923076923076872E-2</v>
      </c>
      <c r="AJ354" s="176">
        <v>-8.333333333333337E-2</v>
      </c>
      <c r="AK354" s="408"/>
      <c r="AL354" s="176">
        <v>9.0909090909090828E-2</v>
      </c>
      <c r="AM354" s="408"/>
      <c r="AN354" s="176">
        <v>0</v>
      </c>
      <c r="AO354" s="408"/>
      <c r="AP354" s="176">
        <v>0</v>
      </c>
      <c r="AQ354" s="176">
        <v>0.16666666666666674</v>
      </c>
      <c r="AR354" s="176">
        <v>-0.1428571428571429</v>
      </c>
      <c r="AS354" s="176">
        <v>0</v>
      </c>
      <c r="AT354" s="176">
        <v>0</v>
      </c>
      <c r="AU354" s="176">
        <v>0</v>
      </c>
      <c r="AV354" s="408"/>
      <c r="AW354" s="176">
        <v>0</v>
      </c>
      <c r="AX354" s="176">
        <v>0</v>
      </c>
      <c r="AY354" s="176">
        <v>2.4999999999999911E-2</v>
      </c>
      <c r="AZ354" s="176">
        <f>BA321/AZ321-1</f>
        <v>-2.4390243902439046E-2</v>
      </c>
      <c r="BA354" s="109"/>
      <c r="BC354" s="157" t="s">
        <v>1103</v>
      </c>
      <c r="BD354" s="176">
        <v>-0.16666666666666663</v>
      </c>
      <c r="BE354" s="176">
        <v>0.19999999999999996</v>
      </c>
      <c r="BF354" s="176">
        <v>-0.16666666666666663</v>
      </c>
      <c r="BG354" s="176">
        <v>0.19999999999999996</v>
      </c>
      <c r="BH354" s="176">
        <v>0.16666666666666674</v>
      </c>
      <c r="BI354" s="176" t="s">
        <v>1048</v>
      </c>
      <c r="BJ354" s="176">
        <v>-0.19999999999999996</v>
      </c>
      <c r="BK354" s="176">
        <v>0</v>
      </c>
      <c r="BL354" s="408"/>
      <c r="BM354" s="176">
        <v>0</v>
      </c>
      <c r="BN354" s="408"/>
      <c r="BO354" s="176">
        <v>-8.333333333333337E-2</v>
      </c>
      <c r="BP354" s="408"/>
      <c r="BQ354" s="176">
        <v>-1.8181818181818188E-2</v>
      </c>
      <c r="BR354" s="176">
        <v>0.11111111111111116</v>
      </c>
      <c r="BS354" s="176">
        <v>0</v>
      </c>
      <c r="BT354" s="176">
        <v>0</v>
      </c>
      <c r="BU354" s="176">
        <v>-0.25</v>
      </c>
      <c r="BV354" s="176">
        <v>-0.11111111111111116</v>
      </c>
      <c r="BW354" s="408"/>
      <c r="BX354" s="176">
        <v>0.5</v>
      </c>
      <c r="BY354" s="176">
        <v>0</v>
      </c>
      <c r="BZ354" s="176">
        <v>0</v>
      </c>
      <c r="CA354" s="176">
        <f>CB321/CA321-1</f>
        <v>0</v>
      </c>
      <c r="CB354" s="109"/>
      <c r="CD354" s="157" t="s">
        <v>1103</v>
      </c>
      <c r="CE354" s="176">
        <v>-0.25</v>
      </c>
      <c r="CF354" s="176">
        <v>0.33333333333333326</v>
      </c>
      <c r="CG354" s="176">
        <v>-0.25</v>
      </c>
      <c r="CH354" s="176">
        <v>0.33333333333333326</v>
      </c>
      <c r="CI354" s="176">
        <v>0</v>
      </c>
      <c r="CJ354" s="176" t="s">
        <v>1048</v>
      </c>
      <c r="CK354" s="176">
        <v>0</v>
      </c>
      <c r="CL354" s="176">
        <v>-0.5</v>
      </c>
      <c r="CM354" s="408"/>
      <c r="CN354" s="176">
        <v>0.5</v>
      </c>
      <c r="CO354" s="408"/>
      <c r="CP354" s="176">
        <v>0.33333333333333326</v>
      </c>
      <c r="CQ354" s="408"/>
      <c r="CR354" s="176">
        <v>0</v>
      </c>
      <c r="CS354" s="176">
        <v>-0.25</v>
      </c>
      <c r="CT354" s="176">
        <v>0.33333333333333326</v>
      </c>
      <c r="CU354" s="176">
        <v>-0.5</v>
      </c>
      <c r="CV354" s="176">
        <v>0</v>
      </c>
      <c r="CW354" s="311">
        <v>1</v>
      </c>
      <c r="CX354" s="408"/>
      <c r="CY354" s="312">
        <v>-0.25</v>
      </c>
      <c r="CZ354" s="176">
        <v>-0.33333333333333337</v>
      </c>
      <c r="DA354" s="176">
        <v>0</v>
      </c>
      <c r="DB354" s="176">
        <f>DB321/DB321-1</f>
        <v>0</v>
      </c>
      <c r="DC354" s="109"/>
      <c r="DE354" s="157" t="s">
        <v>1103</v>
      </c>
      <c r="DF354" s="176">
        <v>-0.17045454545454541</v>
      </c>
      <c r="DG354" s="176">
        <v>-0.12328767123287676</v>
      </c>
      <c r="DH354" s="176">
        <v>0.375</v>
      </c>
      <c r="DI354" s="176">
        <v>6.8181818181818121E-2</v>
      </c>
      <c r="DJ354" s="176">
        <v>6.3829787234042534E-2</v>
      </c>
      <c r="DK354" s="176" t="s">
        <v>1048</v>
      </c>
      <c r="DL354" s="176">
        <v>0.25</v>
      </c>
      <c r="DM354" s="176">
        <v>-0.12</v>
      </c>
      <c r="DN354" s="176">
        <v>0</v>
      </c>
      <c r="DO354" s="176">
        <v>9.0909090909090828E-2</v>
      </c>
      <c r="DP354" s="176">
        <v>0</v>
      </c>
      <c r="DQ354" s="176">
        <v>0</v>
      </c>
      <c r="DR354" s="176">
        <v>-8.333333333333337E-2</v>
      </c>
      <c r="DS354" s="176">
        <v>0.11363636363636354</v>
      </c>
      <c r="DT354" s="176">
        <v>-0.18367346938775508</v>
      </c>
      <c r="DU354" s="176">
        <v>0</v>
      </c>
      <c r="DV354" s="176">
        <v>0.25</v>
      </c>
      <c r="DW354" s="176">
        <v>-0.19999999999999996</v>
      </c>
      <c r="DX354" s="176">
        <v>0.10000000000000009</v>
      </c>
      <c r="DY354" s="176">
        <v>0.10000000000000009</v>
      </c>
      <c r="DZ354" s="176">
        <v>0.36363636363636354</v>
      </c>
      <c r="EA354" s="176">
        <v>-0.26666666666666672</v>
      </c>
      <c r="EB354" s="176">
        <v>-2.2727272727272707E-2</v>
      </c>
      <c r="EC354" s="176">
        <f>ED321/EC321-1</f>
        <v>2.3255813953488413E-2</v>
      </c>
      <c r="ED354" s="109"/>
    </row>
    <row r="358" spans="1:134" x14ac:dyDescent="0.3">
      <c r="A358" s="392" t="s">
        <v>63</v>
      </c>
      <c r="B358" s="392"/>
      <c r="C358" s="392"/>
      <c r="D358" s="392"/>
      <c r="E358" s="392"/>
      <c r="F358" s="392"/>
      <c r="G358" s="392"/>
      <c r="H358" s="392"/>
      <c r="I358" s="392"/>
      <c r="J358" s="392"/>
      <c r="K358" s="392"/>
      <c r="L358" s="392"/>
      <c r="M358" s="392"/>
      <c r="N358" s="392"/>
      <c r="O358" s="192" t="s">
        <v>1136</v>
      </c>
    </row>
    <row r="359" spans="1:134" x14ac:dyDescent="0.3">
      <c r="N359"/>
      <c r="O359"/>
      <c r="P359"/>
    </row>
    <row r="360" spans="1:134" ht="49.5" x14ac:dyDescent="0.3">
      <c r="A360" s="222" t="s">
        <v>1005</v>
      </c>
      <c r="B360" s="230" t="s">
        <v>1086</v>
      </c>
      <c r="C360" s="230" t="s">
        <v>1088</v>
      </c>
      <c r="D360" s="230" t="s">
        <v>1090</v>
      </c>
      <c r="E360" s="225" t="s">
        <v>1092</v>
      </c>
      <c r="F360" s="225" t="s">
        <v>1093</v>
      </c>
      <c r="G360" s="225" t="s">
        <v>1094</v>
      </c>
      <c r="H360" s="307" t="s">
        <v>1095</v>
      </c>
      <c r="I360" s="225" t="s">
        <v>1096</v>
      </c>
      <c r="J360" s="230" t="s">
        <v>1101</v>
      </c>
      <c r="K360" s="225" t="s">
        <v>1098</v>
      </c>
      <c r="L360" s="225" t="s">
        <v>1099</v>
      </c>
      <c r="M360" s="225" t="s">
        <v>1100</v>
      </c>
      <c r="N360" s="225" t="s">
        <v>2158</v>
      </c>
      <c r="O360"/>
      <c r="P360"/>
    </row>
    <row r="361" spans="1:134" x14ac:dyDescent="0.3">
      <c r="A361" s="221" t="s">
        <v>904</v>
      </c>
      <c r="B361" s="142" t="s">
        <v>941</v>
      </c>
      <c r="C361" s="142" t="s">
        <v>941</v>
      </c>
      <c r="D361" s="142" t="s">
        <v>941</v>
      </c>
      <c r="E361" s="142" t="s">
        <v>941</v>
      </c>
      <c r="F361" s="142" t="s">
        <v>941</v>
      </c>
      <c r="G361" s="142" t="s">
        <v>941</v>
      </c>
      <c r="H361" s="193" t="s">
        <v>941</v>
      </c>
      <c r="I361" s="193" t="s">
        <v>941</v>
      </c>
      <c r="J361" s="142">
        <v>25</v>
      </c>
      <c r="K361" s="193" t="s">
        <v>941</v>
      </c>
      <c r="L361" s="193" t="s">
        <v>941</v>
      </c>
      <c r="M361" s="193" t="s">
        <v>941</v>
      </c>
      <c r="N361" s="193" t="s">
        <v>941</v>
      </c>
      <c r="P361"/>
    </row>
    <row r="362" spans="1:134" x14ac:dyDescent="0.3">
      <c r="A362" s="221" t="s">
        <v>925</v>
      </c>
      <c r="B362" s="144">
        <v>50</v>
      </c>
      <c r="C362" s="143" t="s">
        <v>1047</v>
      </c>
      <c r="D362" s="146">
        <v>25</v>
      </c>
      <c r="E362" s="48">
        <v>25</v>
      </c>
      <c r="F362" s="193">
        <v>25</v>
      </c>
      <c r="G362" s="48">
        <v>100</v>
      </c>
      <c r="H362" s="48">
        <v>100</v>
      </c>
      <c r="I362" s="149">
        <v>50</v>
      </c>
      <c r="J362" s="147">
        <v>100</v>
      </c>
      <c r="K362" s="149">
        <v>50</v>
      </c>
      <c r="L362" s="149">
        <v>100</v>
      </c>
      <c r="M362" s="149">
        <v>100</v>
      </c>
      <c r="N362" s="235">
        <f>'Prix médians'!X5</f>
        <v>100</v>
      </c>
      <c r="P362" s="221" t="s">
        <v>953</v>
      </c>
    </row>
    <row r="363" spans="1:134" x14ac:dyDescent="0.3">
      <c r="A363" s="130" t="s">
        <v>926</v>
      </c>
      <c r="B363" s="144">
        <v>10</v>
      </c>
      <c r="C363" s="181">
        <v>10</v>
      </c>
      <c r="D363" s="146">
        <v>10</v>
      </c>
      <c r="E363" s="193">
        <v>25</v>
      </c>
      <c r="F363" s="48">
        <v>15</v>
      </c>
      <c r="G363" s="48">
        <v>100</v>
      </c>
      <c r="H363" s="193">
        <v>48</v>
      </c>
      <c r="I363" s="193">
        <v>25</v>
      </c>
      <c r="J363" s="139" t="s">
        <v>1047</v>
      </c>
      <c r="K363" s="193">
        <v>50</v>
      </c>
      <c r="L363" s="193">
        <v>25</v>
      </c>
      <c r="M363" s="193">
        <v>25</v>
      </c>
      <c r="N363" s="182" t="s">
        <v>1047</v>
      </c>
      <c r="P363"/>
    </row>
    <row r="364" spans="1:134" x14ac:dyDescent="0.3">
      <c r="A364" s="130" t="s">
        <v>901</v>
      </c>
      <c r="B364" s="143" t="s">
        <v>1047</v>
      </c>
      <c r="C364" s="235">
        <v>200</v>
      </c>
      <c r="D364" s="237">
        <v>250</v>
      </c>
      <c r="E364" s="193">
        <v>25</v>
      </c>
      <c r="F364" s="48">
        <v>20</v>
      </c>
      <c r="G364" s="193">
        <v>100</v>
      </c>
      <c r="H364" s="48">
        <v>45</v>
      </c>
      <c r="I364" s="149">
        <v>25</v>
      </c>
      <c r="J364" s="139" t="s">
        <v>1047</v>
      </c>
      <c r="K364" s="149">
        <v>20</v>
      </c>
      <c r="L364" s="149">
        <v>25</v>
      </c>
      <c r="M364" s="193">
        <v>25</v>
      </c>
      <c r="N364" s="235">
        <f>'Prix médians'!X6</f>
        <v>25</v>
      </c>
      <c r="P364"/>
    </row>
    <row r="365" spans="1:134" x14ac:dyDescent="0.3">
      <c r="A365" s="130" t="s">
        <v>1052</v>
      </c>
      <c r="B365" s="143" t="s">
        <v>1047</v>
      </c>
      <c r="C365" s="143" t="s">
        <v>1047</v>
      </c>
      <c r="D365" s="143" t="s">
        <v>1047</v>
      </c>
      <c r="E365" s="143" t="s">
        <v>1047</v>
      </c>
      <c r="F365" s="143" t="s">
        <v>1047</v>
      </c>
      <c r="G365" s="143" t="s">
        <v>1047</v>
      </c>
      <c r="H365" s="193">
        <v>48</v>
      </c>
      <c r="I365" s="139" t="s">
        <v>1047</v>
      </c>
      <c r="J365" s="139" t="s">
        <v>1047</v>
      </c>
      <c r="K365" s="182" t="s">
        <v>1047</v>
      </c>
      <c r="L365" s="193">
        <v>25</v>
      </c>
      <c r="M365" s="182" t="s">
        <v>1047</v>
      </c>
      <c r="N365" s="182" t="s">
        <v>1047</v>
      </c>
      <c r="P365"/>
    </row>
    <row r="366" spans="1:134" x14ac:dyDescent="0.3">
      <c r="A366" s="221" t="s">
        <v>1053</v>
      </c>
      <c r="B366" s="143" t="s">
        <v>1047</v>
      </c>
      <c r="C366" s="143" t="s">
        <v>1047</v>
      </c>
      <c r="D366" s="143" t="s">
        <v>1047</v>
      </c>
      <c r="E366" s="48">
        <v>25</v>
      </c>
      <c r="F366" s="139" t="s">
        <v>1047</v>
      </c>
      <c r="G366" s="193">
        <v>100</v>
      </c>
      <c r="H366" s="48">
        <v>48</v>
      </c>
      <c r="I366" s="155">
        <v>25</v>
      </c>
      <c r="J366" s="139" t="s">
        <v>1047</v>
      </c>
      <c r="K366" s="182" t="s">
        <v>1047</v>
      </c>
      <c r="L366" s="149">
        <v>25</v>
      </c>
      <c r="M366" s="182" t="s">
        <v>1047</v>
      </c>
      <c r="N366" s="235">
        <f>'Prix médians'!X7</f>
        <v>25</v>
      </c>
      <c r="P366"/>
    </row>
    <row r="367" spans="1:134" x14ac:dyDescent="0.3">
      <c r="A367" s="130" t="s">
        <v>1054</v>
      </c>
      <c r="B367" s="143" t="s">
        <v>1047</v>
      </c>
      <c r="C367" s="143" t="s">
        <v>1047</v>
      </c>
      <c r="D367" s="143" t="s">
        <v>1047</v>
      </c>
      <c r="E367" s="200" t="s">
        <v>941</v>
      </c>
      <c r="F367" s="139" t="s">
        <v>1047</v>
      </c>
      <c r="G367" s="139" t="s">
        <v>1047</v>
      </c>
      <c r="H367" s="193">
        <v>48</v>
      </c>
      <c r="I367" s="149">
        <v>20</v>
      </c>
      <c r="J367" s="139" t="s">
        <v>1047</v>
      </c>
      <c r="K367" s="182" t="s">
        <v>1047</v>
      </c>
      <c r="L367" s="193">
        <v>25</v>
      </c>
      <c r="M367" s="182" t="s">
        <v>1047</v>
      </c>
      <c r="N367" s="182" t="s">
        <v>1047</v>
      </c>
      <c r="P367"/>
    </row>
    <row r="368" spans="1:134" x14ac:dyDescent="0.3">
      <c r="A368" s="130" t="s">
        <v>905</v>
      </c>
      <c r="B368" s="143" t="s">
        <v>1047</v>
      </c>
      <c r="C368" s="143" t="s">
        <v>1047</v>
      </c>
      <c r="D368" s="143" t="s">
        <v>1047</v>
      </c>
      <c r="E368" s="143" t="s">
        <v>1047</v>
      </c>
      <c r="F368" s="143" t="s">
        <v>1047</v>
      </c>
      <c r="G368" s="143" t="s">
        <v>1047</v>
      </c>
      <c r="H368" s="143" t="s">
        <v>1047</v>
      </c>
      <c r="I368" s="193">
        <v>25</v>
      </c>
      <c r="J368" s="139" t="s">
        <v>1047</v>
      </c>
      <c r="K368" s="193">
        <v>50</v>
      </c>
      <c r="L368" s="149">
        <v>25</v>
      </c>
      <c r="M368" s="193">
        <v>25</v>
      </c>
      <c r="N368" s="193">
        <f>'Prix médians'!X8</f>
        <v>25</v>
      </c>
      <c r="P368"/>
    </row>
    <row r="369" spans="1:16" x14ac:dyDescent="0.3">
      <c r="A369" s="221" t="s">
        <v>902</v>
      </c>
      <c r="B369" s="146">
        <v>15</v>
      </c>
      <c r="C369" s="146">
        <v>25</v>
      </c>
      <c r="D369" s="150">
        <v>20</v>
      </c>
      <c r="E369" s="48">
        <v>25</v>
      </c>
      <c r="F369" s="48">
        <v>25</v>
      </c>
      <c r="G369" s="193">
        <v>100</v>
      </c>
      <c r="H369" s="48">
        <v>25</v>
      </c>
      <c r="I369" s="149">
        <v>25</v>
      </c>
      <c r="J369" s="147">
        <v>25</v>
      </c>
      <c r="K369" s="149">
        <v>50</v>
      </c>
      <c r="L369" s="149">
        <v>25</v>
      </c>
      <c r="M369" s="149">
        <v>25</v>
      </c>
      <c r="N369" s="235">
        <f>'Prix médians'!X9</f>
        <v>25</v>
      </c>
      <c r="P369"/>
    </row>
    <row r="370" spans="1:16" x14ac:dyDescent="0.3">
      <c r="A370" s="221" t="s">
        <v>1049</v>
      </c>
      <c r="B370" s="146">
        <v>45</v>
      </c>
      <c r="C370" s="146">
        <v>15</v>
      </c>
      <c r="D370" s="150">
        <v>15</v>
      </c>
      <c r="E370" s="48">
        <v>100</v>
      </c>
      <c r="F370" s="139" t="s">
        <v>1047</v>
      </c>
      <c r="G370" s="48">
        <v>100</v>
      </c>
      <c r="H370" s="139" t="s">
        <v>1047</v>
      </c>
      <c r="I370" s="149">
        <v>25</v>
      </c>
      <c r="J370" s="139" t="s">
        <v>1047</v>
      </c>
      <c r="K370" s="182" t="s">
        <v>1047</v>
      </c>
      <c r="L370" s="182" t="s">
        <v>1047</v>
      </c>
      <c r="M370" s="182" t="s">
        <v>1047</v>
      </c>
      <c r="N370" s="182" t="s">
        <v>1047</v>
      </c>
      <c r="P370"/>
    </row>
    <row r="371" spans="1:16" x14ac:dyDescent="0.3">
      <c r="A371" s="130" t="s">
        <v>927</v>
      </c>
      <c r="B371" s="231">
        <v>50</v>
      </c>
      <c r="C371" s="231">
        <v>50</v>
      </c>
      <c r="D371" s="143" t="s">
        <v>1047</v>
      </c>
      <c r="E371" s="193">
        <v>25</v>
      </c>
      <c r="F371" s="48">
        <v>25</v>
      </c>
      <c r="G371" s="139" t="s">
        <v>1047</v>
      </c>
      <c r="H371" s="48">
        <v>10</v>
      </c>
      <c r="I371" s="149">
        <v>10</v>
      </c>
      <c r="J371" s="139" t="s">
        <v>1047</v>
      </c>
      <c r="K371" s="182" t="s">
        <v>1047</v>
      </c>
      <c r="L371" s="182" t="s">
        <v>1047</v>
      </c>
      <c r="M371" s="149">
        <v>10</v>
      </c>
      <c r="N371" s="235">
        <f>'Prix médians'!X10</f>
        <v>10</v>
      </c>
      <c r="P371"/>
    </row>
    <row r="372" spans="1:16" x14ac:dyDescent="0.3">
      <c r="A372" s="221" t="s">
        <v>928</v>
      </c>
      <c r="B372" s="143" t="s">
        <v>1047</v>
      </c>
      <c r="C372" s="143" t="s">
        <v>1047</v>
      </c>
      <c r="D372" s="143" t="s">
        <v>1047</v>
      </c>
      <c r="E372" s="193">
        <v>25</v>
      </c>
      <c r="F372" s="48">
        <v>25</v>
      </c>
      <c r="G372" s="139" t="s">
        <v>1047</v>
      </c>
      <c r="H372" s="139" t="s">
        <v>1047</v>
      </c>
      <c r="I372" s="139" t="s">
        <v>1047</v>
      </c>
      <c r="J372" s="155">
        <v>25</v>
      </c>
      <c r="K372" s="193">
        <v>50</v>
      </c>
      <c r="L372" s="182" t="s">
        <v>1047</v>
      </c>
      <c r="M372" s="182" t="s">
        <v>1047</v>
      </c>
      <c r="N372" s="235">
        <f>'Prix médians'!X11</f>
        <v>25</v>
      </c>
      <c r="P372"/>
    </row>
    <row r="373" spans="1:16" x14ac:dyDescent="0.3">
      <c r="A373" s="221" t="s">
        <v>1055</v>
      </c>
      <c r="B373" s="146">
        <v>25</v>
      </c>
      <c r="C373" s="146">
        <v>25</v>
      </c>
      <c r="D373" s="146">
        <v>25</v>
      </c>
      <c r="E373" s="48">
        <v>25</v>
      </c>
      <c r="F373" s="48">
        <v>25</v>
      </c>
      <c r="G373" s="48">
        <v>100</v>
      </c>
      <c r="H373" s="48">
        <v>25</v>
      </c>
      <c r="I373" s="139" t="s">
        <v>1047</v>
      </c>
      <c r="J373" s="139" t="s">
        <v>1047</v>
      </c>
      <c r="K373" s="139" t="s">
        <v>1047</v>
      </c>
      <c r="L373" s="149">
        <v>20</v>
      </c>
      <c r="M373" s="149">
        <v>25</v>
      </c>
      <c r="N373" s="182" t="s">
        <v>1047</v>
      </c>
      <c r="P373"/>
    </row>
    <row r="374" spans="1:16" x14ac:dyDescent="0.3">
      <c r="A374" s="221" t="s">
        <v>929</v>
      </c>
      <c r="B374" s="140" t="s">
        <v>1102</v>
      </c>
      <c r="C374" s="144">
        <v>100</v>
      </c>
      <c r="D374" s="144">
        <v>100</v>
      </c>
      <c r="E374" s="48">
        <v>100</v>
      </c>
      <c r="F374" s="48">
        <v>150</v>
      </c>
      <c r="G374" s="48">
        <v>150</v>
      </c>
      <c r="H374" s="48">
        <v>150</v>
      </c>
      <c r="I374" s="149">
        <v>100</v>
      </c>
      <c r="J374" s="139" t="s">
        <v>1047</v>
      </c>
      <c r="K374" s="149">
        <v>100</v>
      </c>
      <c r="L374" s="149">
        <v>100</v>
      </c>
      <c r="M374" s="149">
        <v>100</v>
      </c>
      <c r="N374" s="235">
        <f>'Prix médians'!X12</f>
        <v>100</v>
      </c>
      <c r="P374"/>
    </row>
    <row r="375" spans="1:16" x14ac:dyDescent="0.3">
      <c r="A375" s="130" t="s">
        <v>1750</v>
      </c>
      <c r="B375" s="139" t="s">
        <v>1047</v>
      </c>
      <c r="C375" s="139" t="s">
        <v>1047</v>
      </c>
      <c r="D375" s="139" t="s">
        <v>1047</v>
      </c>
      <c r="E375" s="139" t="s">
        <v>1047</v>
      </c>
      <c r="F375" s="139" t="s">
        <v>1047</v>
      </c>
      <c r="G375" s="139" t="s">
        <v>1047</v>
      </c>
      <c r="H375" s="139" t="s">
        <v>1047</v>
      </c>
      <c r="I375" s="139" t="s">
        <v>1047</v>
      </c>
      <c r="J375" s="139" t="s">
        <v>1047</v>
      </c>
      <c r="K375" s="139" t="s">
        <v>1047</v>
      </c>
      <c r="L375" s="139" t="s">
        <v>1047</v>
      </c>
      <c r="M375" s="148">
        <v>38</v>
      </c>
      <c r="N375" s="235">
        <f>'Prix médians'!X13</f>
        <v>25</v>
      </c>
      <c r="P375"/>
    </row>
    <row r="376" spans="1:16" x14ac:dyDescent="0.3">
      <c r="A376" s="221" t="s">
        <v>874</v>
      </c>
      <c r="B376" s="140"/>
      <c r="C376" s="144"/>
      <c r="D376" s="144"/>
      <c r="E376" s="48">
        <v>50</v>
      </c>
      <c r="F376" s="193">
        <v>25</v>
      </c>
      <c r="G376" s="193">
        <v>100</v>
      </c>
      <c r="H376" s="48">
        <v>25</v>
      </c>
      <c r="I376" s="155">
        <v>25</v>
      </c>
      <c r="J376" s="147">
        <v>25</v>
      </c>
      <c r="K376" s="149">
        <v>25</v>
      </c>
      <c r="L376" s="149">
        <v>25</v>
      </c>
      <c r="M376" s="149">
        <v>25</v>
      </c>
      <c r="N376" s="235">
        <f>'Prix médians'!X14</f>
        <v>25</v>
      </c>
      <c r="P376"/>
    </row>
    <row r="377" spans="1:16" x14ac:dyDescent="0.3">
      <c r="A377" s="221" t="s">
        <v>1057</v>
      </c>
      <c r="B377" s="140"/>
      <c r="C377" s="140" t="s">
        <v>1102</v>
      </c>
      <c r="D377" s="143" t="s">
        <v>1047</v>
      </c>
      <c r="E377" s="193">
        <v>25</v>
      </c>
      <c r="F377" s="193">
        <v>25</v>
      </c>
      <c r="G377" s="139" t="s">
        <v>1047</v>
      </c>
      <c r="H377" s="48">
        <v>50</v>
      </c>
      <c r="I377" s="139" t="s">
        <v>1047</v>
      </c>
      <c r="J377" s="139" t="s">
        <v>1047</v>
      </c>
      <c r="K377" s="182" t="s">
        <v>1047</v>
      </c>
      <c r="L377" s="182" t="s">
        <v>1047</v>
      </c>
      <c r="M377" s="182" t="s">
        <v>1047</v>
      </c>
      <c r="N377" s="182" t="s">
        <v>1047</v>
      </c>
      <c r="P377"/>
    </row>
    <row r="378" spans="1:16" x14ac:dyDescent="0.3">
      <c r="A378" s="221" t="s">
        <v>930</v>
      </c>
      <c r="B378" s="146">
        <v>10</v>
      </c>
      <c r="C378" s="154" t="s">
        <v>1102</v>
      </c>
      <c r="D378" s="143" t="s">
        <v>1047</v>
      </c>
      <c r="E378" s="139" t="s">
        <v>1047</v>
      </c>
      <c r="F378" s="193">
        <v>25</v>
      </c>
      <c r="G378" s="193">
        <v>100</v>
      </c>
      <c r="H378" s="48">
        <v>50</v>
      </c>
      <c r="I378" s="149">
        <v>25</v>
      </c>
      <c r="J378" s="147">
        <v>10</v>
      </c>
      <c r="K378" s="149">
        <v>15</v>
      </c>
      <c r="L378" s="149">
        <v>15</v>
      </c>
      <c r="M378" s="149">
        <v>10</v>
      </c>
      <c r="N378" s="235">
        <f>'Prix médians'!X15</f>
        <v>10</v>
      </c>
      <c r="O378"/>
      <c r="P378"/>
    </row>
    <row r="379" spans="1:16" x14ac:dyDescent="0.3">
      <c r="A379" s="221" t="s">
        <v>931</v>
      </c>
      <c r="B379" s="141" t="s">
        <v>1102</v>
      </c>
      <c r="C379" s="154" t="s">
        <v>1102</v>
      </c>
      <c r="D379" s="140" t="s">
        <v>1102</v>
      </c>
      <c r="E379" s="139" t="s">
        <v>1047</v>
      </c>
      <c r="F379" s="193">
        <v>25</v>
      </c>
      <c r="G379" s="193">
        <v>100</v>
      </c>
      <c r="H379" s="139" t="s">
        <v>1047</v>
      </c>
      <c r="I379" s="193" t="s">
        <v>941</v>
      </c>
      <c r="J379" s="139" t="s">
        <v>1047</v>
      </c>
      <c r="K379" s="193">
        <v>50</v>
      </c>
      <c r="L379" s="193" t="s">
        <v>941</v>
      </c>
      <c r="M379" s="193">
        <v>25</v>
      </c>
      <c r="N379" s="193" t="s">
        <v>941</v>
      </c>
      <c r="O379"/>
      <c r="P379"/>
    </row>
    <row r="380" spans="1:16" x14ac:dyDescent="0.3">
      <c r="A380" s="221" t="s">
        <v>1058</v>
      </c>
      <c r="B380" s="143" t="s">
        <v>1047</v>
      </c>
      <c r="C380" s="143" t="s">
        <v>1047</v>
      </c>
      <c r="D380" s="143" t="s">
        <v>1047</v>
      </c>
      <c r="E380" s="139" t="s">
        <v>1047</v>
      </c>
      <c r="F380" s="139" t="s">
        <v>1047</v>
      </c>
      <c r="G380" s="139" t="s">
        <v>1047</v>
      </c>
      <c r="H380" s="193">
        <v>48</v>
      </c>
      <c r="I380" s="193">
        <v>25</v>
      </c>
      <c r="J380" s="139" t="s">
        <v>1047</v>
      </c>
      <c r="K380" s="182" t="s">
        <v>1047</v>
      </c>
      <c r="L380" s="182" t="s">
        <v>1047</v>
      </c>
      <c r="M380" s="182" t="s">
        <v>1047</v>
      </c>
      <c r="N380" s="182" t="s">
        <v>1047</v>
      </c>
      <c r="O380"/>
      <c r="P380"/>
    </row>
    <row r="381" spans="1:16" x14ac:dyDescent="0.3">
      <c r="A381" s="221" t="s">
        <v>1059</v>
      </c>
      <c r="B381" s="143" t="s">
        <v>1047</v>
      </c>
      <c r="C381" s="143" t="s">
        <v>1047</v>
      </c>
      <c r="D381" s="143" t="s">
        <v>1047</v>
      </c>
      <c r="E381" s="139" t="s">
        <v>1047</v>
      </c>
      <c r="F381" s="193">
        <v>25</v>
      </c>
      <c r="G381" s="139" t="s">
        <v>1047</v>
      </c>
      <c r="H381" s="193">
        <v>48</v>
      </c>
      <c r="I381" s="139" t="s">
        <v>1047</v>
      </c>
      <c r="J381" s="139" t="s">
        <v>1047</v>
      </c>
      <c r="K381" s="182" t="s">
        <v>1047</v>
      </c>
      <c r="L381" s="182" t="s">
        <v>1047</v>
      </c>
      <c r="M381" s="182" t="s">
        <v>1047</v>
      </c>
      <c r="N381" s="182" t="s">
        <v>1047</v>
      </c>
      <c r="O381"/>
      <c r="P381"/>
    </row>
    <row r="382" spans="1:16" x14ac:dyDescent="0.3">
      <c r="A382" s="221" t="s">
        <v>1060</v>
      </c>
      <c r="B382" s="143" t="s">
        <v>1047</v>
      </c>
      <c r="C382" s="143" t="s">
        <v>1047</v>
      </c>
      <c r="D382" s="143" t="s">
        <v>1047</v>
      </c>
      <c r="E382" s="193">
        <v>25</v>
      </c>
      <c r="F382" s="193">
        <v>25</v>
      </c>
      <c r="G382" s="193">
        <v>100</v>
      </c>
      <c r="H382" s="193">
        <v>48</v>
      </c>
      <c r="I382" s="193">
        <v>25</v>
      </c>
      <c r="J382" s="139" t="s">
        <v>1047</v>
      </c>
      <c r="K382" s="193">
        <v>50</v>
      </c>
      <c r="L382" s="182" t="s">
        <v>1047</v>
      </c>
      <c r="M382" s="182" t="s">
        <v>1047</v>
      </c>
      <c r="N382" s="182" t="s">
        <v>1047</v>
      </c>
      <c r="O382"/>
      <c r="P382"/>
    </row>
    <row r="383" spans="1:16" x14ac:dyDescent="0.3">
      <c r="A383" s="130" t="s">
        <v>1729</v>
      </c>
      <c r="B383" s="143" t="s">
        <v>1047</v>
      </c>
      <c r="C383" s="143" t="s">
        <v>1047</v>
      </c>
      <c r="D383" s="143" t="s">
        <v>1047</v>
      </c>
      <c r="E383" s="143" t="s">
        <v>1047</v>
      </c>
      <c r="F383" s="143" t="s">
        <v>1047</v>
      </c>
      <c r="G383" s="143" t="s">
        <v>1047</v>
      </c>
      <c r="H383" s="143" t="s">
        <v>1047</v>
      </c>
      <c r="I383" s="143" t="s">
        <v>1047</v>
      </c>
      <c r="J383" s="143" t="s">
        <v>1047</v>
      </c>
      <c r="K383" s="143" t="s">
        <v>1047</v>
      </c>
      <c r="L383" s="143" t="s">
        <v>1047</v>
      </c>
      <c r="M383" s="235">
        <v>25</v>
      </c>
      <c r="N383" s="235">
        <f>'Prix médians'!X17</f>
        <v>12.5</v>
      </c>
      <c r="O383"/>
      <c r="P383"/>
    </row>
    <row r="384" spans="1:16" x14ac:dyDescent="0.3">
      <c r="A384" s="221" t="s">
        <v>1061</v>
      </c>
      <c r="B384" s="143" t="s">
        <v>1047</v>
      </c>
      <c r="C384" s="143" t="s">
        <v>1047</v>
      </c>
      <c r="D384" s="143" t="s">
        <v>1047</v>
      </c>
      <c r="E384" s="139" t="s">
        <v>1047</v>
      </c>
      <c r="F384" s="139" t="s">
        <v>1047</v>
      </c>
      <c r="G384" s="139" t="s">
        <v>1047</v>
      </c>
      <c r="H384" s="139" t="s">
        <v>1047</v>
      </c>
      <c r="I384" s="139" t="s">
        <v>1047</v>
      </c>
      <c r="J384" s="139" t="s">
        <v>1047</v>
      </c>
      <c r="K384" s="182" t="s">
        <v>1047</v>
      </c>
      <c r="L384" s="182" t="s">
        <v>1047</v>
      </c>
      <c r="M384" s="182" t="s">
        <v>1047</v>
      </c>
      <c r="N384" s="182" t="s">
        <v>1047</v>
      </c>
      <c r="O384"/>
      <c r="P384"/>
    </row>
    <row r="385" spans="1:16" x14ac:dyDescent="0.3">
      <c r="A385" s="130" t="s">
        <v>1063</v>
      </c>
      <c r="B385" s="143" t="s">
        <v>1047</v>
      </c>
      <c r="C385" s="189" t="s">
        <v>1102</v>
      </c>
      <c r="D385" s="143" t="s">
        <v>1047</v>
      </c>
      <c r="E385" s="139" t="s">
        <v>1047</v>
      </c>
      <c r="F385" s="193">
        <v>25</v>
      </c>
      <c r="G385" s="193">
        <v>100</v>
      </c>
      <c r="H385" s="139" t="s">
        <v>1047</v>
      </c>
      <c r="I385" s="139" t="s">
        <v>1047</v>
      </c>
      <c r="J385" s="139" t="s">
        <v>1047</v>
      </c>
      <c r="K385" s="193">
        <v>50</v>
      </c>
      <c r="L385" s="193">
        <v>25</v>
      </c>
      <c r="M385" s="193">
        <v>25</v>
      </c>
      <c r="N385" s="193">
        <f>'Prix médians'!X18</f>
        <v>25</v>
      </c>
      <c r="O385"/>
      <c r="P385"/>
    </row>
    <row r="386" spans="1:16" x14ac:dyDescent="0.3">
      <c r="A386" s="221" t="s">
        <v>933</v>
      </c>
      <c r="B386" s="143" t="s">
        <v>1047</v>
      </c>
      <c r="C386" s="143" t="s">
        <v>1047</v>
      </c>
      <c r="D386" s="143" t="s">
        <v>1047</v>
      </c>
      <c r="E386" s="139" t="s">
        <v>1047</v>
      </c>
      <c r="F386" s="48">
        <v>50</v>
      </c>
      <c r="G386" s="193">
        <v>100</v>
      </c>
      <c r="H386" s="139" t="s">
        <v>1047</v>
      </c>
      <c r="I386" s="155" t="s">
        <v>941</v>
      </c>
      <c r="J386" s="139" t="s">
        <v>1047</v>
      </c>
      <c r="K386" s="193">
        <v>50</v>
      </c>
      <c r="L386" s="149">
        <v>100</v>
      </c>
      <c r="M386" s="149">
        <v>100</v>
      </c>
      <c r="N386" s="182" t="s">
        <v>1047</v>
      </c>
      <c r="O386"/>
      <c r="P386"/>
    </row>
    <row r="387" spans="1:16" x14ac:dyDescent="0.3">
      <c r="A387" s="221" t="s">
        <v>1062</v>
      </c>
      <c r="B387" s="143" t="s">
        <v>1047</v>
      </c>
      <c r="C387" s="143" t="s">
        <v>1047</v>
      </c>
      <c r="D387" s="143" t="s">
        <v>1047</v>
      </c>
      <c r="E387" s="139" t="s">
        <v>1047</v>
      </c>
      <c r="F387" s="139" t="s">
        <v>1047</v>
      </c>
      <c r="G387" s="139" t="s">
        <v>1047</v>
      </c>
      <c r="H387" s="193">
        <v>48</v>
      </c>
      <c r="I387" s="139" t="s">
        <v>1047</v>
      </c>
      <c r="J387" s="139" t="s">
        <v>1047</v>
      </c>
      <c r="K387" s="182" t="s">
        <v>1047</v>
      </c>
      <c r="L387" s="182" t="s">
        <v>1047</v>
      </c>
      <c r="M387" s="182" t="s">
        <v>1047</v>
      </c>
      <c r="N387" s="182" t="s">
        <v>1047</v>
      </c>
      <c r="O387"/>
      <c r="P387"/>
    </row>
    <row r="388" spans="1:16" x14ac:dyDescent="0.3">
      <c r="A388" s="221" t="s">
        <v>1064</v>
      </c>
      <c r="B388" s="141" t="s">
        <v>1102</v>
      </c>
      <c r="C388" s="150">
        <v>15</v>
      </c>
      <c r="D388" s="143" t="s">
        <v>1047</v>
      </c>
      <c r="E388" s="48">
        <v>25</v>
      </c>
      <c r="F388" s="193">
        <v>25</v>
      </c>
      <c r="G388" s="139" t="s">
        <v>1047</v>
      </c>
      <c r="H388" s="139" t="s">
        <v>1047</v>
      </c>
      <c r="I388" s="139" t="s">
        <v>1047</v>
      </c>
      <c r="J388" s="139" t="s">
        <v>1047</v>
      </c>
      <c r="K388" s="182" t="s">
        <v>1047</v>
      </c>
      <c r="L388" s="182" t="s">
        <v>1047</v>
      </c>
      <c r="M388" s="182" t="s">
        <v>1047</v>
      </c>
      <c r="N388" s="182" t="s">
        <v>1047</v>
      </c>
      <c r="O388"/>
      <c r="P388"/>
    </row>
    <row r="389" spans="1:16" ht="17.25" thickBot="1" x14ac:dyDescent="0.35">
      <c r="A389" s="221" t="s">
        <v>934</v>
      </c>
      <c r="B389" s="144">
        <v>10</v>
      </c>
      <c r="C389" s="144">
        <v>100</v>
      </c>
      <c r="D389" s="146">
        <v>100</v>
      </c>
      <c r="E389" s="48">
        <v>100</v>
      </c>
      <c r="F389" s="48">
        <v>100</v>
      </c>
      <c r="G389" s="48">
        <v>100</v>
      </c>
      <c r="H389" s="48">
        <v>100</v>
      </c>
      <c r="I389" s="155" t="s">
        <v>941</v>
      </c>
      <c r="J389" s="139" t="s">
        <v>1047</v>
      </c>
      <c r="K389" s="149">
        <v>100</v>
      </c>
      <c r="L389" s="149">
        <v>100</v>
      </c>
      <c r="M389" s="149">
        <v>100</v>
      </c>
      <c r="N389" s="193">
        <f>'Prix médians'!X19</f>
        <v>25</v>
      </c>
      <c r="O389"/>
      <c r="P389"/>
    </row>
    <row r="390" spans="1:16" ht="17.25" thickBot="1" x14ac:dyDescent="0.35">
      <c r="A390" s="157" t="s">
        <v>1103</v>
      </c>
      <c r="B390" s="162">
        <v>25</v>
      </c>
      <c r="C390" s="160">
        <v>25</v>
      </c>
      <c r="D390" s="159">
        <v>63</v>
      </c>
      <c r="E390" s="194">
        <v>25</v>
      </c>
      <c r="F390" s="195">
        <v>25</v>
      </c>
      <c r="G390" s="195">
        <v>100</v>
      </c>
      <c r="H390" s="196">
        <v>48</v>
      </c>
      <c r="I390" s="160">
        <v>25</v>
      </c>
      <c r="J390" s="160">
        <v>25</v>
      </c>
      <c r="K390" s="160">
        <v>37.5</v>
      </c>
      <c r="L390" s="160">
        <v>25</v>
      </c>
      <c r="M390" s="160">
        <v>25</v>
      </c>
      <c r="N390" s="160">
        <f>'Prix médians'!X20</f>
        <v>25</v>
      </c>
      <c r="O390"/>
      <c r="P390"/>
    </row>
    <row r="391" spans="1:16" x14ac:dyDescent="0.3">
      <c r="A391" s="184"/>
      <c r="B391" s="186"/>
      <c r="C391" s="187"/>
      <c r="D391" s="187"/>
      <c r="E391" s="313"/>
      <c r="F391" s="313"/>
      <c r="G391" s="313"/>
      <c r="H391" s="314"/>
      <c r="I391" s="187"/>
      <c r="J391" s="187"/>
      <c r="K391" s="187"/>
      <c r="L391" s="187"/>
      <c r="M391" s="187"/>
      <c r="N391"/>
      <c r="O391"/>
      <c r="P391"/>
    </row>
    <row r="392" spans="1:16" x14ac:dyDescent="0.3">
      <c r="E392" s="198"/>
      <c r="G392" s="130"/>
      <c r="H392" s="130"/>
      <c r="I392" s="197"/>
      <c r="J392" s="197"/>
      <c r="K392" s="197"/>
      <c r="N392"/>
      <c r="O392"/>
      <c r="P392"/>
    </row>
    <row r="393" spans="1:16" ht="66" x14ac:dyDescent="0.3">
      <c r="A393" s="222" t="s">
        <v>1005</v>
      </c>
      <c r="B393" s="266" t="s">
        <v>2163</v>
      </c>
      <c r="C393" s="266" t="s">
        <v>1113</v>
      </c>
      <c r="D393" s="264" t="s">
        <v>1115</v>
      </c>
      <c r="E393" s="264" t="s">
        <v>1116</v>
      </c>
      <c r="F393" s="264" t="s">
        <v>1117</v>
      </c>
      <c r="G393" s="264" t="s">
        <v>1123</v>
      </c>
      <c r="H393" s="264" t="s">
        <v>1118</v>
      </c>
      <c r="I393" s="266" t="s">
        <v>1124</v>
      </c>
      <c r="J393" s="264" t="s">
        <v>1119</v>
      </c>
      <c r="K393" s="264" t="s">
        <v>1120</v>
      </c>
      <c r="L393" s="264" t="s">
        <v>1121</v>
      </c>
      <c r="M393" s="224" t="s">
        <v>2159</v>
      </c>
      <c r="N393"/>
      <c r="O393"/>
      <c r="P393"/>
    </row>
    <row r="394" spans="1:16" x14ac:dyDescent="0.3">
      <c r="A394" s="221" t="s">
        <v>904</v>
      </c>
      <c r="B394" s="109">
        <v>-6.25E-2</v>
      </c>
      <c r="C394" s="109" t="s">
        <v>1048</v>
      </c>
      <c r="D394" s="109" t="s">
        <v>1048</v>
      </c>
      <c r="E394" s="109" t="s">
        <v>1048</v>
      </c>
      <c r="F394" s="109" t="s">
        <v>1048</v>
      </c>
      <c r="G394" s="109" t="s">
        <v>1048</v>
      </c>
      <c r="H394" s="109" t="s">
        <v>1048</v>
      </c>
      <c r="I394" s="165"/>
      <c r="J394" s="165" t="s">
        <v>1048</v>
      </c>
      <c r="K394" s="109" t="s">
        <v>1048</v>
      </c>
      <c r="L394" s="109"/>
      <c r="M394" s="107"/>
      <c r="N394"/>
      <c r="O394"/>
      <c r="P394"/>
    </row>
    <row r="395" spans="1:16" x14ac:dyDescent="0.3">
      <c r="A395" s="221" t="s">
        <v>925</v>
      </c>
      <c r="B395" s="109" t="s">
        <v>1048</v>
      </c>
      <c r="C395" s="109" t="s">
        <v>1048</v>
      </c>
      <c r="D395" s="109">
        <v>0</v>
      </c>
      <c r="E395" s="109">
        <v>0</v>
      </c>
      <c r="F395" s="109">
        <v>3</v>
      </c>
      <c r="G395" s="109">
        <v>0</v>
      </c>
      <c r="H395" s="109">
        <v>-0.5</v>
      </c>
      <c r="I395" s="165">
        <v>1</v>
      </c>
      <c r="J395" s="165">
        <v>0</v>
      </c>
      <c r="K395" s="109">
        <v>1</v>
      </c>
      <c r="L395" s="107">
        <v>0</v>
      </c>
      <c r="M395" s="107">
        <f>N362/M362-1</f>
        <v>0</v>
      </c>
      <c r="N395"/>
      <c r="O395"/>
      <c r="P395"/>
    </row>
    <row r="396" spans="1:16" x14ac:dyDescent="0.3">
      <c r="A396" s="130" t="s">
        <v>926</v>
      </c>
      <c r="B396" s="109">
        <v>0</v>
      </c>
      <c r="C396" s="109">
        <v>0</v>
      </c>
      <c r="D396" s="109">
        <v>1.5</v>
      </c>
      <c r="E396" s="109">
        <v>-0.4</v>
      </c>
      <c r="F396" s="109">
        <v>5.666666666666667</v>
      </c>
      <c r="G396" s="109">
        <v>-0.52</v>
      </c>
      <c r="H396" s="109">
        <v>-0.47916666666666663</v>
      </c>
      <c r="I396" s="165"/>
      <c r="J396" s="165">
        <v>1</v>
      </c>
      <c r="K396" s="109">
        <v>-0.5</v>
      </c>
      <c r="L396" s="107">
        <v>0</v>
      </c>
      <c r="M396" s="107"/>
      <c r="N396"/>
      <c r="O396"/>
      <c r="P396"/>
    </row>
    <row r="397" spans="1:16" x14ac:dyDescent="0.3">
      <c r="A397" s="130" t="s">
        <v>901</v>
      </c>
      <c r="B397" s="109" t="s">
        <v>1048</v>
      </c>
      <c r="C397" s="109">
        <v>0.25</v>
      </c>
      <c r="D397" s="109">
        <v>-0.9</v>
      </c>
      <c r="E397" s="109">
        <v>-0.19999999999999996</v>
      </c>
      <c r="F397" s="109">
        <v>4</v>
      </c>
      <c r="G397" s="109">
        <v>-0.55000000000000004</v>
      </c>
      <c r="H397" s="109">
        <v>-0.44444444444444442</v>
      </c>
      <c r="I397" s="165"/>
      <c r="J397" s="165">
        <v>-0.19999999999999996</v>
      </c>
      <c r="K397" s="109">
        <v>0.25</v>
      </c>
      <c r="L397" s="107">
        <v>0</v>
      </c>
      <c r="M397" s="107">
        <f t="shared" ref="M397:M418" si="28">N364/M364-1</f>
        <v>0</v>
      </c>
      <c r="N397"/>
      <c r="O397"/>
      <c r="P397"/>
    </row>
    <row r="398" spans="1:16" x14ac:dyDescent="0.3">
      <c r="A398" s="130" t="s">
        <v>1052</v>
      </c>
      <c r="B398" s="109"/>
      <c r="C398" s="109"/>
      <c r="D398" s="109"/>
      <c r="E398" s="109"/>
      <c r="F398" s="109"/>
      <c r="G398" s="109" t="s">
        <v>1048</v>
      </c>
      <c r="H398" s="109" t="s">
        <v>1048</v>
      </c>
      <c r="I398" s="165"/>
      <c r="J398" s="165" t="s">
        <v>1048</v>
      </c>
      <c r="K398" s="109" t="s">
        <v>1048</v>
      </c>
      <c r="L398" s="107"/>
      <c r="M398" s="107"/>
      <c r="N398"/>
      <c r="O398"/>
      <c r="P398"/>
    </row>
    <row r="399" spans="1:16" x14ac:dyDescent="0.3">
      <c r="A399" s="221" t="s">
        <v>1053</v>
      </c>
      <c r="B399" s="109"/>
      <c r="C399" s="109" t="s">
        <v>1048</v>
      </c>
      <c r="D399" s="109" t="s">
        <v>1048</v>
      </c>
      <c r="E399" s="109" t="s">
        <v>1048</v>
      </c>
      <c r="F399" s="109" t="s">
        <v>1048</v>
      </c>
      <c r="G399" s="109">
        <v>-0.52</v>
      </c>
      <c r="H399" s="109">
        <v>-0.47916666666666663</v>
      </c>
      <c r="I399" s="165"/>
      <c r="J399" s="165" t="s">
        <v>1048</v>
      </c>
      <c r="K399" s="109" t="s">
        <v>1048</v>
      </c>
      <c r="L399" s="107"/>
      <c r="M399" s="107"/>
      <c r="N399"/>
      <c r="O399"/>
      <c r="P399"/>
    </row>
    <row r="400" spans="1:16" x14ac:dyDescent="0.3">
      <c r="A400" s="130" t="s">
        <v>1054</v>
      </c>
      <c r="B400" s="109" t="s">
        <v>1048</v>
      </c>
      <c r="C400" s="109" t="s">
        <v>1048</v>
      </c>
      <c r="D400" s="109" t="s">
        <v>1048</v>
      </c>
      <c r="E400" s="109" t="s">
        <v>1048</v>
      </c>
      <c r="F400" s="109" t="s">
        <v>1048</v>
      </c>
      <c r="G400" s="109" t="s">
        <v>1048</v>
      </c>
      <c r="H400" s="109">
        <v>-0.58333333333333326</v>
      </c>
      <c r="I400" s="165"/>
      <c r="J400" s="165" t="s">
        <v>1048</v>
      </c>
      <c r="K400" s="109" t="s">
        <v>1048</v>
      </c>
      <c r="L400" s="107"/>
      <c r="M400" s="107"/>
      <c r="N400"/>
      <c r="O400"/>
      <c r="P400"/>
    </row>
    <row r="401" spans="1:16" x14ac:dyDescent="0.3">
      <c r="A401" s="130" t="s">
        <v>905</v>
      </c>
      <c r="B401" s="109"/>
      <c r="C401" s="109"/>
      <c r="D401" s="109"/>
      <c r="E401" s="109"/>
      <c r="F401" s="109"/>
      <c r="G401" s="109"/>
      <c r="H401" s="109" t="s">
        <v>1048</v>
      </c>
      <c r="I401" s="165"/>
      <c r="J401" s="165">
        <v>1</v>
      </c>
      <c r="K401" s="109">
        <v>-0.5</v>
      </c>
      <c r="L401" s="107">
        <v>0</v>
      </c>
      <c r="M401" s="107">
        <f t="shared" si="28"/>
        <v>0</v>
      </c>
      <c r="N401"/>
      <c r="O401"/>
      <c r="P401"/>
    </row>
    <row r="402" spans="1:16" x14ac:dyDescent="0.3">
      <c r="A402" s="221" t="s">
        <v>902</v>
      </c>
      <c r="B402" s="109">
        <v>0.66666666666666674</v>
      </c>
      <c r="C402" s="109">
        <v>-0.19999999999999996</v>
      </c>
      <c r="D402" s="109">
        <v>0.25</v>
      </c>
      <c r="E402" s="109">
        <v>0</v>
      </c>
      <c r="F402" s="109">
        <v>3</v>
      </c>
      <c r="G402" s="109">
        <v>-0.75</v>
      </c>
      <c r="H402" s="109">
        <v>0</v>
      </c>
      <c r="I402" s="165">
        <v>0</v>
      </c>
      <c r="J402" s="165">
        <v>1</v>
      </c>
      <c r="K402" s="109">
        <v>-0.5</v>
      </c>
      <c r="L402" s="107">
        <v>0</v>
      </c>
      <c r="M402" s="107">
        <f t="shared" si="28"/>
        <v>0</v>
      </c>
      <c r="N402"/>
      <c r="O402"/>
      <c r="P402"/>
    </row>
    <row r="403" spans="1:16" x14ac:dyDescent="0.3">
      <c r="A403" s="221" t="s">
        <v>1049</v>
      </c>
      <c r="B403" s="109">
        <v>-0.66666666666666674</v>
      </c>
      <c r="C403" s="109">
        <v>0</v>
      </c>
      <c r="D403" s="109">
        <v>5.666666666666667</v>
      </c>
      <c r="E403" s="109" t="s">
        <v>1048</v>
      </c>
      <c r="F403" s="109" t="s">
        <v>1048</v>
      </c>
      <c r="G403" s="109" t="s">
        <v>1048</v>
      </c>
      <c r="H403" s="109" t="s">
        <v>1048</v>
      </c>
      <c r="I403" s="165"/>
      <c r="J403" s="165" t="s">
        <v>1048</v>
      </c>
      <c r="K403" s="109" t="s">
        <v>1048</v>
      </c>
      <c r="L403" s="107"/>
      <c r="M403" s="107"/>
      <c r="N403"/>
      <c r="O403"/>
      <c r="P403"/>
    </row>
    <row r="404" spans="1:16" x14ac:dyDescent="0.3">
      <c r="A404" s="130" t="s">
        <v>927</v>
      </c>
      <c r="B404" s="109">
        <v>0</v>
      </c>
      <c r="C404" s="109" t="s">
        <v>1048</v>
      </c>
      <c r="D404" s="109" t="s">
        <v>1048</v>
      </c>
      <c r="E404" s="109">
        <v>0</v>
      </c>
      <c r="F404" s="109" t="s">
        <v>1048</v>
      </c>
      <c r="G404" s="109" t="s">
        <v>1048</v>
      </c>
      <c r="H404" s="109">
        <v>0</v>
      </c>
      <c r="I404" s="165"/>
      <c r="J404" s="165" t="s">
        <v>1048</v>
      </c>
      <c r="K404" s="109" t="s">
        <v>1048</v>
      </c>
      <c r="L404" s="107"/>
      <c r="M404" s="107">
        <f t="shared" si="28"/>
        <v>0</v>
      </c>
      <c r="N404"/>
      <c r="O404"/>
      <c r="P404"/>
    </row>
    <row r="405" spans="1:16" x14ac:dyDescent="0.3">
      <c r="A405" s="221" t="s">
        <v>928</v>
      </c>
      <c r="B405" s="109"/>
      <c r="C405" s="109"/>
      <c r="D405" s="109" t="s">
        <v>1048</v>
      </c>
      <c r="E405" s="109">
        <v>0</v>
      </c>
      <c r="F405" s="109" t="s">
        <v>1048</v>
      </c>
      <c r="G405" s="109" t="s">
        <v>1048</v>
      </c>
      <c r="H405" s="109" t="s">
        <v>1048</v>
      </c>
      <c r="I405" s="165"/>
      <c r="J405" s="165" t="s">
        <v>1048</v>
      </c>
      <c r="K405" s="109" t="s">
        <v>1048</v>
      </c>
      <c r="L405" s="107"/>
      <c r="M405" s="107"/>
      <c r="N405"/>
      <c r="O405"/>
      <c r="P405"/>
    </row>
    <row r="406" spans="1:16" x14ac:dyDescent="0.3">
      <c r="A406" s="221" t="s">
        <v>1055</v>
      </c>
      <c r="B406" s="109">
        <v>0</v>
      </c>
      <c r="C406" s="109">
        <v>0</v>
      </c>
      <c r="D406" s="109">
        <v>0</v>
      </c>
      <c r="E406" s="109">
        <v>0</v>
      </c>
      <c r="F406" s="109">
        <v>3</v>
      </c>
      <c r="G406" s="109">
        <v>-0.75</v>
      </c>
      <c r="H406" s="109" t="s">
        <v>1048</v>
      </c>
      <c r="I406" s="165"/>
      <c r="J406" s="165" t="s">
        <v>1048</v>
      </c>
      <c r="K406" s="109">
        <v>-0.6</v>
      </c>
      <c r="L406" s="107">
        <v>0.25</v>
      </c>
      <c r="M406" s="107"/>
      <c r="N406"/>
      <c r="O406"/>
      <c r="P406"/>
    </row>
    <row r="407" spans="1:16" x14ac:dyDescent="0.3">
      <c r="A407" s="221" t="s">
        <v>929</v>
      </c>
      <c r="B407" s="109" t="s">
        <v>1048</v>
      </c>
      <c r="C407" s="109">
        <v>0</v>
      </c>
      <c r="D407" s="109">
        <v>0</v>
      </c>
      <c r="E407" s="109">
        <v>0.5</v>
      </c>
      <c r="F407" s="109">
        <v>0</v>
      </c>
      <c r="G407" s="109">
        <v>0</v>
      </c>
      <c r="H407" s="109">
        <v>-0.33333333333333337</v>
      </c>
      <c r="I407" s="165"/>
      <c r="J407" s="165">
        <v>0</v>
      </c>
      <c r="K407" s="109">
        <v>0</v>
      </c>
      <c r="L407" s="107">
        <v>0</v>
      </c>
      <c r="M407" s="107">
        <f t="shared" si="28"/>
        <v>0</v>
      </c>
      <c r="N407"/>
      <c r="O407"/>
      <c r="P407"/>
    </row>
    <row r="408" spans="1:16" x14ac:dyDescent="0.3">
      <c r="A408" s="130" t="s">
        <v>1750</v>
      </c>
      <c r="B408" s="109"/>
      <c r="C408" s="109"/>
      <c r="D408" s="109"/>
      <c r="E408" s="109"/>
      <c r="F408" s="109"/>
      <c r="G408" s="109"/>
      <c r="H408" s="109"/>
      <c r="I408" s="165"/>
      <c r="J408" s="165"/>
      <c r="K408" s="109"/>
      <c r="L408" s="107"/>
      <c r="M408" s="107">
        <f t="shared" si="28"/>
        <v>-0.34210526315789469</v>
      </c>
      <c r="N408"/>
      <c r="O408"/>
      <c r="P408"/>
    </row>
    <row r="409" spans="1:16" x14ac:dyDescent="0.3">
      <c r="A409" s="130" t="s">
        <v>874</v>
      </c>
      <c r="B409" s="131"/>
      <c r="C409" s="131"/>
      <c r="D409" s="131" t="s">
        <v>1048</v>
      </c>
      <c r="E409" s="131">
        <v>-0.5</v>
      </c>
      <c r="F409" s="131">
        <v>3</v>
      </c>
      <c r="G409" s="131">
        <v>-0.75</v>
      </c>
      <c r="H409" s="131">
        <v>0</v>
      </c>
      <c r="I409" s="190">
        <v>0</v>
      </c>
      <c r="J409" s="190">
        <v>0</v>
      </c>
      <c r="K409" s="131">
        <v>0</v>
      </c>
      <c r="L409" s="107">
        <v>0</v>
      </c>
      <c r="M409" s="107">
        <f t="shared" si="28"/>
        <v>0</v>
      </c>
      <c r="N409" s="215"/>
      <c r="O409" s="215"/>
      <c r="P409" s="215"/>
    </row>
    <row r="410" spans="1:16" x14ac:dyDescent="0.3">
      <c r="A410" s="221" t="s">
        <v>1057</v>
      </c>
      <c r="B410" s="109" t="s">
        <v>1048</v>
      </c>
      <c r="C410" s="109" t="s">
        <v>1048</v>
      </c>
      <c r="D410" s="109" t="s">
        <v>1048</v>
      </c>
      <c r="E410" s="109">
        <v>0</v>
      </c>
      <c r="F410" s="109" t="s">
        <v>1048</v>
      </c>
      <c r="G410" s="109" t="s">
        <v>1048</v>
      </c>
      <c r="H410" s="109" t="s">
        <v>1048</v>
      </c>
      <c r="I410" s="165"/>
      <c r="J410" s="165" t="s">
        <v>1048</v>
      </c>
      <c r="K410" s="109" t="s">
        <v>1048</v>
      </c>
      <c r="L410" s="107"/>
      <c r="M410" s="107"/>
      <c r="N410"/>
      <c r="O410"/>
      <c r="P410"/>
    </row>
    <row r="411" spans="1:16" x14ac:dyDescent="0.3">
      <c r="A411" s="221" t="s">
        <v>930</v>
      </c>
      <c r="B411" s="109" t="s">
        <v>1048</v>
      </c>
      <c r="C411" s="109" t="s">
        <v>1048</v>
      </c>
      <c r="D411" s="109" t="s">
        <v>1048</v>
      </c>
      <c r="E411" s="109" t="s">
        <v>1048</v>
      </c>
      <c r="F411" s="109">
        <v>3</v>
      </c>
      <c r="G411" s="109">
        <v>-0.5</v>
      </c>
      <c r="H411" s="109">
        <v>-0.5</v>
      </c>
      <c r="I411" s="165">
        <v>-0.6</v>
      </c>
      <c r="J411" s="165">
        <v>-0.4</v>
      </c>
      <c r="K411" s="109">
        <v>0</v>
      </c>
      <c r="L411" s="107">
        <v>-0.33333333333333337</v>
      </c>
      <c r="M411" s="107">
        <f t="shared" si="28"/>
        <v>0</v>
      </c>
      <c r="N411"/>
      <c r="O411"/>
      <c r="P411"/>
    </row>
    <row r="412" spans="1:16" x14ac:dyDescent="0.3">
      <c r="A412" s="221" t="s">
        <v>931</v>
      </c>
      <c r="B412" s="109" t="s">
        <v>1048</v>
      </c>
      <c r="C412" s="109" t="s">
        <v>1048</v>
      </c>
      <c r="D412" s="109" t="s">
        <v>1048</v>
      </c>
      <c r="E412" s="109" t="s">
        <v>1048</v>
      </c>
      <c r="F412" s="109">
        <v>3</v>
      </c>
      <c r="G412" s="109" t="s">
        <v>1048</v>
      </c>
      <c r="H412" s="109" t="s">
        <v>1048</v>
      </c>
      <c r="I412" s="165"/>
      <c r="J412" s="165" t="s">
        <v>1048</v>
      </c>
      <c r="K412" s="109" t="s">
        <v>1048</v>
      </c>
      <c r="L412" s="107"/>
      <c r="M412" s="107"/>
      <c r="N412"/>
      <c r="O412"/>
      <c r="P412"/>
    </row>
    <row r="413" spans="1:16" x14ac:dyDescent="0.3">
      <c r="A413" s="221" t="s">
        <v>1058</v>
      </c>
      <c r="B413" s="109"/>
      <c r="C413" s="109"/>
      <c r="D413" s="109"/>
      <c r="E413" s="109"/>
      <c r="F413" s="109"/>
      <c r="G413" s="109" t="s">
        <v>1048</v>
      </c>
      <c r="H413" s="109">
        <v>-0.47916666666666663</v>
      </c>
      <c r="I413" s="165"/>
      <c r="J413" s="165" t="s">
        <v>1048</v>
      </c>
      <c r="K413" s="109" t="s">
        <v>1048</v>
      </c>
      <c r="L413" s="107"/>
      <c r="M413" s="107"/>
      <c r="N413"/>
      <c r="O413"/>
      <c r="P413"/>
    </row>
    <row r="414" spans="1:16" x14ac:dyDescent="0.3">
      <c r="A414" s="221" t="s">
        <v>1059</v>
      </c>
      <c r="B414" s="109" t="s">
        <v>1048</v>
      </c>
      <c r="C414" s="109" t="s">
        <v>1048</v>
      </c>
      <c r="D414" s="109" t="s">
        <v>1048</v>
      </c>
      <c r="E414" s="109" t="s">
        <v>1048</v>
      </c>
      <c r="F414" s="109" t="s">
        <v>1048</v>
      </c>
      <c r="G414" s="109" t="s">
        <v>1048</v>
      </c>
      <c r="H414" s="109" t="s">
        <v>1048</v>
      </c>
      <c r="I414" s="165"/>
      <c r="J414" s="165" t="s">
        <v>1048</v>
      </c>
      <c r="K414" s="109" t="s">
        <v>1048</v>
      </c>
      <c r="L414" s="107"/>
      <c r="M414" s="107"/>
      <c r="N414"/>
      <c r="O414"/>
      <c r="P414"/>
    </row>
    <row r="415" spans="1:16" x14ac:dyDescent="0.3">
      <c r="A415" s="221" t="s">
        <v>1060</v>
      </c>
      <c r="B415" s="109"/>
      <c r="C415" s="109" t="s">
        <v>1048</v>
      </c>
      <c r="D415" s="109" t="s">
        <v>1048</v>
      </c>
      <c r="E415" s="109">
        <v>0</v>
      </c>
      <c r="F415" s="109">
        <v>3</v>
      </c>
      <c r="G415" s="109">
        <v>-0.52</v>
      </c>
      <c r="H415" s="109">
        <v>-0.47916666666666663</v>
      </c>
      <c r="I415" s="165"/>
      <c r="J415" s="165">
        <v>1</v>
      </c>
      <c r="K415" s="109" t="s">
        <v>1048</v>
      </c>
      <c r="L415" s="107"/>
      <c r="M415" s="107"/>
      <c r="N415"/>
      <c r="O415"/>
      <c r="P415"/>
    </row>
    <row r="416" spans="1:16" x14ac:dyDescent="0.3">
      <c r="A416" s="130" t="s">
        <v>1729</v>
      </c>
      <c r="B416" s="109"/>
      <c r="C416" s="109"/>
      <c r="D416" s="109"/>
      <c r="E416" s="109"/>
      <c r="F416" s="109"/>
      <c r="G416" s="109"/>
      <c r="H416" s="109"/>
      <c r="I416" s="165"/>
      <c r="J416" s="165"/>
      <c r="K416" s="109"/>
      <c r="L416" s="107"/>
      <c r="M416" s="107">
        <f t="shared" si="28"/>
        <v>-0.5</v>
      </c>
      <c r="N416"/>
      <c r="O416"/>
      <c r="P416"/>
    </row>
    <row r="417" spans="1:16" x14ac:dyDescent="0.3">
      <c r="A417" s="130" t="s">
        <v>1061</v>
      </c>
      <c r="B417" s="131"/>
      <c r="C417" s="131"/>
      <c r="D417" s="131"/>
      <c r="E417" s="131"/>
      <c r="F417" s="131"/>
      <c r="G417" s="131"/>
      <c r="H417" s="131"/>
      <c r="I417" s="190"/>
      <c r="J417" s="190"/>
      <c r="K417" s="131"/>
      <c r="L417" s="107"/>
      <c r="M417" s="107"/>
      <c r="N417" s="215"/>
      <c r="O417" s="215"/>
      <c r="P417" s="215"/>
    </row>
    <row r="418" spans="1:16" x14ac:dyDescent="0.3">
      <c r="A418" s="130" t="s">
        <v>1063</v>
      </c>
      <c r="B418" s="109" t="s">
        <v>1048</v>
      </c>
      <c r="C418" s="109" t="s">
        <v>1048</v>
      </c>
      <c r="D418" s="109" t="s">
        <v>1048</v>
      </c>
      <c r="E418" s="109" t="s">
        <v>1048</v>
      </c>
      <c r="F418" s="109">
        <v>3</v>
      </c>
      <c r="G418" s="109" t="s">
        <v>1048</v>
      </c>
      <c r="H418" s="109" t="s">
        <v>1048</v>
      </c>
      <c r="I418" s="165"/>
      <c r="J418" s="165" t="s">
        <v>1048</v>
      </c>
      <c r="K418" s="109">
        <v>-0.5</v>
      </c>
      <c r="L418" s="107">
        <v>0</v>
      </c>
      <c r="M418" s="107">
        <f t="shared" si="28"/>
        <v>0</v>
      </c>
      <c r="N418"/>
      <c r="O418"/>
      <c r="P418"/>
    </row>
    <row r="419" spans="1:16" x14ac:dyDescent="0.3">
      <c r="A419" s="221" t="s">
        <v>933</v>
      </c>
      <c r="B419" s="109" t="s">
        <v>1048</v>
      </c>
      <c r="C419" s="109" t="s">
        <v>1048</v>
      </c>
      <c r="D419" s="109" t="s">
        <v>1048</v>
      </c>
      <c r="E419" s="109" t="s">
        <v>1048</v>
      </c>
      <c r="F419" s="109">
        <v>1</v>
      </c>
      <c r="G419" s="109" t="s">
        <v>1048</v>
      </c>
      <c r="H419" s="109" t="s">
        <v>1048</v>
      </c>
      <c r="I419" s="165"/>
      <c r="J419" s="165" t="s">
        <v>1048</v>
      </c>
      <c r="K419" s="109">
        <v>1</v>
      </c>
      <c r="L419" s="107">
        <v>0</v>
      </c>
      <c r="M419" s="107"/>
      <c r="N419"/>
      <c r="O419"/>
      <c r="P419"/>
    </row>
    <row r="420" spans="1:16" x14ac:dyDescent="0.3">
      <c r="A420" s="221" t="s">
        <v>1062</v>
      </c>
      <c r="B420" s="109"/>
      <c r="C420" s="109"/>
      <c r="D420" s="109"/>
      <c r="E420" s="109"/>
      <c r="F420" s="109"/>
      <c r="G420" s="109" t="s">
        <v>1048</v>
      </c>
      <c r="H420" s="109" t="s">
        <v>1048</v>
      </c>
      <c r="I420" s="165"/>
      <c r="J420" s="165" t="s">
        <v>1048</v>
      </c>
      <c r="K420" s="109" t="s">
        <v>1048</v>
      </c>
      <c r="L420" s="107"/>
      <c r="M420" s="107"/>
      <c r="N420"/>
      <c r="O420"/>
      <c r="P420"/>
    </row>
    <row r="421" spans="1:16" x14ac:dyDescent="0.3">
      <c r="A421" s="221" t="s">
        <v>1064</v>
      </c>
      <c r="B421" s="109" t="s">
        <v>1048</v>
      </c>
      <c r="C421" s="109" t="s">
        <v>1048</v>
      </c>
      <c r="D421" s="109" t="s">
        <v>1048</v>
      </c>
      <c r="E421" s="109">
        <v>0</v>
      </c>
      <c r="F421" s="109" t="s">
        <v>1048</v>
      </c>
      <c r="G421" s="109" t="s">
        <v>1048</v>
      </c>
      <c r="H421" s="109" t="s">
        <v>1048</v>
      </c>
      <c r="I421" s="165"/>
      <c r="J421" s="165" t="s">
        <v>1048</v>
      </c>
      <c r="K421" s="109" t="s">
        <v>1048</v>
      </c>
      <c r="L421" s="107"/>
      <c r="M421" s="107"/>
      <c r="N421"/>
      <c r="O421"/>
      <c r="P421"/>
    </row>
    <row r="422" spans="1:16" ht="17.25" thickBot="1" x14ac:dyDescent="0.35">
      <c r="A422" s="221" t="s">
        <v>934</v>
      </c>
      <c r="B422" s="109">
        <v>9</v>
      </c>
      <c r="C422" s="109">
        <v>0</v>
      </c>
      <c r="D422" s="109">
        <v>0</v>
      </c>
      <c r="E422" s="109">
        <v>0</v>
      </c>
      <c r="F422" s="109">
        <v>0</v>
      </c>
      <c r="G422" s="109">
        <v>0</v>
      </c>
      <c r="H422" s="109" t="s">
        <v>1048</v>
      </c>
      <c r="I422" s="165"/>
      <c r="J422" s="165" t="s">
        <v>1048</v>
      </c>
      <c r="K422" s="109">
        <v>0</v>
      </c>
      <c r="L422" s="107">
        <v>0</v>
      </c>
      <c r="M422" s="107">
        <f>N389/M389-1</f>
        <v>-0.75</v>
      </c>
      <c r="N422"/>
      <c r="O422"/>
      <c r="P422"/>
    </row>
    <row r="423" spans="1:16" ht="17.25" thickBot="1" x14ac:dyDescent="0.35">
      <c r="A423" s="157" t="s">
        <v>1103</v>
      </c>
      <c r="B423" s="174">
        <v>0</v>
      </c>
      <c r="C423" s="174">
        <v>1.52</v>
      </c>
      <c r="D423" s="174">
        <v>-0.60317460317460325</v>
      </c>
      <c r="E423" s="173">
        <v>0</v>
      </c>
      <c r="F423" s="174">
        <v>3</v>
      </c>
      <c r="G423" s="174">
        <v>-0.52</v>
      </c>
      <c r="H423" s="174">
        <v>-0.47916666666666663</v>
      </c>
      <c r="I423" s="174">
        <v>-0.47916666666666663</v>
      </c>
      <c r="J423" s="174">
        <v>0.5</v>
      </c>
      <c r="K423" s="174">
        <v>-0.33333333333333337</v>
      </c>
      <c r="L423" s="174">
        <v>0</v>
      </c>
      <c r="M423" s="176">
        <f>N390/M390-1</f>
        <v>0</v>
      </c>
      <c r="N423"/>
      <c r="O423"/>
      <c r="P423"/>
    </row>
    <row r="424" spans="1:16" x14ac:dyDescent="0.3">
      <c r="A424" s="184"/>
      <c r="B424" s="165"/>
      <c r="C424" s="165"/>
      <c r="D424" s="165"/>
      <c r="E424" s="165"/>
      <c r="F424" s="165"/>
      <c r="G424" s="165"/>
      <c r="H424" s="165"/>
      <c r="I424" s="165"/>
      <c r="J424" s="165"/>
      <c r="K424" s="165"/>
      <c r="L424" s="165"/>
      <c r="N424"/>
      <c r="O424"/>
      <c r="P424"/>
    </row>
    <row r="425" spans="1:16" x14ac:dyDescent="0.3">
      <c r="A425" s="184"/>
      <c r="B425" s="165"/>
      <c r="C425" s="165"/>
      <c r="D425" s="165"/>
      <c r="E425" s="165"/>
      <c r="F425" s="165"/>
      <c r="G425" s="165"/>
      <c r="H425" s="165"/>
      <c r="I425" s="165"/>
      <c r="J425" s="165"/>
      <c r="K425" s="165"/>
      <c r="L425" s="165"/>
      <c r="N425"/>
      <c r="O425"/>
      <c r="P425"/>
    </row>
    <row r="426" spans="1:16" x14ac:dyDescent="0.3">
      <c r="A426" s="405" t="s">
        <v>1137</v>
      </c>
      <c r="B426" s="405"/>
      <c r="C426" s="405"/>
      <c r="D426" s="405"/>
      <c r="E426" s="405"/>
      <c r="F426" s="405"/>
      <c r="G426" s="405"/>
      <c r="H426" s="405"/>
      <c r="N426"/>
      <c r="O426"/>
      <c r="P426"/>
    </row>
    <row r="427" spans="1:16" x14ac:dyDescent="0.3">
      <c r="A427" s="403" t="s">
        <v>1138</v>
      </c>
      <c r="B427" s="403"/>
      <c r="C427" s="403"/>
      <c r="D427" s="403"/>
      <c r="E427" s="403"/>
      <c r="F427" s="403"/>
      <c r="G427" s="403"/>
      <c r="H427" s="403"/>
      <c r="N427"/>
      <c r="O427"/>
      <c r="P427"/>
    </row>
    <row r="428" spans="1:16" x14ac:dyDescent="0.3">
      <c r="A428" s="227"/>
      <c r="B428" s="227"/>
      <c r="C428"/>
      <c r="D428"/>
      <c r="E428"/>
      <c r="F428"/>
      <c r="G428"/>
      <c r="H428"/>
      <c r="I428"/>
      <c r="J428"/>
      <c r="K428"/>
      <c r="L428"/>
      <c r="M428"/>
      <c r="N428"/>
      <c r="O428"/>
      <c r="P428"/>
    </row>
  </sheetData>
  <mergeCells count="134">
    <mergeCell ref="CO112:CO141"/>
    <mergeCell ref="CQ112:CQ141"/>
    <mergeCell ref="CX112:CX141"/>
    <mergeCell ref="BL112:BL141"/>
    <mergeCell ref="BN112:BN141"/>
    <mergeCell ref="U183:U212"/>
    <mergeCell ref="J183:J212"/>
    <mergeCell ref="L183:L212"/>
    <mergeCell ref="N183:N212"/>
    <mergeCell ref="A147:Z147"/>
    <mergeCell ref="K150:K179"/>
    <mergeCell ref="M150:M179"/>
    <mergeCell ref="O150:O179"/>
    <mergeCell ref="V150:V178"/>
    <mergeCell ref="BP112:BP141"/>
    <mergeCell ref="BW112:BW141"/>
    <mergeCell ref="CM112:CM141"/>
    <mergeCell ref="AK183:AK212"/>
    <mergeCell ref="AM183:AM212"/>
    <mergeCell ref="AO183:AO212"/>
    <mergeCell ref="AV183:AV212"/>
    <mergeCell ref="A4:BB4"/>
    <mergeCell ref="AB8:BA8"/>
    <mergeCell ref="BC8:CB8"/>
    <mergeCell ref="CD8:DC8"/>
    <mergeCell ref="AB76:BA76"/>
    <mergeCell ref="BC76:CB76"/>
    <mergeCell ref="BM79:BM108"/>
    <mergeCell ref="BO79:BO108"/>
    <mergeCell ref="BQ79:BQ108"/>
    <mergeCell ref="BX79:BX108"/>
    <mergeCell ref="A6:EE6"/>
    <mergeCell ref="CD76:DC76"/>
    <mergeCell ref="CN79:CN108"/>
    <mergeCell ref="CP79:CP108"/>
    <mergeCell ref="CR79:CR108"/>
    <mergeCell ref="CY79:CY108"/>
    <mergeCell ref="A76:Z76"/>
    <mergeCell ref="DE8:ED8"/>
    <mergeCell ref="A8:Z8"/>
    <mergeCell ref="AW150:AW179"/>
    <mergeCell ref="CD147:DC147"/>
    <mergeCell ref="CY150:CY179"/>
    <mergeCell ref="CR150:CR179"/>
    <mergeCell ref="FA183:FA212"/>
    <mergeCell ref="ET183:ET212"/>
    <mergeCell ref="ER183:ER212"/>
    <mergeCell ref="EP183:EP212"/>
    <mergeCell ref="BC147:CB147"/>
    <mergeCell ref="BX150:BX179"/>
    <mergeCell ref="BQ150:BQ179"/>
    <mergeCell ref="BO150:BO179"/>
    <mergeCell ref="BM150:BM179"/>
    <mergeCell ref="BW183:BW212"/>
    <mergeCell ref="BP183:BP212"/>
    <mergeCell ref="BN183:BN212"/>
    <mergeCell ref="BL183:BL212"/>
    <mergeCell ref="CP150:CP179"/>
    <mergeCell ref="CN150:CN179"/>
    <mergeCell ref="A216:FF216"/>
    <mergeCell ref="EF147:FE147"/>
    <mergeCell ref="A145:FF145"/>
    <mergeCell ref="FA150:FA179"/>
    <mergeCell ref="ET150:ET179"/>
    <mergeCell ref="ER150:ER179"/>
    <mergeCell ref="EP150:EP179"/>
    <mergeCell ref="CM183:CM212"/>
    <mergeCell ref="CO183:CO212"/>
    <mergeCell ref="CQ183:CQ212"/>
    <mergeCell ref="CX183:CX212"/>
    <mergeCell ref="DE147:ED147"/>
    <mergeCell ref="DZ150:DZ179"/>
    <mergeCell ref="DS150:DS179"/>
    <mergeCell ref="DQ150:DQ179"/>
    <mergeCell ref="DO150:DO179"/>
    <mergeCell ref="DY183:DY212"/>
    <mergeCell ref="DR183:DR212"/>
    <mergeCell ref="DP183:DP212"/>
    <mergeCell ref="DN183:DN212"/>
    <mergeCell ref="AB147:BA147"/>
    <mergeCell ref="AL150:AL179"/>
    <mergeCell ref="AN150:AN179"/>
    <mergeCell ref="AP150:AP179"/>
    <mergeCell ref="AK254:AK283"/>
    <mergeCell ref="AM254:AM283"/>
    <mergeCell ref="AO254:AO283"/>
    <mergeCell ref="AV254:AV283"/>
    <mergeCell ref="A287:FF287"/>
    <mergeCell ref="A218:Z218"/>
    <mergeCell ref="AB218:BA218"/>
    <mergeCell ref="AL221:AL250"/>
    <mergeCell ref="AN221:AN250"/>
    <mergeCell ref="AP221:AP250"/>
    <mergeCell ref="AW221:AW250"/>
    <mergeCell ref="J325:J354"/>
    <mergeCell ref="N325:N354"/>
    <mergeCell ref="AB289:BA289"/>
    <mergeCell ref="AV325:AV354"/>
    <mergeCell ref="AO325:AO354"/>
    <mergeCell ref="AK325:AK354"/>
    <mergeCell ref="AM325:AM354"/>
    <mergeCell ref="A289:Z289"/>
    <mergeCell ref="V292:V321"/>
    <mergeCell ref="O292:O321"/>
    <mergeCell ref="M292:M321"/>
    <mergeCell ref="K292:K321"/>
    <mergeCell ref="AL292:AL320"/>
    <mergeCell ref="AN292:AN321"/>
    <mergeCell ref="AP292:AP321"/>
    <mergeCell ref="AW292:AW321"/>
    <mergeCell ref="A427:H427"/>
    <mergeCell ref="DE289:ED289"/>
    <mergeCell ref="A358:N358"/>
    <mergeCell ref="A426:H426"/>
    <mergeCell ref="BW325:BW354"/>
    <mergeCell ref="BP325:BP354"/>
    <mergeCell ref="BN325:BN354"/>
    <mergeCell ref="BL325:BL354"/>
    <mergeCell ref="CD289:DC289"/>
    <mergeCell ref="CY292:CY321"/>
    <mergeCell ref="CR292:CR321"/>
    <mergeCell ref="CP292:CP321"/>
    <mergeCell ref="CN292:CN321"/>
    <mergeCell ref="CX325:CX354"/>
    <mergeCell ref="CQ325:CQ354"/>
    <mergeCell ref="CO325:CO354"/>
    <mergeCell ref="CM325:CM354"/>
    <mergeCell ref="BC289:CB289"/>
    <mergeCell ref="BX292:BX321"/>
    <mergeCell ref="BQ292:BQ321"/>
    <mergeCell ref="BO292:BO321"/>
    <mergeCell ref="BM292:BM321"/>
    <mergeCell ref="U325:U354"/>
    <mergeCell ref="L325:L35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5" zoomScale="80" zoomScaleNormal="80" workbookViewId="0">
      <selection activeCell="D4" sqref="D4"/>
    </sheetView>
  </sheetViews>
  <sheetFormatPr defaultColWidth="10" defaultRowHeight="16.5" x14ac:dyDescent="0.3"/>
  <cols>
    <col min="1" max="1" width="15.85546875" style="23" customWidth="1"/>
    <col min="2" max="2" width="14.28515625" style="23" customWidth="1"/>
    <col min="3" max="12" width="11.28515625" style="23" customWidth="1"/>
    <col min="13" max="13" width="12" style="23" customWidth="1"/>
    <col min="14" max="14" width="12.140625" style="23" customWidth="1"/>
    <col min="15" max="16" width="11.28515625" style="23" customWidth="1"/>
    <col min="17" max="17" width="10" style="23" customWidth="1"/>
    <col min="18" max="18" width="10" style="23"/>
    <col min="19" max="22" width="10.140625" style="23" bestFit="1" customWidth="1"/>
    <col min="23" max="23" width="11" style="23" bestFit="1" customWidth="1"/>
    <col min="24" max="27" width="10.140625" style="23" bestFit="1" customWidth="1"/>
    <col min="28" max="16384" width="10" style="23"/>
  </cols>
  <sheetData>
    <row r="1" spans="1:16" x14ac:dyDescent="0.3">
      <c r="A1" s="418" t="s">
        <v>1141</v>
      </c>
      <c r="B1" s="418"/>
      <c r="C1" s="418"/>
      <c r="D1" s="418"/>
      <c r="E1" s="418"/>
      <c r="F1" s="418"/>
      <c r="G1" s="199"/>
      <c r="H1" s="199"/>
      <c r="I1" s="199"/>
      <c r="J1" s="199"/>
      <c r="K1" s="199"/>
      <c r="L1" s="199"/>
      <c r="M1" s="199"/>
      <c r="N1" s="199"/>
      <c r="O1" s="199"/>
      <c r="P1" s="199"/>
    </row>
    <row r="2" spans="1:16" x14ac:dyDescent="0.3">
      <c r="A2" s="199"/>
      <c r="B2" s="199"/>
      <c r="C2" s="199"/>
      <c r="D2" s="199"/>
      <c r="E2" s="199"/>
      <c r="F2" s="199"/>
      <c r="G2" s="199"/>
      <c r="H2" s="199"/>
      <c r="I2" s="199"/>
      <c r="J2" s="199"/>
      <c r="K2" s="199"/>
      <c r="L2" s="199"/>
      <c r="M2" s="199"/>
      <c r="N2" s="199"/>
      <c r="O2" s="199"/>
      <c r="P2" s="199"/>
    </row>
    <row r="3" spans="1:16" x14ac:dyDescent="0.3">
      <c r="A3" s="201"/>
      <c r="B3" s="419" t="s">
        <v>1142</v>
      </c>
      <c r="C3" s="419"/>
      <c r="D3" s="419"/>
      <c r="E3" s="419"/>
      <c r="F3" s="419"/>
      <c r="G3" s="419"/>
      <c r="H3" s="419"/>
      <c r="I3" s="419"/>
      <c r="J3" s="419"/>
      <c r="K3" s="419"/>
      <c r="L3" s="419"/>
      <c r="M3" s="419"/>
      <c r="N3" s="419"/>
      <c r="O3" s="419"/>
      <c r="P3" s="419"/>
    </row>
    <row r="4" spans="1:16" ht="94.5" x14ac:dyDescent="0.3">
      <c r="A4" s="202" t="s">
        <v>979</v>
      </c>
      <c r="B4" s="203" t="s">
        <v>1143</v>
      </c>
      <c r="C4" s="203" t="s">
        <v>1144</v>
      </c>
      <c r="D4" s="203" t="s">
        <v>1145</v>
      </c>
      <c r="E4" s="203" t="s">
        <v>1146</v>
      </c>
      <c r="F4" s="203" t="s">
        <v>1147</v>
      </c>
      <c r="G4" s="203" t="s">
        <v>1148</v>
      </c>
      <c r="H4" s="203" t="s">
        <v>1149</v>
      </c>
      <c r="I4" s="203" t="s">
        <v>1150</v>
      </c>
      <c r="J4" s="203" t="s">
        <v>846</v>
      </c>
      <c r="K4" s="203" t="s">
        <v>1151</v>
      </c>
      <c r="L4" s="203" t="s">
        <v>1152</v>
      </c>
      <c r="M4" s="203" t="s">
        <v>1153</v>
      </c>
      <c r="N4" s="203" t="s">
        <v>1154</v>
      </c>
      <c r="O4" s="203" t="s">
        <v>1140</v>
      </c>
      <c r="P4" s="203" t="s">
        <v>1139</v>
      </c>
    </row>
    <row r="5" spans="1:16" x14ac:dyDescent="0.3">
      <c r="A5" s="420" t="s">
        <v>1155</v>
      </c>
      <c r="B5" s="420"/>
      <c r="C5" s="421"/>
      <c r="D5" s="421"/>
      <c r="E5" s="420"/>
      <c r="F5" s="420"/>
      <c r="G5" s="420"/>
      <c r="H5" s="421"/>
      <c r="I5" s="420"/>
      <c r="J5" s="420"/>
      <c r="K5" s="420"/>
      <c r="L5" s="420"/>
      <c r="M5" s="420"/>
      <c r="N5" s="420"/>
      <c r="O5" s="420"/>
      <c r="P5" s="420"/>
    </row>
    <row r="6" spans="1:16" x14ac:dyDescent="0.3">
      <c r="A6" s="204" t="s">
        <v>41</v>
      </c>
      <c r="B6" s="365">
        <v>37</v>
      </c>
      <c r="C6" s="366">
        <v>0.40540540540540537</v>
      </c>
      <c r="D6" s="366">
        <v>0.64864864864864868</v>
      </c>
      <c r="E6" s="367">
        <v>5.4054054054054057E-2</v>
      </c>
      <c r="F6" s="368">
        <v>0.13513513513513509</v>
      </c>
      <c r="G6" s="369">
        <v>0.1081081081081081</v>
      </c>
      <c r="H6" s="366">
        <v>0.1891891891891892</v>
      </c>
      <c r="I6" s="367">
        <v>2.7027027027027029E-2</v>
      </c>
      <c r="J6" s="368">
        <v>2.7027027027027029E-2</v>
      </c>
      <c r="K6" s="368">
        <v>8.1081081081081086E-2</v>
      </c>
      <c r="L6" s="370">
        <v>5.4054054054054057E-2</v>
      </c>
      <c r="M6" s="368">
        <v>5.4054054054054057E-2</v>
      </c>
      <c r="N6" s="368">
        <v>0</v>
      </c>
      <c r="O6" s="368">
        <v>0</v>
      </c>
      <c r="P6" s="368">
        <v>8.1081081081081086E-2</v>
      </c>
    </row>
    <row r="7" spans="1:16" x14ac:dyDescent="0.3">
      <c r="A7" s="205" t="s">
        <v>42</v>
      </c>
      <c r="B7" s="365">
        <v>39</v>
      </c>
      <c r="C7" s="366">
        <v>0.35897435897435898</v>
      </c>
      <c r="D7" s="366">
        <v>0.64102564102564097</v>
      </c>
      <c r="E7" s="367">
        <v>5.128205128205128E-2</v>
      </c>
      <c r="F7" s="368">
        <v>0.15384615384615391</v>
      </c>
      <c r="G7" s="368">
        <v>0</v>
      </c>
      <c r="H7" s="371">
        <v>0.17948717948717949</v>
      </c>
      <c r="I7" s="368">
        <v>0</v>
      </c>
      <c r="J7" s="366">
        <v>0.20512820512820509</v>
      </c>
      <c r="K7" s="369">
        <v>2.564102564102564E-2</v>
      </c>
      <c r="L7" s="368">
        <v>0.12820512820512819</v>
      </c>
      <c r="M7" s="367">
        <v>5.128205128205128E-2</v>
      </c>
      <c r="N7" s="368">
        <v>2.564102564102564E-2</v>
      </c>
      <c r="O7" s="368">
        <v>0.1025641025641026</v>
      </c>
      <c r="P7" s="368">
        <v>0</v>
      </c>
    </row>
    <row r="8" spans="1:16" x14ac:dyDescent="0.3">
      <c r="A8" s="205" t="s">
        <v>43</v>
      </c>
      <c r="B8" s="365">
        <v>48</v>
      </c>
      <c r="C8" s="366">
        <v>0.375</v>
      </c>
      <c r="D8" s="366">
        <v>0.625</v>
      </c>
      <c r="E8" s="367">
        <v>8.3333333333333329E-2</v>
      </c>
      <c r="F8" s="366">
        <v>0.29166666666666657</v>
      </c>
      <c r="G8" s="369">
        <v>0</v>
      </c>
      <c r="H8" s="368">
        <v>0.16666666666666671</v>
      </c>
      <c r="I8" s="367">
        <v>0</v>
      </c>
      <c r="J8" s="368">
        <v>6.25E-2</v>
      </c>
      <c r="K8" s="368">
        <v>2.0833333333333329E-2</v>
      </c>
      <c r="L8" s="372">
        <v>0.1041666666666667</v>
      </c>
      <c r="M8" s="368">
        <v>8.3333333333333329E-2</v>
      </c>
      <c r="N8" s="368">
        <v>0</v>
      </c>
      <c r="O8" s="368">
        <v>6.25E-2</v>
      </c>
      <c r="P8" s="368">
        <v>0</v>
      </c>
    </row>
    <row r="9" spans="1:16" x14ac:dyDescent="0.3">
      <c r="A9" s="205" t="s">
        <v>45</v>
      </c>
      <c r="B9" s="365">
        <v>44</v>
      </c>
      <c r="C9" s="366">
        <v>0.34883720930232559</v>
      </c>
      <c r="D9" s="366">
        <v>0.67441860465116277</v>
      </c>
      <c r="E9" s="367">
        <v>6.9767441860465115E-2</v>
      </c>
      <c r="F9" s="366">
        <v>0.27906976744186052</v>
      </c>
      <c r="G9" s="369">
        <v>0</v>
      </c>
      <c r="H9" s="368">
        <v>0.23255813953488369</v>
      </c>
      <c r="I9" s="367">
        <v>2.3255813953488368E-2</v>
      </c>
      <c r="J9" s="368">
        <v>6.9767441860465115E-2</v>
      </c>
      <c r="K9" s="368">
        <v>0</v>
      </c>
      <c r="L9" s="368">
        <v>6.9767441860465115E-2</v>
      </c>
      <c r="M9" s="368">
        <v>0</v>
      </c>
      <c r="N9" s="368">
        <v>0</v>
      </c>
      <c r="O9" s="368">
        <v>2.3255813953488368E-2</v>
      </c>
      <c r="P9" s="368">
        <v>0</v>
      </c>
    </row>
    <row r="10" spans="1:16" x14ac:dyDescent="0.3">
      <c r="A10" s="205" t="s">
        <v>911</v>
      </c>
      <c r="B10" s="365">
        <v>40</v>
      </c>
      <c r="C10" s="366">
        <v>0.4</v>
      </c>
      <c r="D10" s="366">
        <v>0.57500000000000007</v>
      </c>
      <c r="E10" s="367">
        <v>0.125</v>
      </c>
      <c r="F10" s="368">
        <v>0.15</v>
      </c>
      <c r="G10" s="368">
        <v>2.5000000000000001E-2</v>
      </c>
      <c r="H10" s="372">
        <v>0.15</v>
      </c>
      <c r="I10" s="368">
        <v>0</v>
      </c>
      <c r="J10" s="366">
        <v>0.2</v>
      </c>
      <c r="K10" s="368">
        <v>2.5000000000000001E-2</v>
      </c>
      <c r="L10" s="370">
        <v>0.15</v>
      </c>
      <c r="M10" s="368">
        <v>7.5000000000000011E-2</v>
      </c>
      <c r="N10" s="368">
        <v>2.5000000000000001E-2</v>
      </c>
      <c r="O10" s="368">
        <v>0.1</v>
      </c>
      <c r="P10" s="368">
        <v>0</v>
      </c>
    </row>
    <row r="11" spans="1:16" x14ac:dyDescent="0.3">
      <c r="A11" s="205" t="s">
        <v>47</v>
      </c>
      <c r="B11" s="365">
        <v>33</v>
      </c>
      <c r="C11" s="366">
        <v>0.45454545454545459</v>
      </c>
      <c r="D11" s="366">
        <v>0.5757575757575758</v>
      </c>
      <c r="E11" s="367">
        <v>0.1212121212121212</v>
      </c>
      <c r="F11" s="368">
        <v>0.15151515151515149</v>
      </c>
      <c r="G11" s="368">
        <v>0</v>
      </c>
      <c r="H11" s="368">
        <v>0.1818181818181818</v>
      </c>
      <c r="I11" s="368">
        <v>0</v>
      </c>
      <c r="J11" s="366">
        <v>0.2424242424242424</v>
      </c>
      <c r="K11" s="369">
        <v>0</v>
      </c>
      <c r="L11" s="368">
        <v>6.0606060606060608E-2</v>
      </c>
      <c r="M11" s="373">
        <v>0.2424242424242424</v>
      </c>
      <c r="N11" s="368">
        <v>0</v>
      </c>
      <c r="O11" s="368">
        <v>3.03030303030303E-2</v>
      </c>
      <c r="P11" s="368">
        <v>3.03030303030303E-2</v>
      </c>
    </row>
    <row r="12" spans="1:16" x14ac:dyDescent="0.3">
      <c r="A12" s="205" t="s">
        <v>913</v>
      </c>
      <c r="B12" s="374">
        <v>31</v>
      </c>
      <c r="C12" s="366">
        <v>0.19354838709677419</v>
      </c>
      <c r="D12" s="372">
        <v>0.19354838709677419</v>
      </c>
      <c r="E12" s="368">
        <v>0</v>
      </c>
      <c r="F12" s="368">
        <v>9.6774193548387094E-2</v>
      </c>
      <c r="G12" s="366">
        <v>0.22580645161290319</v>
      </c>
      <c r="H12" s="368">
        <v>9.6774193548387094E-2</v>
      </c>
      <c r="I12" s="368">
        <v>0</v>
      </c>
      <c r="J12" s="368">
        <v>0.16129032258064521</v>
      </c>
      <c r="K12" s="369">
        <v>0</v>
      </c>
      <c r="L12" s="366">
        <v>0.38709677419354838</v>
      </c>
      <c r="M12" s="368">
        <v>3.2258064516129031E-2</v>
      </c>
      <c r="N12" s="367">
        <v>0</v>
      </c>
      <c r="O12" s="368">
        <v>6.4516129032258063E-2</v>
      </c>
      <c r="P12" s="368">
        <v>0</v>
      </c>
    </row>
    <row r="13" spans="1:16" x14ac:dyDescent="0.3">
      <c r="A13" s="205" t="s">
        <v>935</v>
      </c>
      <c r="B13" s="374">
        <v>39</v>
      </c>
      <c r="C13" s="370">
        <v>0.12820512820512819</v>
      </c>
      <c r="D13" s="370">
        <v>0.1025641025641026</v>
      </c>
      <c r="E13" s="368">
        <v>5.128205128205128E-2</v>
      </c>
      <c r="F13" s="368">
        <v>5.128205128205128E-2</v>
      </c>
      <c r="G13" s="368">
        <v>5.128205128205128E-2</v>
      </c>
      <c r="H13" s="366">
        <v>0.33333333333333331</v>
      </c>
      <c r="I13" s="368">
        <v>0</v>
      </c>
      <c r="J13" s="375">
        <v>0.12820512820512819</v>
      </c>
      <c r="K13" s="368">
        <v>0</v>
      </c>
      <c r="L13" s="366">
        <v>0.2820512820512821</v>
      </c>
      <c r="M13" s="368">
        <v>5.128205128205128E-2</v>
      </c>
      <c r="N13" s="367">
        <v>0</v>
      </c>
      <c r="O13" s="366">
        <v>0.2820512820512821</v>
      </c>
      <c r="P13" s="368">
        <v>0</v>
      </c>
    </row>
    <row r="14" spans="1:16" x14ac:dyDescent="0.3">
      <c r="A14" s="205" t="s">
        <v>51</v>
      </c>
      <c r="B14" s="365">
        <v>28</v>
      </c>
      <c r="C14" s="366">
        <v>0.4285714285714286</v>
      </c>
      <c r="D14" s="366">
        <v>0.6071428571428571</v>
      </c>
      <c r="E14" s="367">
        <v>0</v>
      </c>
      <c r="F14" s="368">
        <v>7.1428571428571425E-2</v>
      </c>
      <c r="G14" s="368">
        <v>0.1071428571428571</v>
      </c>
      <c r="H14" s="368">
        <v>3.5714285714285712E-2</v>
      </c>
      <c r="I14" s="368">
        <v>0</v>
      </c>
      <c r="J14" s="368">
        <v>0.1071428571428571</v>
      </c>
      <c r="K14" s="369">
        <v>7.1428571428571425E-2</v>
      </c>
      <c r="L14" s="366">
        <v>0.2142857142857143</v>
      </c>
      <c r="M14" s="376">
        <v>0.1428571428571429</v>
      </c>
      <c r="N14" s="368">
        <v>0</v>
      </c>
      <c r="O14" s="368">
        <v>0.1071428571428571</v>
      </c>
      <c r="P14" s="368">
        <v>0</v>
      </c>
    </row>
    <row r="15" spans="1:16" x14ac:dyDescent="0.3">
      <c r="A15" s="205" t="s">
        <v>916</v>
      </c>
      <c r="B15" s="374">
        <v>45</v>
      </c>
      <c r="C15" s="366">
        <v>0.33333333333333331</v>
      </c>
      <c r="D15" s="366">
        <v>0.35416666666666657</v>
      </c>
      <c r="E15" s="367">
        <v>0</v>
      </c>
      <c r="F15" s="368">
        <v>0.14583333333333329</v>
      </c>
      <c r="G15" s="366">
        <v>0.33333333333333331</v>
      </c>
      <c r="H15" s="368">
        <v>4.1666666666666657E-2</v>
      </c>
      <c r="I15" s="368">
        <v>0</v>
      </c>
      <c r="J15" s="368">
        <v>0.20833333333333329</v>
      </c>
      <c r="K15" s="369">
        <v>0</v>
      </c>
      <c r="L15" s="369">
        <v>0.29166666666666657</v>
      </c>
      <c r="M15" s="367">
        <v>2.0833333333333329E-2</v>
      </c>
      <c r="N15" s="368">
        <v>0</v>
      </c>
      <c r="O15" s="368">
        <v>0.16666666666666671</v>
      </c>
      <c r="P15" s="368">
        <v>2.0833333333333329E-2</v>
      </c>
    </row>
    <row r="16" spans="1:16" x14ac:dyDescent="0.3">
      <c r="A16" s="205" t="s">
        <v>917</v>
      </c>
      <c r="B16" s="374">
        <v>44</v>
      </c>
      <c r="C16" s="366">
        <v>0.22727272727272729</v>
      </c>
      <c r="D16" s="371">
        <v>0.15909090909090909</v>
      </c>
      <c r="E16" s="368">
        <v>0</v>
      </c>
      <c r="F16" s="368">
        <v>0.1136363636363637</v>
      </c>
      <c r="G16" s="368">
        <v>0.43181818181818182</v>
      </c>
      <c r="H16" s="368">
        <v>4.5454545454545463E-2</v>
      </c>
      <c r="I16" s="368">
        <v>0</v>
      </c>
      <c r="J16" s="375">
        <v>0.1818181818181818</v>
      </c>
      <c r="K16" s="369">
        <v>0</v>
      </c>
      <c r="L16" s="366">
        <v>0.31818181818181818</v>
      </c>
      <c r="M16" s="367">
        <v>4.5454545454545463E-2</v>
      </c>
      <c r="N16" s="368">
        <v>0</v>
      </c>
      <c r="O16" s="366">
        <v>0.25</v>
      </c>
      <c r="P16" s="368">
        <v>0</v>
      </c>
    </row>
    <row r="17" spans="1:16" x14ac:dyDescent="0.3">
      <c r="A17" s="205" t="s">
        <v>919</v>
      </c>
      <c r="B17" s="365">
        <v>43</v>
      </c>
      <c r="C17" s="366">
        <v>0.41860465116279072</v>
      </c>
      <c r="D17" s="366">
        <v>0.83720930232558133</v>
      </c>
      <c r="E17" s="367">
        <v>0.16279069767441859</v>
      </c>
      <c r="F17" s="366">
        <v>0.2558139534883721</v>
      </c>
      <c r="G17" s="368">
        <v>0</v>
      </c>
      <c r="H17" s="368">
        <v>0.2093023255813953</v>
      </c>
      <c r="I17" s="368">
        <v>2.3255813953488368E-2</v>
      </c>
      <c r="J17" s="368">
        <v>0.23255813953488369</v>
      </c>
      <c r="K17" s="369">
        <v>0</v>
      </c>
      <c r="L17" s="368">
        <v>0.1395348837209302</v>
      </c>
      <c r="M17" s="367">
        <v>2.3255813953488368E-2</v>
      </c>
      <c r="N17" s="368">
        <v>0</v>
      </c>
      <c r="O17" s="368">
        <v>0.1395348837209302</v>
      </c>
      <c r="P17" s="368">
        <v>0</v>
      </c>
    </row>
    <row r="18" spans="1:16" x14ac:dyDescent="0.3">
      <c r="A18" s="205" t="s">
        <v>920</v>
      </c>
      <c r="B18" s="365">
        <v>32</v>
      </c>
      <c r="C18" s="366">
        <v>0.5</v>
      </c>
      <c r="D18" s="366">
        <v>0.75</v>
      </c>
      <c r="E18" s="367">
        <v>0.125</v>
      </c>
      <c r="F18" s="366">
        <v>0.25</v>
      </c>
      <c r="G18" s="368">
        <v>0</v>
      </c>
      <c r="H18" s="368">
        <v>6.25E-2</v>
      </c>
      <c r="I18" s="368">
        <v>0</v>
      </c>
      <c r="J18" s="368">
        <v>0.25</v>
      </c>
      <c r="K18" s="369">
        <v>3.125E-2</v>
      </c>
      <c r="L18" s="368">
        <v>9.375E-2</v>
      </c>
      <c r="M18" s="367">
        <v>9.375E-2</v>
      </c>
      <c r="N18" s="368">
        <v>0</v>
      </c>
      <c r="O18" s="368">
        <v>0.125</v>
      </c>
      <c r="P18" s="368">
        <v>0</v>
      </c>
    </row>
    <row r="19" spans="1:16" x14ac:dyDescent="0.3">
      <c r="A19" s="205" t="s">
        <v>915</v>
      </c>
      <c r="B19" s="365">
        <v>42</v>
      </c>
      <c r="C19" s="366">
        <v>0.4285714285714286</v>
      </c>
      <c r="D19" s="368">
        <v>0.19047619047619049</v>
      </c>
      <c r="E19" s="367">
        <v>2.3809523809523812E-2</v>
      </c>
      <c r="F19" s="366">
        <v>0.23809523809523811</v>
      </c>
      <c r="G19" s="368">
        <v>0</v>
      </c>
      <c r="H19" s="370">
        <v>0.119047619047619</v>
      </c>
      <c r="I19" s="368">
        <v>0</v>
      </c>
      <c r="J19" s="366">
        <v>0.2857142857142857</v>
      </c>
      <c r="K19" s="368">
        <v>4.7619047619047623E-2</v>
      </c>
      <c r="L19" s="372">
        <v>0.23809523809523811</v>
      </c>
      <c r="M19" s="368">
        <v>4.7619047619047623E-2</v>
      </c>
      <c r="N19" s="368">
        <v>0</v>
      </c>
      <c r="O19" s="368">
        <v>0.119047619047619</v>
      </c>
      <c r="P19" s="368">
        <v>0</v>
      </c>
    </row>
    <row r="20" spans="1:16" x14ac:dyDescent="0.3">
      <c r="A20" s="205" t="s">
        <v>918</v>
      </c>
      <c r="B20" s="365">
        <v>39</v>
      </c>
      <c r="C20" s="366">
        <v>0.44736842105263153</v>
      </c>
      <c r="D20" s="366">
        <v>0.68421052631578938</v>
      </c>
      <c r="E20" s="367">
        <v>0.2105263157894737</v>
      </c>
      <c r="F20" s="366">
        <v>0.26315789473684209</v>
      </c>
      <c r="G20" s="369">
        <v>0</v>
      </c>
      <c r="H20" s="368">
        <v>5.2631578947368418E-2</v>
      </c>
      <c r="I20" s="367">
        <v>0</v>
      </c>
      <c r="J20" s="368">
        <v>0.23684210526315791</v>
      </c>
      <c r="K20" s="368">
        <v>5.2631578947368418E-2</v>
      </c>
      <c r="L20" s="368">
        <v>0.23684210526315791</v>
      </c>
      <c r="M20" s="368">
        <v>5.2631578947368418E-2</v>
      </c>
      <c r="N20" s="368">
        <v>0</v>
      </c>
      <c r="O20" s="368">
        <v>0.18421052631578949</v>
      </c>
      <c r="P20" s="368">
        <v>2.6315789473684209E-2</v>
      </c>
    </row>
    <row r="21" spans="1:16" x14ac:dyDescent="0.3">
      <c r="A21" s="205" t="s">
        <v>921</v>
      </c>
      <c r="B21" s="365">
        <v>36</v>
      </c>
      <c r="C21" s="366">
        <v>0.58333333333333326</v>
      </c>
      <c r="D21" s="366">
        <v>0.75</v>
      </c>
      <c r="E21" s="367">
        <v>0.22222222222222221</v>
      </c>
      <c r="F21" s="366">
        <v>0.38888888888888878</v>
      </c>
      <c r="G21" s="369">
        <v>0</v>
      </c>
      <c r="H21" s="368">
        <v>0.19444444444444439</v>
      </c>
      <c r="I21" s="367">
        <v>0</v>
      </c>
      <c r="J21" s="368">
        <v>0.16666666666666671</v>
      </c>
      <c r="K21" s="368">
        <v>0</v>
      </c>
      <c r="L21" s="368">
        <v>0.25</v>
      </c>
      <c r="M21" s="368">
        <v>0</v>
      </c>
      <c r="N21" s="368">
        <v>0</v>
      </c>
      <c r="O21" s="368">
        <v>0.1111111111111111</v>
      </c>
      <c r="P21" s="368">
        <v>0</v>
      </c>
    </row>
    <row r="22" spans="1:16" x14ac:dyDescent="0.3">
      <c r="A22" s="205" t="s">
        <v>923</v>
      </c>
      <c r="B22" s="365">
        <v>39</v>
      </c>
      <c r="C22" s="366">
        <v>0.51282051282051277</v>
      </c>
      <c r="D22" s="366">
        <v>0.74358974358974361</v>
      </c>
      <c r="E22" s="367">
        <v>0.20512820512820509</v>
      </c>
      <c r="F22" s="366">
        <v>0.35897435897435898</v>
      </c>
      <c r="G22" s="368">
        <v>0</v>
      </c>
      <c r="H22" s="372">
        <v>0.20512820512820509</v>
      </c>
      <c r="I22" s="368">
        <v>2.564102564102564E-2</v>
      </c>
      <c r="J22" s="375">
        <v>0.12820512820512819</v>
      </c>
      <c r="K22" s="368">
        <v>0</v>
      </c>
      <c r="L22" s="368">
        <v>0.23076923076923081</v>
      </c>
      <c r="M22" s="368">
        <v>2.564102564102564E-2</v>
      </c>
      <c r="N22" s="368">
        <v>0</v>
      </c>
      <c r="O22" s="368">
        <v>5.128205128205128E-2</v>
      </c>
      <c r="P22" s="368">
        <v>0</v>
      </c>
    </row>
    <row r="23" spans="1:16" x14ac:dyDescent="0.3">
      <c r="A23" s="420" t="s">
        <v>1156</v>
      </c>
      <c r="B23" s="420"/>
      <c r="C23" s="422"/>
      <c r="D23" s="422"/>
      <c r="E23" s="420"/>
      <c r="F23" s="420"/>
      <c r="G23" s="420"/>
      <c r="H23" s="420"/>
      <c r="I23" s="420"/>
      <c r="J23" s="420"/>
      <c r="K23" s="420"/>
      <c r="L23" s="420"/>
      <c r="M23" s="420"/>
      <c r="N23" s="420"/>
      <c r="O23" s="420"/>
      <c r="P23" s="420"/>
    </row>
    <row r="24" spans="1:16" x14ac:dyDescent="0.3">
      <c r="A24" s="205" t="s">
        <v>44</v>
      </c>
      <c r="B24" s="365">
        <v>41</v>
      </c>
      <c r="C24" s="366">
        <v>0.3902439024390244</v>
      </c>
      <c r="D24" s="366">
        <v>0.6097560975609756</v>
      </c>
      <c r="E24" s="367">
        <v>7.3170731707317083E-2</v>
      </c>
      <c r="F24" s="366">
        <v>0.31707317073170732</v>
      </c>
      <c r="G24" s="368">
        <v>0</v>
      </c>
      <c r="H24" s="375">
        <v>0.12195121951219511</v>
      </c>
      <c r="I24" s="368">
        <v>2.4390243902439029E-2</v>
      </c>
      <c r="J24" s="368">
        <v>0</v>
      </c>
      <c r="K24" s="368">
        <v>4.878048780487805E-2</v>
      </c>
      <c r="L24" s="368">
        <v>0.12195121951219511</v>
      </c>
      <c r="M24" s="368">
        <v>2.4390243902439029E-2</v>
      </c>
      <c r="N24" s="368">
        <v>0</v>
      </c>
      <c r="O24" s="368">
        <v>9.7560975609756101E-2</v>
      </c>
      <c r="P24" s="368">
        <v>0</v>
      </c>
    </row>
    <row r="25" spans="1:16" x14ac:dyDescent="0.3">
      <c r="A25" s="205" t="s">
        <v>1134</v>
      </c>
      <c r="B25" s="365">
        <v>39</v>
      </c>
      <c r="C25" s="366">
        <v>0.2820512820512821</v>
      </c>
      <c r="D25" s="366">
        <v>0.4358974358974359</v>
      </c>
      <c r="E25" s="367">
        <v>2.564102564102564E-2</v>
      </c>
      <c r="F25" s="368">
        <v>0.12820512820512819</v>
      </c>
      <c r="G25" s="368">
        <v>0</v>
      </c>
      <c r="H25" s="366">
        <v>0.20512820512820509</v>
      </c>
      <c r="I25" s="368">
        <v>2.564102564102564E-2</v>
      </c>
      <c r="J25" s="375">
        <v>0.12820512820512819</v>
      </c>
      <c r="K25" s="368">
        <v>0</v>
      </c>
      <c r="L25" s="368">
        <v>0.12820512820512819</v>
      </c>
      <c r="M25" s="368">
        <v>0.20512820512820509</v>
      </c>
      <c r="N25" s="368">
        <v>0</v>
      </c>
      <c r="O25" s="368">
        <v>0.1025641025641026</v>
      </c>
      <c r="P25" s="368">
        <v>0</v>
      </c>
    </row>
    <row r="26" spans="1:16" x14ac:dyDescent="0.3">
      <c r="A26" s="205" t="s">
        <v>1157</v>
      </c>
      <c r="B26" s="365">
        <v>47</v>
      </c>
      <c r="C26" s="366">
        <v>0.44680851063829791</v>
      </c>
      <c r="D26" s="366">
        <v>0.65957446808510634</v>
      </c>
      <c r="E26" s="367">
        <v>0.21276595744680851</v>
      </c>
      <c r="F26" s="366">
        <v>0.31914893617021278</v>
      </c>
      <c r="G26" s="368">
        <v>0</v>
      </c>
      <c r="H26" s="375">
        <v>0.19148936170212769</v>
      </c>
      <c r="I26" s="368">
        <v>0</v>
      </c>
      <c r="J26" s="368">
        <v>0.14893617021276601</v>
      </c>
      <c r="K26" s="368">
        <v>4.2553191489361701E-2</v>
      </c>
      <c r="L26" s="368">
        <v>0.1702127659574468</v>
      </c>
      <c r="M26" s="368">
        <v>0</v>
      </c>
      <c r="N26" s="368">
        <v>0</v>
      </c>
      <c r="O26" s="368">
        <v>0.14893617021276601</v>
      </c>
      <c r="P26" s="368">
        <v>0</v>
      </c>
    </row>
    <row r="27" spans="1:16" x14ac:dyDescent="0.3">
      <c r="A27" s="205" t="s">
        <v>61</v>
      </c>
      <c r="B27" s="365">
        <v>6</v>
      </c>
      <c r="C27" s="368">
        <v>0</v>
      </c>
      <c r="D27" s="377">
        <v>0</v>
      </c>
      <c r="E27" s="368">
        <v>0</v>
      </c>
      <c r="F27" s="368">
        <v>0.16666666666666671</v>
      </c>
      <c r="G27" s="366">
        <v>0.33333333333333331</v>
      </c>
      <c r="H27" s="368">
        <v>0</v>
      </c>
      <c r="I27" s="368">
        <v>0</v>
      </c>
      <c r="J27" s="370">
        <v>0</v>
      </c>
      <c r="K27" s="368">
        <v>0.16666666666666671</v>
      </c>
      <c r="L27" s="366">
        <v>0.33333333333333331</v>
      </c>
      <c r="M27" s="366">
        <v>0.33333333333333331</v>
      </c>
      <c r="N27" s="368">
        <v>0</v>
      </c>
      <c r="O27" s="375">
        <v>0</v>
      </c>
      <c r="P27" s="368">
        <v>0</v>
      </c>
    </row>
    <row r="28" spans="1:16" x14ac:dyDescent="0.3">
      <c r="A28" s="205" t="s">
        <v>62</v>
      </c>
      <c r="B28" s="365">
        <v>41</v>
      </c>
      <c r="C28" s="366">
        <v>0.63414634146341464</v>
      </c>
      <c r="D28" s="366">
        <v>0.70731707317073178</v>
      </c>
      <c r="E28" s="367">
        <v>0.24390243902439021</v>
      </c>
      <c r="F28" s="366">
        <v>0.34146341463414642</v>
      </c>
      <c r="G28" s="368">
        <v>0</v>
      </c>
      <c r="H28" s="368">
        <v>0.1951219512195122</v>
      </c>
      <c r="I28" s="369">
        <v>0</v>
      </c>
      <c r="J28" s="368">
        <v>0.29268292682926828</v>
      </c>
      <c r="K28" s="367">
        <v>4.878048780487805E-2</v>
      </c>
      <c r="L28" s="368">
        <v>0.17073170731707321</v>
      </c>
      <c r="M28" s="368">
        <v>2.4390243902439029E-2</v>
      </c>
      <c r="N28" s="368">
        <v>0</v>
      </c>
      <c r="O28" s="368">
        <v>4.878048780487805E-2</v>
      </c>
      <c r="P28" s="368">
        <v>0</v>
      </c>
    </row>
    <row r="29" spans="1:16" x14ac:dyDescent="0.3">
      <c r="A29" s="206" t="s">
        <v>1158</v>
      </c>
      <c r="B29" s="207"/>
      <c r="C29" s="208"/>
      <c r="D29" s="209"/>
      <c r="E29" s="209"/>
      <c r="F29" s="209"/>
      <c r="G29" s="208"/>
      <c r="H29" s="208"/>
      <c r="I29" s="208"/>
      <c r="J29" s="208"/>
      <c r="L29" s="208"/>
      <c r="M29" s="208"/>
      <c r="N29" s="208"/>
      <c r="O29" s="208"/>
      <c r="P29" s="208"/>
    </row>
    <row r="30" spans="1:16" x14ac:dyDescent="0.3">
      <c r="A30" s="206"/>
      <c r="B30" s="210"/>
      <c r="C30" s="211"/>
      <c r="D30" s="211"/>
      <c r="E30" s="211"/>
      <c r="F30" s="211"/>
      <c r="G30" s="211"/>
      <c r="H30" s="211"/>
      <c r="I30" s="211"/>
      <c r="J30" s="211"/>
      <c r="K30" s="211"/>
      <c r="L30" s="211"/>
      <c r="M30" s="211"/>
      <c r="N30" s="211"/>
      <c r="O30" s="211"/>
      <c r="P30" s="212"/>
    </row>
    <row r="31" spans="1:16" x14ac:dyDescent="0.3">
      <c r="A31" s="213" t="s">
        <v>1159</v>
      </c>
      <c r="B31" s="214"/>
      <c r="C31" s="214"/>
      <c r="D31" s="214"/>
      <c r="E31" s="214"/>
      <c r="F31" s="214"/>
      <c r="G31" s="214"/>
      <c r="H31" s="214"/>
      <c r="I31" s="214"/>
      <c r="J31" s="208"/>
      <c r="K31" s="214"/>
      <c r="L31" s="214"/>
      <c r="M31" s="214"/>
      <c r="N31" s="214"/>
      <c r="O31" s="214"/>
      <c r="P31" s="214"/>
    </row>
    <row r="32" spans="1:16" x14ac:dyDescent="0.3">
      <c r="A32" s="364">
        <v>38</v>
      </c>
      <c r="B32" s="214" t="s">
        <v>1160</v>
      </c>
      <c r="C32" s="214"/>
      <c r="D32" s="214"/>
      <c r="E32" s="214"/>
      <c r="F32" s="214"/>
      <c r="G32" s="214"/>
      <c r="H32" s="214"/>
      <c r="I32" s="214"/>
      <c r="J32" s="214"/>
      <c r="K32" s="214"/>
      <c r="L32" s="214"/>
      <c r="M32" s="214"/>
      <c r="N32" s="214"/>
      <c r="O32" s="214"/>
      <c r="P32" s="214"/>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7"/>
  <sheetViews>
    <sheetView zoomScale="70" zoomScaleNormal="70" workbookViewId="0">
      <pane ySplit="1" topLeftCell="A398" activePane="bottomLeft" state="frozen"/>
      <selection pane="bottomLeft" activeCell="A409" sqref="A409"/>
    </sheetView>
  </sheetViews>
  <sheetFormatPr defaultColWidth="10.85546875" defaultRowHeight="15" x14ac:dyDescent="0.25"/>
  <cols>
    <col min="1" max="1" width="20.140625" style="330" customWidth="1"/>
    <col min="2" max="2" width="40.28515625" style="330" customWidth="1"/>
    <col min="3" max="3" width="49.28515625" style="330" customWidth="1"/>
    <col min="4" max="4" width="12" style="330" customWidth="1"/>
    <col min="5" max="6" width="10.85546875" style="330" customWidth="1"/>
    <col min="7" max="7" width="16.28515625" style="330" customWidth="1"/>
    <col min="8" max="9" width="10.85546875" style="330"/>
    <col min="10" max="10" width="23.85546875" style="330" customWidth="1"/>
    <col min="11" max="16384" width="10.85546875" style="330"/>
  </cols>
  <sheetData>
    <row r="1" spans="1:12" x14ac:dyDescent="0.25">
      <c r="A1" s="329" t="s">
        <v>1161</v>
      </c>
      <c r="B1" s="329" t="s">
        <v>1162</v>
      </c>
      <c r="C1" s="329" t="s">
        <v>1163</v>
      </c>
      <c r="D1" s="329" t="s">
        <v>1164</v>
      </c>
      <c r="E1" s="329" t="s">
        <v>1165</v>
      </c>
      <c r="F1" s="329" t="s">
        <v>1166</v>
      </c>
      <c r="G1" s="329" t="s">
        <v>1167</v>
      </c>
      <c r="H1" s="329" t="s">
        <v>1168</v>
      </c>
      <c r="I1" s="329" t="s">
        <v>1169</v>
      </c>
      <c r="J1" s="329" t="s">
        <v>1170</v>
      </c>
      <c r="K1" s="329" t="s">
        <v>1171</v>
      </c>
      <c r="L1" s="329" t="s">
        <v>1172</v>
      </c>
    </row>
    <row r="2" spans="1:12" x14ac:dyDescent="0.25">
      <c r="A2" s="331" t="s">
        <v>66</v>
      </c>
      <c r="B2" s="331" t="s">
        <v>66</v>
      </c>
    </row>
    <row r="3" spans="1:12" x14ac:dyDescent="0.25">
      <c r="A3" s="331" t="s">
        <v>67</v>
      </c>
      <c r="B3" s="331" t="s">
        <v>67</v>
      </c>
    </row>
    <row r="4" spans="1:12" x14ac:dyDescent="0.25">
      <c r="A4" s="331" t="s">
        <v>68</v>
      </c>
      <c r="B4" s="331" t="s">
        <v>68</v>
      </c>
    </row>
    <row r="5" spans="1:12" x14ac:dyDescent="0.25">
      <c r="A5" s="331" t="s">
        <v>1173</v>
      </c>
      <c r="B5" s="331" t="s">
        <v>69</v>
      </c>
      <c r="C5" s="330" t="s">
        <v>4</v>
      </c>
    </row>
    <row r="6" spans="1:12" s="333" customFormat="1" x14ac:dyDescent="0.25">
      <c r="A6" s="332" t="s">
        <v>1174</v>
      </c>
      <c r="B6" s="332" t="s">
        <v>1175</v>
      </c>
      <c r="C6" s="333" t="s">
        <v>1176</v>
      </c>
    </row>
    <row r="7" spans="1:12" x14ac:dyDescent="0.25">
      <c r="A7" s="331" t="s">
        <v>1177</v>
      </c>
      <c r="B7" s="331" t="s">
        <v>1178</v>
      </c>
      <c r="C7" s="331" t="s">
        <v>1179</v>
      </c>
      <c r="D7" s="331"/>
      <c r="F7" s="331" t="s">
        <v>1180</v>
      </c>
    </row>
    <row r="8" spans="1:12" x14ac:dyDescent="0.25">
      <c r="A8" s="331" t="s">
        <v>1181</v>
      </c>
      <c r="B8" s="331" t="s">
        <v>70</v>
      </c>
      <c r="C8" s="331" t="s">
        <v>1182</v>
      </c>
      <c r="D8" s="331"/>
      <c r="F8" s="331" t="s">
        <v>1183</v>
      </c>
    </row>
    <row r="9" spans="1:12" x14ac:dyDescent="0.25">
      <c r="A9" s="331" t="s">
        <v>1177</v>
      </c>
      <c r="B9" s="331" t="s">
        <v>1184</v>
      </c>
      <c r="C9" s="331" t="s">
        <v>1185</v>
      </c>
      <c r="D9" s="331"/>
      <c r="G9" s="331" t="s">
        <v>1186</v>
      </c>
    </row>
    <row r="10" spans="1:12" x14ac:dyDescent="0.25">
      <c r="A10" s="331" t="s">
        <v>1187</v>
      </c>
      <c r="B10" s="331" t="s">
        <v>71</v>
      </c>
      <c r="C10" s="331" t="s">
        <v>1188</v>
      </c>
      <c r="D10" s="331"/>
      <c r="H10" s="331" t="s">
        <v>1189</v>
      </c>
      <c r="K10" s="330" t="s">
        <v>1190</v>
      </c>
    </row>
    <row r="11" spans="1:12" x14ac:dyDescent="0.25">
      <c r="A11" s="331" t="s">
        <v>1191</v>
      </c>
      <c r="B11" s="331" t="s">
        <v>72</v>
      </c>
      <c r="C11" s="331" t="s">
        <v>1192</v>
      </c>
      <c r="D11" s="331"/>
      <c r="F11" s="331" t="s">
        <v>1183</v>
      </c>
      <c r="K11" s="330" t="s">
        <v>1190</v>
      </c>
    </row>
    <row r="12" spans="1:12" x14ac:dyDescent="0.25">
      <c r="A12" s="331" t="s">
        <v>1193</v>
      </c>
      <c r="B12" s="331" t="s">
        <v>73</v>
      </c>
      <c r="C12" s="331" t="s">
        <v>1194</v>
      </c>
      <c r="D12" s="331"/>
      <c r="F12" s="331" t="s">
        <v>1183</v>
      </c>
      <c r="J12" s="334" t="s">
        <v>1195</v>
      </c>
      <c r="K12" s="330" t="s">
        <v>1190</v>
      </c>
    </row>
    <row r="13" spans="1:12" ht="15.75" x14ac:dyDescent="0.25">
      <c r="A13" s="331" t="s">
        <v>1196</v>
      </c>
      <c r="B13" s="335" t="s">
        <v>74</v>
      </c>
      <c r="C13" s="331" t="s">
        <v>1197</v>
      </c>
      <c r="D13" s="331"/>
      <c r="F13" s="331" t="s">
        <v>1183</v>
      </c>
      <c r="J13" s="331" t="s">
        <v>1198</v>
      </c>
      <c r="K13" s="330" t="s">
        <v>1190</v>
      </c>
    </row>
    <row r="14" spans="1:12" x14ac:dyDescent="0.25">
      <c r="A14" s="331" t="s">
        <v>1199</v>
      </c>
      <c r="B14" s="331" t="s">
        <v>75</v>
      </c>
      <c r="C14" s="331" t="s">
        <v>1200</v>
      </c>
      <c r="D14" s="331"/>
      <c r="F14" s="331" t="s">
        <v>1183</v>
      </c>
      <c r="J14" s="331" t="s">
        <v>2164</v>
      </c>
      <c r="K14" s="331" t="s">
        <v>1190</v>
      </c>
    </row>
    <row r="15" spans="1:12" x14ac:dyDescent="0.25">
      <c r="A15" s="331" t="s">
        <v>1201</v>
      </c>
      <c r="B15" s="331" t="s">
        <v>76</v>
      </c>
      <c r="C15" s="331" t="s">
        <v>1202</v>
      </c>
      <c r="D15" s="331"/>
      <c r="F15" s="331" t="s">
        <v>1183</v>
      </c>
      <c r="H15" s="331"/>
      <c r="K15" s="330" t="s">
        <v>1190</v>
      </c>
    </row>
    <row r="16" spans="1:12" s="338" customFormat="1" x14ac:dyDescent="0.25">
      <c r="A16" s="336" t="s">
        <v>1203</v>
      </c>
      <c r="B16" s="336" t="s">
        <v>1175</v>
      </c>
      <c r="C16" s="337"/>
      <c r="D16" s="337"/>
      <c r="F16" s="337"/>
      <c r="K16" s="337"/>
    </row>
    <row r="17" spans="1:12" s="333" customFormat="1" x14ac:dyDescent="0.25">
      <c r="A17" s="339" t="s">
        <v>1174</v>
      </c>
      <c r="B17" s="332" t="s">
        <v>1204</v>
      </c>
      <c r="C17" s="339" t="s">
        <v>1205</v>
      </c>
      <c r="D17" s="339"/>
    </row>
    <row r="18" spans="1:12" ht="255" x14ac:dyDescent="0.25">
      <c r="A18" s="340" t="s">
        <v>1206</v>
      </c>
      <c r="B18" s="340" t="s">
        <v>1207</v>
      </c>
      <c r="C18" s="341" t="s">
        <v>1208</v>
      </c>
      <c r="D18" s="341"/>
    </row>
    <row r="19" spans="1:12" x14ac:dyDescent="0.25">
      <c r="A19" s="331" t="s">
        <v>1177</v>
      </c>
      <c r="B19" s="331" t="s">
        <v>77</v>
      </c>
      <c r="C19" s="331" t="s">
        <v>1209</v>
      </c>
      <c r="D19" s="331"/>
      <c r="E19" s="331" t="s">
        <v>1210</v>
      </c>
    </row>
    <row r="20" spans="1:12" x14ac:dyDescent="0.25">
      <c r="A20" s="331" t="s">
        <v>1211</v>
      </c>
      <c r="B20" s="331" t="s">
        <v>78</v>
      </c>
      <c r="C20" s="334" t="s">
        <v>1212</v>
      </c>
      <c r="D20" s="334"/>
    </row>
    <row r="21" spans="1:12" x14ac:dyDescent="0.25">
      <c r="A21" s="342" t="s">
        <v>1174</v>
      </c>
      <c r="B21" s="342" t="s">
        <v>855</v>
      </c>
      <c r="C21" s="343" t="s">
        <v>1213</v>
      </c>
      <c r="D21" s="343"/>
      <c r="E21" s="343"/>
      <c r="F21" s="343"/>
      <c r="G21" s="342" t="s">
        <v>1214</v>
      </c>
      <c r="H21" s="343"/>
      <c r="I21" s="343"/>
      <c r="J21" s="343"/>
      <c r="K21" s="343"/>
      <c r="L21" s="343"/>
    </row>
    <row r="22" spans="1:12" x14ac:dyDescent="0.25">
      <c r="A22" s="331" t="s">
        <v>1215</v>
      </c>
      <c r="B22" s="331" t="s">
        <v>102</v>
      </c>
      <c r="C22" s="331" t="s">
        <v>1216</v>
      </c>
      <c r="D22" s="331"/>
      <c r="E22" s="331" t="s">
        <v>1217</v>
      </c>
      <c r="F22" s="331" t="s">
        <v>1183</v>
      </c>
      <c r="K22" s="331" t="s">
        <v>1190</v>
      </c>
    </row>
    <row r="23" spans="1:12" x14ac:dyDescent="0.25">
      <c r="A23" s="331" t="s">
        <v>1218</v>
      </c>
      <c r="B23" s="331" t="s">
        <v>103</v>
      </c>
      <c r="C23" s="331" t="s">
        <v>1219</v>
      </c>
      <c r="D23" s="331"/>
      <c r="E23" s="331" t="s">
        <v>1217</v>
      </c>
      <c r="G23" s="331" t="s">
        <v>1220</v>
      </c>
      <c r="K23" s="331" t="b">
        <v>1</v>
      </c>
    </row>
    <row r="24" spans="1:12" x14ac:dyDescent="0.25">
      <c r="A24" s="331" t="s">
        <v>1218</v>
      </c>
      <c r="B24" s="331" t="s">
        <v>104</v>
      </c>
      <c r="C24" s="331" t="s">
        <v>1221</v>
      </c>
      <c r="D24" s="331"/>
      <c r="E24" s="331" t="s">
        <v>1222</v>
      </c>
      <c r="H24" s="331" t="s">
        <v>1223</v>
      </c>
      <c r="K24" s="331" t="s">
        <v>1190</v>
      </c>
    </row>
    <row r="25" spans="1:12" x14ac:dyDescent="0.25">
      <c r="A25" s="331" t="s">
        <v>1224</v>
      </c>
      <c r="B25" s="331" t="s">
        <v>105</v>
      </c>
      <c r="C25" s="331"/>
      <c r="D25" s="331"/>
      <c r="E25" s="331"/>
      <c r="H25" s="331"/>
      <c r="I25" s="330" t="s">
        <v>1225</v>
      </c>
      <c r="K25" s="331"/>
    </row>
    <row r="26" spans="1:12" x14ac:dyDescent="0.25">
      <c r="A26" s="331" t="s">
        <v>1206</v>
      </c>
      <c r="B26" s="331" t="s">
        <v>106</v>
      </c>
      <c r="C26" s="331" t="s">
        <v>1226</v>
      </c>
      <c r="D26" s="331" t="s">
        <v>1227</v>
      </c>
      <c r="E26" s="331"/>
      <c r="H26" s="331"/>
      <c r="K26" s="331"/>
    </row>
    <row r="27" spans="1:12" x14ac:dyDescent="0.25">
      <c r="A27" s="331" t="s">
        <v>1224</v>
      </c>
      <c r="B27" s="331" t="s">
        <v>107</v>
      </c>
      <c r="C27" s="331"/>
      <c r="D27" s="331"/>
      <c r="E27" s="331"/>
      <c r="H27" s="331"/>
      <c r="I27" s="330" t="s">
        <v>1228</v>
      </c>
      <c r="K27" s="331"/>
    </row>
    <row r="28" spans="1:12" x14ac:dyDescent="0.25">
      <c r="A28" s="331" t="s">
        <v>1224</v>
      </c>
      <c r="B28" s="331" t="s">
        <v>108</v>
      </c>
      <c r="C28" s="331"/>
      <c r="D28" s="331"/>
      <c r="E28" s="331"/>
      <c r="H28" s="331"/>
      <c r="I28" s="330" t="s">
        <v>1229</v>
      </c>
      <c r="K28" s="331"/>
    </row>
    <row r="29" spans="1:12" x14ac:dyDescent="0.25">
      <c r="A29" s="331" t="s">
        <v>1224</v>
      </c>
      <c r="B29" s="331" t="s">
        <v>109</v>
      </c>
      <c r="C29" s="331"/>
      <c r="D29" s="331"/>
      <c r="E29" s="331"/>
      <c r="H29" s="331"/>
      <c r="I29" s="330" t="s">
        <v>1230</v>
      </c>
      <c r="K29" s="331"/>
    </row>
    <row r="30" spans="1:12" x14ac:dyDescent="0.25">
      <c r="A30" s="331" t="s">
        <v>1177</v>
      </c>
      <c r="B30" s="331" t="s">
        <v>110</v>
      </c>
      <c r="C30" s="331" t="s">
        <v>1231</v>
      </c>
      <c r="D30" s="331"/>
      <c r="E30" s="331"/>
      <c r="G30" s="330" t="s">
        <v>1232</v>
      </c>
      <c r="H30" s="331"/>
      <c r="K30" s="331" t="b">
        <v>1</v>
      </c>
    </row>
    <row r="31" spans="1:12" s="344" customFormat="1" x14ac:dyDescent="0.25">
      <c r="A31" s="344" t="s">
        <v>1233</v>
      </c>
      <c r="B31" s="344" t="s">
        <v>111</v>
      </c>
      <c r="C31" s="344" t="s">
        <v>1234</v>
      </c>
      <c r="F31" s="331" t="s">
        <v>1183</v>
      </c>
    </row>
    <row r="32" spans="1:12" s="344" customFormat="1" x14ac:dyDescent="0.25">
      <c r="A32" s="345" t="s">
        <v>1235</v>
      </c>
      <c r="B32" s="344" t="s">
        <v>1236</v>
      </c>
      <c r="C32" s="344" t="s">
        <v>1237</v>
      </c>
      <c r="F32" s="331" t="s">
        <v>1183</v>
      </c>
      <c r="G32" s="344" t="s">
        <v>1238</v>
      </c>
    </row>
    <row r="33" spans="1:12" s="344" customFormat="1" x14ac:dyDescent="0.25">
      <c r="A33" s="344" t="s">
        <v>1239</v>
      </c>
      <c r="B33" s="344" t="s">
        <v>113</v>
      </c>
      <c r="C33" s="344" t="s">
        <v>1240</v>
      </c>
      <c r="F33" s="331" t="s">
        <v>1183</v>
      </c>
      <c r="G33" s="344" t="s">
        <v>1241</v>
      </c>
    </row>
    <row r="34" spans="1:12" x14ac:dyDescent="0.25">
      <c r="A34" s="330" t="s">
        <v>1215</v>
      </c>
      <c r="B34" s="330" t="s">
        <v>114</v>
      </c>
      <c r="C34" s="346" t="s">
        <v>1242</v>
      </c>
      <c r="D34" s="346"/>
      <c r="F34" s="331" t="s">
        <v>1183</v>
      </c>
    </row>
    <row r="35" spans="1:12" x14ac:dyDescent="0.25">
      <c r="A35" s="330" t="s">
        <v>1243</v>
      </c>
      <c r="B35" s="330" t="s">
        <v>115</v>
      </c>
      <c r="C35" s="330" t="s">
        <v>1244</v>
      </c>
      <c r="F35" s="330" t="b">
        <v>1</v>
      </c>
      <c r="G35" s="330" t="s">
        <v>1245</v>
      </c>
    </row>
    <row r="36" spans="1:12" x14ac:dyDescent="0.25">
      <c r="A36" s="330" t="s">
        <v>1177</v>
      </c>
      <c r="B36" s="330" t="s">
        <v>130</v>
      </c>
      <c r="C36" s="330" t="s">
        <v>1246</v>
      </c>
      <c r="G36" s="330" t="s">
        <v>1247</v>
      </c>
    </row>
    <row r="37" spans="1:12" x14ac:dyDescent="0.25">
      <c r="A37" s="330" t="s">
        <v>1177</v>
      </c>
      <c r="B37" s="330" t="s">
        <v>131</v>
      </c>
      <c r="C37" s="330" t="s">
        <v>1248</v>
      </c>
      <c r="G37" s="330" t="s">
        <v>1249</v>
      </c>
    </row>
    <row r="38" spans="1:12" x14ac:dyDescent="0.25">
      <c r="A38" s="347" t="s">
        <v>1203</v>
      </c>
      <c r="B38" s="347" t="s">
        <v>855</v>
      </c>
      <c r="C38" s="348" t="s">
        <v>1213</v>
      </c>
      <c r="D38" s="348"/>
      <c r="E38" s="348"/>
      <c r="F38" s="348"/>
      <c r="G38" s="347"/>
      <c r="H38" s="348"/>
      <c r="I38" s="348"/>
      <c r="J38" s="348"/>
      <c r="K38" s="348"/>
      <c r="L38" s="348"/>
    </row>
    <row r="39" spans="1:12" x14ac:dyDescent="0.25">
      <c r="A39" s="342" t="s">
        <v>1174</v>
      </c>
      <c r="B39" s="342" t="s">
        <v>1250</v>
      </c>
      <c r="C39" s="343" t="s">
        <v>1251</v>
      </c>
      <c r="D39" s="343"/>
      <c r="E39" s="343"/>
      <c r="F39" s="343"/>
      <c r="G39" s="342" t="s">
        <v>1252</v>
      </c>
      <c r="H39" s="343"/>
      <c r="I39" s="343"/>
      <c r="J39" s="343"/>
      <c r="K39" s="343"/>
      <c r="L39" s="343"/>
    </row>
    <row r="40" spans="1:12" x14ac:dyDescent="0.25">
      <c r="A40" s="331" t="s">
        <v>1215</v>
      </c>
      <c r="B40" s="331" t="s">
        <v>132</v>
      </c>
      <c r="C40" s="331" t="s">
        <v>1253</v>
      </c>
      <c r="D40" s="331"/>
      <c r="F40" s="331" t="s">
        <v>1183</v>
      </c>
      <c r="K40" s="331" t="s">
        <v>1190</v>
      </c>
    </row>
    <row r="41" spans="1:12" x14ac:dyDescent="0.25">
      <c r="A41" s="331" t="s">
        <v>1254</v>
      </c>
      <c r="B41" s="331" t="s">
        <v>133</v>
      </c>
      <c r="C41" s="331" t="s">
        <v>1255</v>
      </c>
      <c r="D41" s="331"/>
      <c r="G41" s="331" t="s">
        <v>1256</v>
      </c>
      <c r="H41" s="331" t="s">
        <v>1223</v>
      </c>
      <c r="K41" s="330" t="b">
        <v>1</v>
      </c>
    </row>
    <row r="42" spans="1:12" x14ac:dyDescent="0.25">
      <c r="A42" s="331" t="s">
        <v>1218</v>
      </c>
      <c r="B42" s="331" t="s">
        <v>134</v>
      </c>
      <c r="C42" s="331" t="s">
        <v>1221</v>
      </c>
      <c r="D42" s="331"/>
      <c r="E42" s="331" t="s">
        <v>1222</v>
      </c>
      <c r="H42" s="331" t="s">
        <v>1223</v>
      </c>
      <c r="K42" s="331" t="s">
        <v>1190</v>
      </c>
    </row>
    <row r="43" spans="1:12" x14ac:dyDescent="0.25">
      <c r="A43" s="331" t="s">
        <v>1224</v>
      </c>
      <c r="B43" s="331" t="s">
        <v>135</v>
      </c>
      <c r="C43" s="331"/>
      <c r="D43" s="331"/>
      <c r="E43" s="331"/>
      <c r="H43" s="331"/>
      <c r="I43" s="330" t="s">
        <v>1257</v>
      </c>
      <c r="K43" s="331"/>
    </row>
    <row r="44" spans="1:12" x14ac:dyDescent="0.25">
      <c r="A44" s="331" t="s">
        <v>1206</v>
      </c>
      <c r="B44" s="331" t="s">
        <v>136</v>
      </c>
      <c r="C44" s="331" t="s">
        <v>1258</v>
      </c>
      <c r="D44" s="331" t="s">
        <v>1227</v>
      </c>
      <c r="E44" s="331"/>
      <c r="H44" s="331"/>
      <c r="K44" s="331"/>
    </row>
    <row r="45" spans="1:12" x14ac:dyDescent="0.25">
      <c r="A45" s="331" t="s">
        <v>1224</v>
      </c>
      <c r="B45" s="331" t="s">
        <v>137</v>
      </c>
      <c r="C45" s="331"/>
      <c r="D45" s="331"/>
      <c r="E45" s="331"/>
      <c r="H45" s="331"/>
      <c r="I45" s="330" t="s">
        <v>1259</v>
      </c>
      <c r="K45" s="331"/>
    </row>
    <row r="46" spans="1:12" x14ac:dyDescent="0.25">
      <c r="A46" s="331" t="s">
        <v>1224</v>
      </c>
      <c r="B46" s="331" t="s">
        <v>138</v>
      </c>
      <c r="C46" s="331"/>
      <c r="D46" s="331"/>
      <c r="E46" s="331"/>
      <c r="H46" s="331"/>
      <c r="I46" s="330" t="s">
        <v>1260</v>
      </c>
      <c r="K46" s="331"/>
    </row>
    <row r="47" spans="1:12" x14ac:dyDescent="0.25">
      <c r="A47" s="331" t="s">
        <v>1224</v>
      </c>
      <c r="B47" s="331" t="s">
        <v>139</v>
      </c>
      <c r="C47" s="331"/>
      <c r="D47" s="331"/>
      <c r="E47" s="331"/>
      <c r="H47" s="331"/>
      <c r="I47" s="330" t="s">
        <v>1261</v>
      </c>
      <c r="K47" s="331"/>
    </row>
    <row r="48" spans="1:12" x14ac:dyDescent="0.25">
      <c r="A48" s="331" t="s">
        <v>1177</v>
      </c>
      <c r="B48" s="331" t="s">
        <v>140</v>
      </c>
      <c r="C48" s="331" t="s">
        <v>1262</v>
      </c>
      <c r="D48" s="331"/>
      <c r="E48" s="331"/>
      <c r="G48" s="330" t="s">
        <v>1263</v>
      </c>
      <c r="H48" s="331"/>
      <c r="K48" s="331" t="b">
        <v>1</v>
      </c>
    </row>
    <row r="49" spans="1:12" x14ac:dyDescent="0.25">
      <c r="A49" s="330" t="s">
        <v>1233</v>
      </c>
      <c r="B49" s="330" t="s">
        <v>141</v>
      </c>
      <c r="C49" s="344" t="s">
        <v>1234</v>
      </c>
      <c r="D49" s="344"/>
      <c r="F49" s="331" t="s">
        <v>1183</v>
      </c>
    </row>
    <row r="50" spans="1:12" s="344" customFormat="1" x14ac:dyDescent="0.25">
      <c r="A50" s="344" t="s">
        <v>1235</v>
      </c>
      <c r="B50" s="344" t="s">
        <v>1264</v>
      </c>
      <c r="C50" s="344" t="s">
        <v>1265</v>
      </c>
      <c r="F50" s="331" t="s">
        <v>1183</v>
      </c>
      <c r="G50" s="344" t="s">
        <v>1266</v>
      </c>
    </row>
    <row r="51" spans="1:12" s="344" customFormat="1" x14ac:dyDescent="0.25">
      <c r="A51" s="344" t="s">
        <v>1239</v>
      </c>
      <c r="B51" s="344" t="s">
        <v>143</v>
      </c>
      <c r="C51" s="344" t="s">
        <v>1240</v>
      </c>
      <c r="F51" s="331" t="s">
        <v>1183</v>
      </c>
      <c r="G51" s="344" t="s">
        <v>1267</v>
      </c>
    </row>
    <row r="52" spans="1:12" x14ac:dyDescent="0.25">
      <c r="A52" s="330" t="s">
        <v>1215</v>
      </c>
      <c r="B52" s="330" t="s">
        <v>144</v>
      </c>
      <c r="C52" s="346" t="s">
        <v>1242</v>
      </c>
      <c r="D52" s="346"/>
      <c r="F52" s="331" t="s">
        <v>1183</v>
      </c>
    </row>
    <row r="53" spans="1:12" x14ac:dyDescent="0.25">
      <c r="A53" s="330" t="s">
        <v>1243</v>
      </c>
      <c r="B53" s="330" t="s">
        <v>145</v>
      </c>
      <c r="C53" s="330" t="s">
        <v>1244</v>
      </c>
      <c r="F53" s="330" t="b">
        <v>1</v>
      </c>
      <c r="G53" s="330" t="s">
        <v>1268</v>
      </c>
    </row>
    <row r="54" spans="1:12" x14ac:dyDescent="0.25">
      <c r="A54" s="330" t="s">
        <v>1177</v>
      </c>
      <c r="B54" s="330" t="s">
        <v>160</v>
      </c>
      <c r="C54" s="330" t="s">
        <v>1246</v>
      </c>
      <c r="G54" s="330" t="s">
        <v>1269</v>
      </c>
    </row>
    <row r="55" spans="1:12" x14ac:dyDescent="0.25">
      <c r="A55" s="330" t="s">
        <v>1177</v>
      </c>
      <c r="B55" s="330" t="s">
        <v>161</v>
      </c>
      <c r="C55" s="330" t="s">
        <v>1248</v>
      </c>
      <c r="G55" s="330" t="s">
        <v>1270</v>
      </c>
    </row>
    <row r="56" spans="1:12" x14ac:dyDescent="0.25">
      <c r="A56" s="347" t="s">
        <v>1203</v>
      </c>
      <c r="B56" s="347" t="s">
        <v>1250</v>
      </c>
      <c r="C56" s="348" t="s">
        <v>1251</v>
      </c>
      <c r="D56" s="348"/>
      <c r="E56" s="348"/>
      <c r="F56" s="348"/>
      <c r="G56" s="347"/>
      <c r="H56" s="348"/>
      <c r="I56" s="348"/>
      <c r="J56" s="348"/>
      <c r="K56" s="348"/>
      <c r="L56" s="348"/>
    </row>
    <row r="57" spans="1:12" x14ac:dyDescent="0.25">
      <c r="A57" s="342" t="s">
        <v>1174</v>
      </c>
      <c r="B57" s="342" t="s">
        <v>847</v>
      </c>
      <c r="C57" s="343" t="s">
        <v>1271</v>
      </c>
      <c r="D57" s="343"/>
      <c r="E57" s="343"/>
      <c r="F57" s="343"/>
      <c r="G57" s="342" t="s">
        <v>1272</v>
      </c>
      <c r="H57" s="343"/>
      <c r="I57" s="343"/>
      <c r="J57" s="343"/>
      <c r="K57" s="343"/>
      <c r="L57" s="343"/>
    </row>
    <row r="58" spans="1:12" x14ac:dyDescent="0.25">
      <c r="A58" s="331" t="s">
        <v>1215</v>
      </c>
      <c r="B58" s="331" t="s">
        <v>162</v>
      </c>
      <c r="C58" s="331" t="s">
        <v>1273</v>
      </c>
      <c r="D58" s="331"/>
      <c r="E58" s="331" t="s">
        <v>1274</v>
      </c>
      <c r="F58" s="331" t="s">
        <v>1183</v>
      </c>
      <c r="K58" s="331" t="s">
        <v>1190</v>
      </c>
    </row>
    <row r="59" spans="1:12" x14ac:dyDescent="0.25">
      <c r="A59" s="331" t="s">
        <v>1218</v>
      </c>
      <c r="B59" s="331" t="s">
        <v>163</v>
      </c>
      <c r="C59" s="331" t="s">
        <v>1275</v>
      </c>
      <c r="D59" s="331"/>
      <c r="E59" s="331" t="s">
        <v>1276</v>
      </c>
      <c r="G59" s="331" t="s">
        <v>1277</v>
      </c>
      <c r="K59" s="330" t="b">
        <v>1</v>
      </c>
    </row>
    <row r="60" spans="1:12" x14ac:dyDescent="0.25">
      <c r="A60" s="331" t="s">
        <v>1218</v>
      </c>
      <c r="B60" s="331" t="s">
        <v>164</v>
      </c>
      <c r="C60" s="331" t="s">
        <v>1221</v>
      </c>
      <c r="D60" s="331"/>
      <c r="E60" s="331" t="s">
        <v>1222</v>
      </c>
      <c r="H60" s="331" t="s">
        <v>1223</v>
      </c>
      <c r="K60" s="331" t="s">
        <v>1190</v>
      </c>
    </row>
    <row r="61" spans="1:12" x14ac:dyDescent="0.25">
      <c r="A61" s="331" t="s">
        <v>1224</v>
      </c>
      <c r="B61" s="331" t="s">
        <v>165</v>
      </c>
      <c r="C61" s="331"/>
      <c r="D61" s="331"/>
      <c r="E61" s="331"/>
      <c r="H61" s="331"/>
      <c r="I61" s="330" t="s">
        <v>1278</v>
      </c>
      <c r="K61" s="331"/>
    </row>
    <row r="62" spans="1:12" x14ac:dyDescent="0.25">
      <c r="A62" s="331" t="s">
        <v>1206</v>
      </c>
      <c r="B62" s="331" t="s">
        <v>166</v>
      </c>
      <c r="C62" s="331" t="s">
        <v>1279</v>
      </c>
      <c r="D62" s="331" t="s">
        <v>1227</v>
      </c>
      <c r="E62" s="331"/>
      <c r="H62" s="331"/>
      <c r="K62" s="331"/>
    </row>
    <row r="63" spans="1:12" x14ac:dyDescent="0.25">
      <c r="A63" s="331" t="s">
        <v>1224</v>
      </c>
      <c r="B63" s="331" t="s">
        <v>167</v>
      </c>
      <c r="C63" s="331"/>
      <c r="D63" s="331"/>
      <c r="E63" s="331"/>
      <c r="H63" s="331"/>
      <c r="I63" s="330" t="s">
        <v>1280</v>
      </c>
      <c r="K63" s="331"/>
    </row>
    <row r="64" spans="1:12" x14ac:dyDescent="0.25">
      <c r="A64" s="331" t="s">
        <v>1224</v>
      </c>
      <c r="B64" s="331" t="s">
        <v>168</v>
      </c>
      <c r="C64" s="331"/>
      <c r="D64" s="331"/>
      <c r="E64" s="331"/>
      <c r="H64" s="331"/>
      <c r="I64" s="330" t="s">
        <v>1281</v>
      </c>
      <c r="K64" s="331"/>
    </row>
    <row r="65" spans="1:12" x14ac:dyDescent="0.25">
      <c r="A65" s="331" t="s">
        <v>1224</v>
      </c>
      <c r="B65" s="331" t="s">
        <v>169</v>
      </c>
      <c r="C65" s="331"/>
      <c r="D65" s="331"/>
      <c r="E65" s="331"/>
      <c r="H65" s="331"/>
      <c r="I65" s="330" t="s">
        <v>1282</v>
      </c>
      <c r="K65" s="331"/>
    </row>
    <row r="66" spans="1:12" x14ac:dyDescent="0.25">
      <c r="A66" s="331" t="s">
        <v>1177</v>
      </c>
      <c r="B66" s="331" t="s">
        <v>170</v>
      </c>
      <c r="C66" s="331" t="s">
        <v>1283</v>
      </c>
      <c r="D66" s="331"/>
      <c r="E66" s="331"/>
      <c r="G66" s="330" t="s">
        <v>1284</v>
      </c>
      <c r="H66" s="331"/>
      <c r="K66" s="331" t="b">
        <v>1</v>
      </c>
    </row>
    <row r="67" spans="1:12" x14ac:dyDescent="0.25">
      <c r="A67" s="330" t="s">
        <v>1233</v>
      </c>
      <c r="B67" s="330" t="s">
        <v>171</v>
      </c>
      <c r="C67" s="330" t="s">
        <v>1285</v>
      </c>
      <c r="F67" s="331" t="s">
        <v>1183</v>
      </c>
      <c r="H67" s="345"/>
    </row>
    <row r="68" spans="1:12" x14ac:dyDescent="0.25">
      <c r="A68" s="344" t="s">
        <v>1235</v>
      </c>
      <c r="B68" s="344" t="s">
        <v>1286</v>
      </c>
      <c r="C68" s="344" t="s">
        <v>1265</v>
      </c>
      <c r="D68" s="344"/>
      <c r="F68" s="331" t="s">
        <v>1183</v>
      </c>
      <c r="G68" s="344" t="s">
        <v>1287</v>
      </c>
      <c r="H68" s="344"/>
    </row>
    <row r="69" spans="1:12" x14ac:dyDescent="0.25">
      <c r="A69" s="344" t="s">
        <v>1239</v>
      </c>
      <c r="B69" s="344" t="s">
        <v>173</v>
      </c>
      <c r="C69" s="344" t="s">
        <v>1240</v>
      </c>
      <c r="D69" s="344"/>
      <c r="F69" s="331" t="s">
        <v>1183</v>
      </c>
      <c r="G69" s="344" t="s">
        <v>1288</v>
      </c>
      <c r="H69" s="344"/>
    </row>
    <row r="70" spans="1:12" x14ac:dyDescent="0.25">
      <c r="A70" s="330" t="s">
        <v>1215</v>
      </c>
      <c r="B70" s="330" t="s">
        <v>174</v>
      </c>
      <c r="C70" s="346" t="s">
        <v>1242</v>
      </c>
      <c r="D70" s="346"/>
      <c r="F70" s="331" t="s">
        <v>1183</v>
      </c>
    </row>
    <row r="71" spans="1:12" x14ac:dyDescent="0.25">
      <c r="A71" s="330" t="s">
        <v>1243</v>
      </c>
      <c r="B71" s="330" t="s">
        <v>175</v>
      </c>
      <c r="C71" s="330" t="s">
        <v>1244</v>
      </c>
      <c r="F71" s="330" t="b">
        <v>1</v>
      </c>
      <c r="G71" s="330" t="s">
        <v>1289</v>
      </c>
    </row>
    <row r="72" spans="1:12" x14ac:dyDescent="0.25">
      <c r="A72" s="330" t="s">
        <v>1177</v>
      </c>
      <c r="B72" s="330" t="s">
        <v>190</v>
      </c>
      <c r="C72" s="330" t="s">
        <v>1246</v>
      </c>
      <c r="G72" s="330" t="s">
        <v>1290</v>
      </c>
    </row>
    <row r="73" spans="1:12" x14ac:dyDescent="0.25">
      <c r="A73" s="330" t="s">
        <v>1177</v>
      </c>
      <c r="B73" s="330" t="s">
        <v>191</v>
      </c>
      <c r="C73" s="330" t="s">
        <v>1248</v>
      </c>
      <c r="G73" s="330" t="s">
        <v>1291</v>
      </c>
    </row>
    <row r="74" spans="1:12" x14ac:dyDescent="0.25">
      <c r="A74" s="347" t="s">
        <v>1203</v>
      </c>
      <c r="B74" s="347" t="s">
        <v>847</v>
      </c>
      <c r="C74" s="348" t="s">
        <v>1271</v>
      </c>
      <c r="D74" s="348"/>
      <c r="E74" s="348"/>
      <c r="F74" s="348"/>
      <c r="G74" s="347"/>
      <c r="H74" s="348"/>
      <c r="I74" s="348"/>
      <c r="J74" s="348"/>
      <c r="K74" s="348"/>
      <c r="L74" s="348"/>
    </row>
    <row r="75" spans="1:12" x14ac:dyDescent="0.25">
      <c r="A75" s="342" t="s">
        <v>1174</v>
      </c>
      <c r="B75" s="342" t="s">
        <v>851</v>
      </c>
      <c r="C75" s="343" t="s">
        <v>1292</v>
      </c>
      <c r="D75" s="343"/>
      <c r="E75" s="343"/>
      <c r="F75" s="343"/>
      <c r="G75" s="342" t="s">
        <v>1293</v>
      </c>
      <c r="H75" s="343"/>
      <c r="I75" s="343"/>
      <c r="J75" s="343"/>
      <c r="K75" s="343"/>
      <c r="L75" s="343"/>
    </row>
    <row r="76" spans="1:12" x14ac:dyDescent="0.25">
      <c r="A76" s="331" t="s">
        <v>1215</v>
      </c>
      <c r="B76" s="331" t="s">
        <v>192</v>
      </c>
      <c r="C76" s="331" t="s">
        <v>1294</v>
      </c>
      <c r="D76" s="331"/>
      <c r="F76" s="331" t="s">
        <v>1183</v>
      </c>
      <c r="K76" s="331" t="s">
        <v>1190</v>
      </c>
    </row>
    <row r="77" spans="1:12" x14ac:dyDescent="0.25">
      <c r="A77" s="331" t="s">
        <v>1254</v>
      </c>
      <c r="B77" s="331" t="s">
        <v>193</v>
      </c>
      <c r="C77" s="331" t="s">
        <v>1295</v>
      </c>
      <c r="D77" s="331"/>
      <c r="G77" s="331" t="s">
        <v>1296</v>
      </c>
      <c r="K77" s="330" t="b">
        <v>1</v>
      </c>
    </row>
    <row r="78" spans="1:12" x14ac:dyDescent="0.25">
      <c r="A78" s="331" t="s">
        <v>1218</v>
      </c>
      <c r="B78" s="331" t="s">
        <v>194</v>
      </c>
      <c r="C78" s="331" t="s">
        <v>1221</v>
      </c>
      <c r="D78" s="331"/>
      <c r="E78" s="331" t="s">
        <v>1222</v>
      </c>
      <c r="H78" s="331" t="s">
        <v>1223</v>
      </c>
      <c r="K78" s="331" t="s">
        <v>1190</v>
      </c>
    </row>
    <row r="79" spans="1:12" x14ac:dyDescent="0.25">
      <c r="A79" s="331" t="s">
        <v>1224</v>
      </c>
      <c r="B79" s="331" t="s">
        <v>195</v>
      </c>
      <c r="C79" s="331"/>
      <c r="D79" s="331"/>
      <c r="E79" s="331"/>
      <c r="H79" s="331"/>
      <c r="I79" s="330" t="s">
        <v>1297</v>
      </c>
      <c r="K79" s="331"/>
    </row>
    <row r="80" spans="1:12" x14ac:dyDescent="0.25">
      <c r="A80" s="331" t="s">
        <v>1206</v>
      </c>
      <c r="B80" s="331" t="s">
        <v>196</v>
      </c>
      <c r="C80" s="331" t="s">
        <v>1298</v>
      </c>
      <c r="D80" s="331" t="s">
        <v>1227</v>
      </c>
      <c r="E80" s="331"/>
      <c r="H80" s="331"/>
      <c r="K80" s="331"/>
    </row>
    <row r="81" spans="1:14" x14ac:dyDescent="0.25">
      <c r="A81" s="331" t="s">
        <v>1224</v>
      </c>
      <c r="B81" s="331" t="s">
        <v>197</v>
      </c>
      <c r="C81" s="331"/>
      <c r="D81" s="331"/>
      <c r="E81" s="331"/>
      <c r="H81" s="331"/>
      <c r="I81" s="330" t="s">
        <v>1299</v>
      </c>
      <c r="K81" s="331"/>
    </row>
    <row r="82" spans="1:14" x14ac:dyDescent="0.25">
      <c r="A82" s="331" t="s">
        <v>1224</v>
      </c>
      <c r="B82" s="331" t="s">
        <v>198</v>
      </c>
      <c r="C82" s="331"/>
      <c r="D82" s="331"/>
      <c r="E82" s="331"/>
      <c r="H82" s="331"/>
      <c r="I82" s="330" t="s">
        <v>1300</v>
      </c>
      <c r="K82" s="331"/>
    </row>
    <row r="83" spans="1:14" x14ac:dyDescent="0.25">
      <c r="A83" s="331" t="s">
        <v>1224</v>
      </c>
      <c r="B83" s="331" t="s">
        <v>199</v>
      </c>
      <c r="C83" s="331"/>
      <c r="D83" s="331"/>
      <c r="E83" s="331"/>
      <c r="H83" s="331"/>
      <c r="I83" s="330" t="s">
        <v>1301</v>
      </c>
      <c r="K83" s="331"/>
    </row>
    <row r="84" spans="1:14" x14ac:dyDescent="0.25">
      <c r="A84" s="331" t="s">
        <v>1177</v>
      </c>
      <c r="B84" s="331" t="s">
        <v>200</v>
      </c>
      <c r="C84" s="331" t="s">
        <v>1302</v>
      </c>
      <c r="D84" s="331"/>
      <c r="E84" s="331"/>
      <c r="G84" s="330" t="s">
        <v>1303</v>
      </c>
      <c r="H84" s="331"/>
      <c r="K84" s="331" t="b">
        <v>1</v>
      </c>
    </row>
    <row r="85" spans="1:14" x14ac:dyDescent="0.25">
      <c r="A85" s="330" t="s">
        <v>1233</v>
      </c>
      <c r="B85" s="330" t="s">
        <v>201</v>
      </c>
      <c r="C85" s="330" t="s">
        <v>1304</v>
      </c>
      <c r="F85" s="331" t="s">
        <v>1183</v>
      </c>
    </row>
    <row r="86" spans="1:14" x14ac:dyDescent="0.25">
      <c r="A86" s="344" t="s">
        <v>1235</v>
      </c>
      <c r="B86" s="344" t="s">
        <v>1305</v>
      </c>
      <c r="C86" s="344" t="s">
        <v>1265</v>
      </c>
      <c r="D86" s="344"/>
      <c r="F86" s="331" t="s">
        <v>1183</v>
      </c>
      <c r="G86" s="344" t="s">
        <v>1306</v>
      </c>
      <c r="H86" s="344"/>
    </row>
    <row r="87" spans="1:14" x14ac:dyDescent="0.25">
      <c r="A87" s="344" t="s">
        <v>1239</v>
      </c>
      <c r="B87" s="344" t="s">
        <v>203</v>
      </c>
      <c r="C87" s="344" t="s">
        <v>1240</v>
      </c>
      <c r="D87" s="344"/>
      <c r="E87" s="344"/>
      <c r="F87" s="331" t="s">
        <v>1183</v>
      </c>
      <c r="G87" s="344" t="s">
        <v>1307</v>
      </c>
      <c r="H87" s="344"/>
      <c r="I87" s="344"/>
      <c r="K87" s="344"/>
      <c r="L87" s="344"/>
      <c r="M87" s="344"/>
      <c r="N87" s="344"/>
    </row>
    <row r="88" spans="1:14" x14ac:dyDescent="0.25">
      <c r="A88" s="330" t="s">
        <v>1215</v>
      </c>
      <c r="B88" s="330" t="s">
        <v>204</v>
      </c>
      <c r="C88" s="346" t="s">
        <v>1242</v>
      </c>
      <c r="D88" s="346"/>
      <c r="F88" s="331" t="s">
        <v>1183</v>
      </c>
    </row>
    <row r="89" spans="1:14" x14ac:dyDescent="0.25">
      <c r="A89" s="330" t="s">
        <v>1243</v>
      </c>
      <c r="B89" s="330" t="s">
        <v>205</v>
      </c>
      <c r="C89" s="330" t="s">
        <v>1244</v>
      </c>
      <c r="F89" s="330" t="b">
        <v>1</v>
      </c>
      <c r="G89" s="330" t="s">
        <v>1308</v>
      </c>
    </row>
    <row r="90" spans="1:14" x14ac:dyDescent="0.25">
      <c r="A90" s="330" t="s">
        <v>1177</v>
      </c>
      <c r="B90" s="330" t="s">
        <v>220</v>
      </c>
      <c r="C90" s="330" t="s">
        <v>1246</v>
      </c>
      <c r="G90" s="330" t="s">
        <v>1309</v>
      </c>
    </row>
    <row r="91" spans="1:14" x14ac:dyDescent="0.25">
      <c r="A91" s="330" t="s">
        <v>1177</v>
      </c>
      <c r="B91" s="330" t="s">
        <v>221</v>
      </c>
      <c r="C91" s="330" t="s">
        <v>1248</v>
      </c>
      <c r="G91" s="330" t="s">
        <v>1310</v>
      </c>
    </row>
    <row r="92" spans="1:14" x14ac:dyDescent="0.25">
      <c r="A92" s="347" t="s">
        <v>1203</v>
      </c>
      <c r="B92" s="347" t="s">
        <v>851</v>
      </c>
      <c r="C92" s="348" t="s">
        <v>1292</v>
      </c>
      <c r="D92" s="348"/>
      <c r="E92" s="348"/>
      <c r="F92" s="348"/>
      <c r="G92" s="347"/>
      <c r="H92" s="348"/>
      <c r="I92" s="348"/>
      <c r="J92" s="348"/>
      <c r="K92" s="348"/>
      <c r="L92" s="348"/>
    </row>
    <row r="93" spans="1:14" x14ac:dyDescent="0.25">
      <c r="A93" s="342" t="s">
        <v>1174</v>
      </c>
      <c r="B93" s="342" t="s">
        <v>856</v>
      </c>
      <c r="C93" s="343" t="s">
        <v>1311</v>
      </c>
      <c r="D93" s="343"/>
      <c r="E93" s="343"/>
      <c r="F93" s="343"/>
      <c r="G93" s="342" t="s">
        <v>1312</v>
      </c>
      <c r="H93" s="343"/>
      <c r="I93" s="343"/>
      <c r="J93" s="343"/>
      <c r="K93" s="343"/>
      <c r="L93" s="343"/>
    </row>
    <row r="94" spans="1:14" x14ac:dyDescent="0.25">
      <c r="A94" s="331" t="s">
        <v>1215</v>
      </c>
      <c r="B94" s="331" t="s">
        <v>222</v>
      </c>
      <c r="C94" s="331" t="s">
        <v>1313</v>
      </c>
      <c r="D94" s="331"/>
      <c r="F94" s="331" t="s">
        <v>1183</v>
      </c>
      <c r="K94" s="331" t="s">
        <v>1190</v>
      </c>
    </row>
    <row r="95" spans="1:14" x14ac:dyDescent="0.25">
      <c r="A95" s="331" t="s">
        <v>1218</v>
      </c>
      <c r="B95" s="331" t="s">
        <v>223</v>
      </c>
      <c r="C95" s="331" t="s">
        <v>1314</v>
      </c>
      <c r="D95" s="331"/>
      <c r="E95" s="331" t="s">
        <v>1315</v>
      </c>
      <c r="G95" s="331" t="s">
        <v>1316</v>
      </c>
      <c r="K95" s="330" t="b">
        <v>1</v>
      </c>
    </row>
    <row r="96" spans="1:14" x14ac:dyDescent="0.25">
      <c r="A96" s="331" t="s">
        <v>1218</v>
      </c>
      <c r="B96" s="331" t="s">
        <v>224</v>
      </c>
      <c r="C96" s="331" t="s">
        <v>1221</v>
      </c>
      <c r="D96" s="331"/>
      <c r="E96" s="331" t="s">
        <v>1222</v>
      </c>
      <c r="H96" s="331" t="s">
        <v>1223</v>
      </c>
      <c r="K96" s="331" t="s">
        <v>1190</v>
      </c>
    </row>
    <row r="97" spans="1:14" x14ac:dyDescent="0.25">
      <c r="A97" s="331" t="s">
        <v>1224</v>
      </c>
      <c r="B97" s="331" t="s">
        <v>225</v>
      </c>
      <c r="C97" s="331"/>
      <c r="D97" s="331"/>
      <c r="E97" s="331"/>
      <c r="H97" s="331"/>
      <c r="I97" s="330" t="s">
        <v>1317</v>
      </c>
      <c r="K97" s="331"/>
    </row>
    <row r="98" spans="1:14" x14ac:dyDescent="0.25">
      <c r="A98" s="331" t="s">
        <v>1206</v>
      </c>
      <c r="B98" s="331" t="s">
        <v>226</v>
      </c>
      <c r="C98" s="331" t="s">
        <v>1318</v>
      </c>
      <c r="D98" s="331" t="s">
        <v>1227</v>
      </c>
      <c r="E98" s="331"/>
      <c r="H98" s="331"/>
      <c r="K98" s="331"/>
    </row>
    <row r="99" spans="1:14" x14ac:dyDescent="0.25">
      <c r="A99" s="331" t="s">
        <v>1224</v>
      </c>
      <c r="B99" s="331" t="s">
        <v>227</v>
      </c>
      <c r="C99" s="331"/>
      <c r="D99" s="331"/>
      <c r="E99" s="331"/>
      <c r="H99" s="331"/>
      <c r="I99" s="330" t="s">
        <v>1319</v>
      </c>
      <c r="K99" s="331"/>
    </row>
    <row r="100" spans="1:14" x14ac:dyDescent="0.25">
      <c r="A100" s="331" t="s">
        <v>1224</v>
      </c>
      <c r="B100" s="331" t="s">
        <v>228</v>
      </c>
      <c r="C100" s="331"/>
      <c r="D100" s="331"/>
      <c r="E100" s="331"/>
      <c r="H100" s="331"/>
      <c r="I100" s="330" t="s">
        <v>1320</v>
      </c>
      <c r="K100" s="331"/>
    </row>
    <row r="101" spans="1:14" x14ac:dyDescent="0.25">
      <c r="A101" s="331" t="s">
        <v>1224</v>
      </c>
      <c r="B101" s="331" t="s">
        <v>229</v>
      </c>
      <c r="C101" s="331"/>
      <c r="D101" s="331"/>
      <c r="E101" s="331"/>
      <c r="H101" s="331"/>
      <c r="I101" s="330" t="s">
        <v>1321</v>
      </c>
      <c r="K101" s="331"/>
    </row>
    <row r="102" spans="1:14" x14ac:dyDescent="0.25">
      <c r="A102" s="331" t="s">
        <v>1177</v>
      </c>
      <c r="B102" s="331" t="s">
        <v>230</v>
      </c>
      <c r="C102" s="331" t="s">
        <v>1322</v>
      </c>
      <c r="D102" s="331"/>
      <c r="E102" s="331"/>
      <c r="G102" s="330" t="s">
        <v>1323</v>
      </c>
      <c r="H102" s="331"/>
      <c r="K102" s="331" t="b">
        <v>1</v>
      </c>
    </row>
    <row r="103" spans="1:14" x14ac:dyDescent="0.25">
      <c r="A103" s="330" t="s">
        <v>1233</v>
      </c>
      <c r="B103" s="330" t="s">
        <v>231</v>
      </c>
      <c r="C103" s="330" t="s">
        <v>1304</v>
      </c>
      <c r="F103" s="331" t="s">
        <v>1183</v>
      </c>
    </row>
    <row r="104" spans="1:14" s="344" customFormat="1" x14ac:dyDescent="0.25">
      <c r="A104" s="344" t="s">
        <v>1235</v>
      </c>
      <c r="B104" s="344" t="s">
        <v>1324</v>
      </c>
      <c r="C104" s="344" t="s">
        <v>1265</v>
      </c>
      <c r="E104" s="330"/>
      <c r="F104" s="331" t="s">
        <v>1183</v>
      </c>
      <c r="G104" s="344" t="s">
        <v>1325</v>
      </c>
      <c r="I104" s="330"/>
      <c r="K104" s="330"/>
      <c r="L104" s="330"/>
      <c r="M104" s="330"/>
      <c r="N104" s="330"/>
    </row>
    <row r="105" spans="1:14" x14ac:dyDescent="0.25">
      <c r="A105" s="344" t="s">
        <v>1239</v>
      </c>
      <c r="B105" s="344" t="s">
        <v>233</v>
      </c>
      <c r="C105" s="344" t="s">
        <v>1240</v>
      </c>
      <c r="D105" s="344"/>
      <c r="E105" s="344"/>
      <c r="F105" s="331" t="s">
        <v>1183</v>
      </c>
      <c r="G105" s="344" t="s">
        <v>1326</v>
      </c>
      <c r="H105" s="344"/>
      <c r="I105" s="344"/>
      <c r="K105" s="344"/>
      <c r="L105" s="344"/>
      <c r="M105" s="344"/>
      <c r="N105" s="344"/>
    </row>
    <row r="106" spans="1:14" x14ac:dyDescent="0.25">
      <c r="A106" s="330" t="s">
        <v>1215</v>
      </c>
      <c r="B106" s="330" t="s">
        <v>234</v>
      </c>
      <c r="C106" s="346" t="s">
        <v>1242</v>
      </c>
      <c r="D106" s="346"/>
      <c r="F106" s="331" t="s">
        <v>1183</v>
      </c>
    </row>
    <row r="107" spans="1:14" x14ac:dyDescent="0.25">
      <c r="A107" s="330" t="s">
        <v>1243</v>
      </c>
      <c r="B107" s="330" t="s">
        <v>235</v>
      </c>
      <c r="C107" s="330" t="s">
        <v>1244</v>
      </c>
      <c r="F107" s="330" t="b">
        <v>1</v>
      </c>
      <c r="G107" s="330" t="s">
        <v>1327</v>
      </c>
    </row>
    <row r="108" spans="1:14" x14ac:dyDescent="0.25">
      <c r="A108" s="330" t="s">
        <v>1177</v>
      </c>
      <c r="B108" s="330" t="s">
        <v>250</v>
      </c>
      <c r="C108" s="330" t="s">
        <v>1246</v>
      </c>
      <c r="G108" s="330" t="s">
        <v>1328</v>
      </c>
    </row>
    <row r="109" spans="1:14" x14ac:dyDescent="0.25">
      <c r="A109" s="330" t="s">
        <v>1177</v>
      </c>
      <c r="B109" s="330" t="s">
        <v>251</v>
      </c>
      <c r="C109" s="330" t="s">
        <v>1248</v>
      </c>
      <c r="G109" s="330" t="s">
        <v>1329</v>
      </c>
    </row>
    <row r="110" spans="1:14" x14ac:dyDescent="0.25">
      <c r="A110" s="347" t="s">
        <v>1203</v>
      </c>
      <c r="B110" s="347" t="s">
        <v>856</v>
      </c>
      <c r="C110" s="348" t="s">
        <v>1311</v>
      </c>
      <c r="D110" s="348"/>
      <c r="E110" s="348"/>
      <c r="F110" s="348"/>
      <c r="G110" s="347"/>
      <c r="H110" s="348"/>
      <c r="I110" s="348"/>
      <c r="J110" s="348"/>
      <c r="K110" s="348"/>
      <c r="L110" s="348"/>
    </row>
    <row r="111" spans="1:14" x14ac:dyDescent="0.25">
      <c r="A111" s="342" t="s">
        <v>1174</v>
      </c>
      <c r="B111" s="342" t="s">
        <v>828</v>
      </c>
      <c r="C111" s="343" t="s">
        <v>1330</v>
      </c>
      <c r="D111" s="343"/>
      <c r="E111" s="343"/>
      <c r="F111" s="343"/>
      <c r="G111" s="342" t="s">
        <v>1331</v>
      </c>
      <c r="H111" s="343"/>
      <c r="I111" s="343"/>
      <c r="J111" s="343"/>
      <c r="K111" s="343"/>
      <c r="L111" s="343"/>
    </row>
    <row r="112" spans="1:14" x14ac:dyDescent="0.25">
      <c r="A112" s="331" t="s">
        <v>1215</v>
      </c>
      <c r="B112" s="331" t="s">
        <v>252</v>
      </c>
      <c r="C112" s="331" t="s">
        <v>1332</v>
      </c>
      <c r="D112" s="331"/>
      <c r="F112" s="331" t="s">
        <v>1183</v>
      </c>
      <c r="K112" s="331" t="s">
        <v>1190</v>
      </c>
    </row>
    <row r="113" spans="1:14" x14ac:dyDescent="0.25">
      <c r="A113" s="331" t="s">
        <v>1177</v>
      </c>
      <c r="B113" s="331" t="s">
        <v>253</v>
      </c>
      <c r="C113" s="331" t="s">
        <v>1333</v>
      </c>
      <c r="D113" s="331"/>
      <c r="G113" s="331" t="s">
        <v>1334</v>
      </c>
      <c r="K113" s="330" t="b">
        <v>1</v>
      </c>
    </row>
    <row r="114" spans="1:14" x14ac:dyDescent="0.25">
      <c r="A114" s="331" t="s">
        <v>1218</v>
      </c>
      <c r="B114" s="331" t="s">
        <v>254</v>
      </c>
      <c r="C114" s="331" t="s">
        <v>1221</v>
      </c>
      <c r="D114" s="331"/>
      <c r="E114" s="331" t="s">
        <v>1222</v>
      </c>
      <c r="H114" s="331" t="s">
        <v>1223</v>
      </c>
      <c r="K114" s="331" t="s">
        <v>1190</v>
      </c>
    </row>
    <row r="115" spans="1:14" x14ac:dyDescent="0.25">
      <c r="A115" s="331" t="s">
        <v>1224</v>
      </c>
      <c r="B115" s="331" t="s">
        <v>255</v>
      </c>
      <c r="C115" s="331"/>
      <c r="D115" s="331"/>
      <c r="E115" s="331"/>
      <c r="H115" s="331"/>
      <c r="I115" s="330" t="s">
        <v>1335</v>
      </c>
      <c r="K115" s="331"/>
    </row>
    <row r="116" spans="1:14" x14ac:dyDescent="0.25">
      <c r="A116" s="331" t="s">
        <v>1224</v>
      </c>
      <c r="B116" s="331" t="s">
        <v>256</v>
      </c>
      <c r="C116" s="331"/>
      <c r="D116" s="331"/>
      <c r="E116" s="331"/>
      <c r="H116" s="331"/>
      <c r="I116" s="330" t="s">
        <v>1336</v>
      </c>
      <c r="K116" s="331"/>
    </row>
    <row r="117" spans="1:14" x14ac:dyDescent="0.25">
      <c r="A117" s="331" t="s">
        <v>1224</v>
      </c>
      <c r="B117" s="331" t="s">
        <v>257</v>
      </c>
      <c r="C117" s="331"/>
      <c r="D117" s="331"/>
      <c r="E117" s="331"/>
      <c r="H117" s="331"/>
      <c r="I117" s="330" t="s">
        <v>1337</v>
      </c>
      <c r="K117" s="331"/>
    </row>
    <row r="118" spans="1:14" x14ac:dyDescent="0.25">
      <c r="A118" s="331" t="s">
        <v>1177</v>
      </c>
      <c r="B118" s="331" t="s">
        <v>258</v>
      </c>
      <c r="C118" s="331" t="s">
        <v>1338</v>
      </c>
      <c r="D118" s="331"/>
      <c r="E118" s="331"/>
      <c r="G118" s="330" t="s">
        <v>1339</v>
      </c>
      <c r="H118" s="331"/>
      <c r="K118" s="331" t="b">
        <v>1</v>
      </c>
    </row>
    <row r="119" spans="1:14" x14ac:dyDescent="0.25">
      <c r="A119" s="330" t="s">
        <v>1233</v>
      </c>
      <c r="B119" s="330" t="s">
        <v>259</v>
      </c>
      <c r="C119" s="330" t="s">
        <v>1304</v>
      </c>
      <c r="F119" s="331" t="s">
        <v>1183</v>
      </c>
    </row>
    <row r="120" spans="1:14" x14ac:dyDescent="0.25">
      <c r="A120" s="344" t="s">
        <v>1235</v>
      </c>
      <c r="B120" s="344" t="s">
        <v>1340</v>
      </c>
      <c r="C120" s="344" t="s">
        <v>1265</v>
      </c>
      <c r="D120" s="344"/>
      <c r="F120" s="331" t="s">
        <v>1183</v>
      </c>
      <c r="G120" s="344" t="s">
        <v>1341</v>
      </c>
      <c r="H120" s="344"/>
    </row>
    <row r="121" spans="1:14" x14ac:dyDescent="0.25">
      <c r="A121" s="344" t="s">
        <v>1239</v>
      </c>
      <c r="B121" s="344" t="s">
        <v>261</v>
      </c>
      <c r="C121" s="344" t="s">
        <v>1240</v>
      </c>
      <c r="D121" s="344"/>
      <c r="E121" s="344"/>
      <c r="F121" s="331" t="s">
        <v>1183</v>
      </c>
      <c r="G121" s="344" t="s">
        <v>1342</v>
      </c>
      <c r="H121" s="344"/>
      <c r="I121" s="344"/>
      <c r="K121" s="344"/>
      <c r="L121" s="344"/>
      <c r="M121" s="344"/>
      <c r="N121" s="344"/>
    </row>
    <row r="122" spans="1:14" x14ac:dyDescent="0.25">
      <c r="A122" s="330" t="s">
        <v>1215</v>
      </c>
      <c r="B122" s="330" t="s">
        <v>262</v>
      </c>
      <c r="C122" s="346" t="s">
        <v>1242</v>
      </c>
      <c r="D122" s="346"/>
      <c r="F122" s="331" t="s">
        <v>1183</v>
      </c>
    </row>
    <row r="123" spans="1:14" x14ac:dyDescent="0.25">
      <c r="A123" s="330" t="s">
        <v>1243</v>
      </c>
      <c r="B123" s="330" t="s">
        <v>263</v>
      </c>
      <c r="C123" s="330" t="s">
        <v>1244</v>
      </c>
      <c r="F123" s="330" t="b">
        <v>1</v>
      </c>
      <c r="G123" s="330" t="s">
        <v>1343</v>
      </c>
    </row>
    <row r="124" spans="1:14" x14ac:dyDescent="0.25">
      <c r="A124" s="330" t="s">
        <v>1177</v>
      </c>
      <c r="B124" s="330" t="s">
        <v>278</v>
      </c>
      <c r="C124" s="330" t="s">
        <v>1246</v>
      </c>
      <c r="G124" s="330" t="s">
        <v>1344</v>
      </c>
    </row>
    <row r="125" spans="1:14" x14ac:dyDescent="0.25">
      <c r="A125" s="330" t="s">
        <v>1177</v>
      </c>
      <c r="B125" s="330" t="s">
        <v>279</v>
      </c>
      <c r="C125" s="330" t="s">
        <v>1248</v>
      </c>
      <c r="G125" s="330" t="s">
        <v>1345</v>
      </c>
    </row>
    <row r="126" spans="1:14" x14ac:dyDescent="0.25">
      <c r="A126" s="347" t="s">
        <v>1203</v>
      </c>
      <c r="B126" s="347" t="s">
        <v>828</v>
      </c>
      <c r="C126" s="348" t="s">
        <v>1330</v>
      </c>
      <c r="D126" s="348"/>
      <c r="E126" s="348"/>
      <c r="F126" s="348"/>
      <c r="G126" s="347"/>
      <c r="H126" s="348"/>
      <c r="I126" s="348"/>
      <c r="J126" s="348"/>
      <c r="K126" s="348"/>
      <c r="L126" s="348"/>
    </row>
    <row r="127" spans="1:14" x14ac:dyDescent="0.25">
      <c r="A127" s="342" t="s">
        <v>1174</v>
      </c>
      <c r="B127" s="342" t="s">
        <v>861</v>
      </c>
      <c r="C127" s="343" t="s">
        <v>1346</v>
      </c>
      <c r="D127" s="343"/>
      <c r="E127" s="343"/>
      <c r="F127" s="343"/>
      <c r="G127" s="342" t="s">
        <v>1347</v>
      </c>
      <c r="H127" s="343"/>
      <c r="I127" s="343"/>
      <c r="J127" s="343"/>
      <c r="K127" s="343"/>
      <c r="L127" s="343"/>
    </row>
    <row r="128" spans="1:14" x14ac:dyDescent="0.25">
      <c r="A128" s="331" t="s">
        <v>1215</v>
      </c>
      <c r="B128" s="331" t="s">
        <v>280</v>
      </c>
      <c r="C128" s="331" t="s">
        <v>1348</v>
      </c>
      <c r="D128" s="331"/>
      <c r="E128" s="331" t="s">
        <v>1349</v>
      </c>
      <c r="F128" s="331" t="s">
        <v>1183</v>
      </c>
      <c r="K128" s="331" t="s">
        <v>1190</v>
      </c>
    </row>
    <row r="129" spans="1:14" x14ac:dyDescent="0.25">
      <c r="A129" s="331" t="s">
        <v>1254</v>
      </c>
      <c r="B129" s="331" t="s">
        <v>281</v>
      </c>
      <c r="C129" s="331" t="s">
        <v>1350</v>
      </c>
      <c r="D129" s="331"/>
      <c r="G129" s="331" t="s">
        <v>1351</v>
      </c>
      <c r="H129" s="331" t="s">
        <v>1223</v>
      </c>
      <c r="K129" s="330" t="b">
        <v>1</v>
      </c>
    </row>
    <row r="130" spans="1:14" x14ac:dyDescent="0.25">
      <c r="A130" s="331" t="s">
        <v>1218</v>
      </c>
      <c r="B130" s="331" t="s">
        <v>282</v>
      </c>
      <c r="C130" s="331" t="s">
        <v>1221</v>
      </c>
      <c r="D130" s="331"/>
      <c r="E130" s="331" t="s">
        <v>1222</v>
      </c>
      <c r="H130" s="331" t="s">
        <v>1223</v>
      </c>
      <c r="K130" s="331" t="s">
        <v>1190</v>
      </c>
    </row>
    <row r="131" spans="1:14" x14ac:dyDescent="0.25">
      <c r="A131" s="331" t="s">
        <v>1224</v>
      </c>
      <c r="B131" s="331" t="s">
        <v>283</v>
      </c>
      <c r="C131" s="331"/>
      <c r="D131" s="331"/>
      <c r="E131" s="331"/>
      <c r="H131" s="331"/>
      <c r="I131" s="330" t="s">
        <v>1352</v>
      </c>
      <c r="K131" s="331"/>
    </row>
    <row r="132" spans="1:14" x14ac:dyDescent="0.25">
      <c r="A132" s="331" t="s">
        <v>1206</v>
      </c>
      <c r="B132" s="331" t="s">
        <v>284</v>
      </c>
      <c r="C132" s="331" t="s">
        <v>1353</v>
      </c>
      <c r="D132" s="331" t="s">
        <v>1227</v>
      </c>
      <c r="E132" s="331"/>
      <c r="H132" s="331"/>
      <c r="K132" s="331"/>
    </row>
    <row r="133" spans="1:14" x14ac:dyDescent="0.25">
      <c r="A133" s="331" t="s">
        <v>1224</v>
      </c>
      <c r="B133" s="331" t="s">
        <v>285</v>
      </c>
      <c r="C133" s="331"/>
      <c r="D133" s="331"/>
      <c r="E133" s="331"/>
      <c r="H133" s="331"/>
      <c r="I133" s="330" t="s">
        <v>1354</v>
      </c>
      <c r="K133" s="331"/>
    </row>
    <row r="134" spans="1:14" x14ac:dyDescent="0.25">
      <c r="A134" s="331" t="s">
        <v>1224</v>
      </c>
      <c r="B134" s="331" t="s">
        <v>286</v>
      </c>
      <c r="C134" s="331"/>
      <c r="D134" s="331"/>
      <c r="E134" s="331"/>
      <c r="H134" s="331"/>
      <c r="I134" s="330" t="s">
        <v>1355</v>
      </c>
      <c r="K134" s="331"/>
    </row>
    <row r="135" spans="1:14" x14ac:dyDescent="0.25">
      <c r="A135" s="331" t="s">
        <v>1224</v>
      </c>
      <c r="B135" s="331" t="s">
        <v>287</v>
      </c>
      <c r="C135" s="331"/>
      <c r="D135" s="331"/>
      <c r="E135" s="331"/>
      <c r="H135" s="331"/>
      <c r="I135" s="330" t="s">
        <v>1356</v>
      </c>
      <c r="K135" s="331"/>
    </row>
    <row r="136" spans="1:14" x14ac:dyDescent="0.25">
      <c r="A136" s="331" t="s">
        <v>1177</v>
      </c>
      <c r="B136" s="331" t="s">
        <v>288</v>
      </c>
      <c r="C136" s="331" t="s">
        <v>1357</v>
      </c>
      <c r="D136" s="331"/>
      <c r="E136" s="331"/>
      <c r="G136" s="330" t="s">
        <v>1358</v>
      </c>
      <c r="H136" s="331"/>
      <c r="K136" s="331" t="b">
        <v>1</v>
      </c>
    </row>
    <row r="137" spans="1:14" x14ac:dyDescent="0.25">
      <c r="A137" s="330" t="s">
        <v>1233</v>
      </c>
      <c r="B137" s="330" t="s">
        <v>289</v>
      </c>
      <c r="C137" s="330" t="s">
        <v>1304</v>
      </c>
      <c r="F137" s="331" t="s">
        <v>1183</v>
      </c>
    </row>
    <row r="138" spans="1:14" x14ac:dyDescent="0.25">
      <c r="A138" s="344" t="s">
        <v>1235</v>
      </c>
      <c r="B138" s="344" t="s">
        <v>1359</v>
      </c>
      <c r="C138" s="344" t="s">
        <v>1265</v>
      </c>
      <c r="D138" s="344"/>
      <c r="F138" s="331" t="s">
        <v>1183</v>
      </c>
      <c r="G138" s="344" t="s">
        <v>1360</v>
      </c>
      <c r="H138" s="344"/>
    </row>
    <row r="139" spans="1:14" x14ac:dyDescent="0.25">
      <c r="A139" s="344" t="s">
        <v>1239</v>
      </c>
      <c r="B139" s="344" t="s">
        <v>291</v>
      </c>
      <c r="C139" s="344" t="s">
        <v>1240</v>
      </c>
      <c r="D139" s="344"/>
      <c r="E139" s="344"/>
      <c r="F139" s="331" t="s">
        <v>1183</v>
      </c>
      <c r="G139" s="344" t="s">
        <v>1361</v>
      </c>
      <c r="H139" s="344"/>
      <c r="I139" s="344"/>
      <c r="K139" s="344"/>
      <c r="L139" s="344"/>
      <c r="M139" s="344"/>
      <c r="N139" s="344"/>
    </row>
    <row r="140" spans="1:14" x14ac:dyDescent="0.25">
      <c r="A140" s="330" t="s">
        <v>1215</v>
      </c>
      <c r="B140" s="330" t="s">
        <v>292</v>
      </c>
      <c r="C140" s="346" t="s">
        <v>1242</v>
      </c>
      <c r="D140" s="346"/>
      <c r="F140" s="331" t="s">
        <v>1183</v>
      </c>
    </row>
    <row r="141" spans="1:14" x14ac:dyDescent="0.25">
      <c r="A141" s="330" t="s">
        <v>1243</v>
      </c>
      <c r="B141" s="330" t="s">
        <v>293</v>
      </c>
      <c r="C141" s="330" t="s">
        <v>1244</v>
      </c>
      <c r="F141" s="330" t="b">
        <v>1</v>
      </c>
      <c r="G141" s="330" t="s">
        <v>1362</v>
      </c>
    </row>
    <row r="142" spans="1:14" x14ac:dyDescent="0.25">
      <c r="A142" s="330" t="s">
        <v>1177</v>
      </c>
      <c r="B142" s="330" t="s">
        <v>308</v>
      </c>
      <c r="C142" s="330" t="s">
        <v>1246</v>
      </c>
      <c r="G142" s="330" t="s">
        <v>1363</v>
      </c>
    </row>
    <row r="143" spans="1:14" x14ac:dyDescent="0.25">
      <c r="A143" s="330" t="s">
        <v>1177</v>
      </c>
      <c r="B143" s="330" t="s">
        <v>309</v>
      </c>
      <c r="C143" s="330" t="s">
        <v>1248</v>
      </c>
      <c r="G143" s="330" t="s">
        <v>1364</v>
      </c>
    </row>
    <row r="144" spans="1:14" x14ac:dyDescent="0.25">
      <c r="A144" s="347" t="s">
        <v>1203</v>
      </c>
      <c r="B144" s="347" t="s">
        <v>861</v>
      </c>
      <c r="C144" s="348" t="s">
        <v>1346</v>
      </c>
      <c r="D144" s="348"/>
      <c r="E144" s="348"/>
      <c r="F144" s="348"/>
      <c r="G144" s="347"/>
      <c r="H144" s="348"/>
      <c r="I144" s="348"/>
      <c r="J144" s="348"/>
      <c r="K144" s="348"/>
      <c r="L144" s="348"/>
    </row>
    <row r="145" spans="1:12" x14ac:dyDescent="0.25">
      <c r="A145" s="342" t="s">
        <v>1174</v>
      </c>
      <c r="B145" s="342" t="s">
        <v>852</v>
      </c>
      <c r="C145" s="343" t="s">
        <v>1365</v>
      </c>
      <c r="D145" s="343"/>
      <c r="E145" s="343"/>
      <c r="F145" s="343"/>
      <c r="G145" s="342" t="s">
        <v>1366</v>
      </c>
      <c r="H145" s="343"/>
      <c r="I145" s="343"/>
      <c r="J145" s="343"/>
      <c r="K145" s="343"/>
      <c r="L145" s="343"/>
    </row>
    <row r="146" spans="1:12" x14ac:dyDescent="0.25">
      <c r="A146" s="331" t="s">
        <v>1215</v>
      </c>
      <c r="B146" s="331" t="s">
        <v>310</v>
      </c>
      <c r="C146" s="331" t="s">
        <v>1367</v>
      </c>
      <c r="D146" s="331"/>
      <c r="F146" s="331" t="s">
        <v>1183</v>
      </c>
      <c r="K146" s="331" t="s">
        <v>1190</v>
      </c>
    </row>
    <row r="147" spans="1:12" x14ac:dyDescent="0.25">
      <c r="A147" s="331" t="s">
        <v>1254</v>
      </c>
      <c r="B147" s="331" t="s">
        <v>311</v>
      </c>
      <c r="C147" s="331" t="s">
        <v>1350</v>
      </c>
      <c r="D147" s="331"/>
      <c r="G147" s="331" t="s">
        <v>1368</v>
      </c>
      <c r="H147" s="331" t="s">
        <v>1223</v>
      </c>
      <c r="K147" s="330" t="b">
        <v>1</v>
      </c>
    </row>
    <row r="148" spans="1:12" x14ac:dyDescent="0.25">
      <c r="A148" s="331" t="s">
        <v>1218</v>
      </c>
      <c r="B148" s="331" t="s">
        <v>312</v>
      </c>
      <c r="C148" s="331" t="s">
        <v>1221</v>
      </c>
      <c r="D148" s="331"/>
      <c r="E148" s="331" t="s">
        <v>1222</v>
      </c>
      <c r="H148" s="331" t="s">
        <v>1223</v>
      </c>
      <c r="K148" s="331" t="s">
        <v>1190</v>
      </c>
    </row>
    <row r="149" spans="1:12" x14ac:dyDescent="0.25">
      <c r="A149" s="331" t="s">
        <v>1224</v>
      </c>
      <c r="B149" s="331" t="s">
        <v>313</v>
      </c>
      <c r="C149" s="331"/>
      <c r="D149" s="331"/>
      <c r="E149" s="331"/>
      <c r="H149" s="331"/>
      <c r="I149" s="330" t="s">
        <v>1369</v>
      </c>
      <c r="K149" s="331"/>
    </row>
    <row r="150" spans="1:12" x14ac:dyDescent="0.25">
      <c r="A150" s="331" t="s">
        <v>1206</v>
      </c>
      <c r="B150" s="331" t="s">
        <v>314</v>
      </c>
      <c r="C150" s="331" t="s">
        <v>1370</v>
      </c>
      <c r="D150" s="331" t="s">
        <v>1227</v>
      </c>
      <c r="E150" s="331"/>
      <c r="H150" s="331"/>
      <c r="K150" s="331"/>
    </row>
    <row r="151" spans="1:12" x14ac:dyDescent="0.25">
      <c r="A151" s="331" t="s">
        <v>1224</v>
      </c>
      <c r="B151" s="331" t="s">
        <v>315</v>
      </c>
      <c r="C151" s="331"/>
      <c r="D151" s="331"/>
      <c r="E151" s="331"/>
      <c r="H151" s="331"/>
      <c r="I151" s="330" t="s">
        <v>1371</v>
      </c>
      <c r="K151" s="331"/>
    </row>
    <row r="152" spans="1:12" x14ac:dyDescent="0.25">
      <c r="A152" s="331" t="s">
        <v>1224</v>
      </c>
      <c r="B152" s="331" t="s">
        <v>316</v>
      </c>
      <c r="C152" s="331"/>
      <c r="D152" s="331"/>
      <c r="E152" s="331"/>
      <c r="H152" s="331"/>
      <c r="I152" s="330" t="s">
        <v>1372</v>
      </c>
      <c r="K152" s="331"/>
    </row>
    <row r="153" spans="1:12" x14ac:dyDescent="0.25">
      <c r="A153" s="331" t="s">
        <v>1224</v>
      </c>
      <c r="B153" s="331" t="s">
        <v>317</v>
      </c>
      <c r="C153" s="331"/>
      <c r="D153" s="331"/>
      <c r="E153" s="331"/>
      <c r="H153" s="331"/>
      <c r="I153" s="330" t="s">
        <v>1373</v>
      </c>
      <c r="K153" s="331"/>
    </row>
    <row r="154" spans="1:12" x14ac:dyDescent="0.25">
      <c r="A154" s="331" t="s">
        <v>1177</v>
      </c>
      <c r="B154" s="331" t="s">
        <v>318</v>
      </c>
      <c r="C154" s="331" t="s">
        <v>1374</v>
      </c>
      <c r="D154" s="331"/>
      <c r="E154" s="331"/>
      <c r="G154" s="330" t="s">
        <v>1375</v>
      </c>
      <c r="H154" s="331"/>
      <c r="K154" s="331" t="b">
        <v>1</v>
      </c>
    </row>
    <row r="155" spans="1:12" x14ac:dyDescent="0.25">
      <c r="A155" s="330" t="s">
        <v>1233</v>
      </c>
      <c r="B155" s="330" t="s">
        <v>319</v>
      </c>
      <c r="C155" s="330" t="s">
        <v>1304</v>
      </c>
      <c r="F155" s="331" t="s">
        <v>1183</v>
      </c>
    </row>
    <row r="156" spans="1:12" x14ac:dyDescent="0.25">
      <c r="A156" s="344" t="s">
        <v>1235</v>
      </c>
      <c r="B156" s="344" t="s">
        <v>1376</v>
      </c>
      <c r="C156" s="344" t="s">
        <v>1265</v>
      </c>
      <c r="D156" s="344"/>
      <c r="F156" s="331" t="s">
        <v>1183</v>
      </c>
      <c r="G156" s="344" t="s">
        <v>1377</v>
      </c>
      <c r="H156" s="344"/>
    </row>
    <row r="157" spans="1:12" s="344" customFormat="1" x14ac:dyDescent="0.25">
      <c r="A157" s="344" t="s">
        <v>1239</v>
      </c>
      <c r="B157" s="344" t="s">
        <v>321</v>
      </c>
      <c r="C157" s="344" t="s">
        <v>1240</v>
      </c>
      <c r="F157" s="331" t="s">
        <v>1183</v>
      </c>
      <c r="G157" s="344" t="s">
        <v>1378</v>
      </c>
    </row>
    <row r="158" spans="1:12" x14ac:dyDescent="0.25">
      <c r="A158" s="330" t="s">
        <v>1215</v>
      </c>
      <c r="B158" s="330" t="s">
        <v>322</v>
      </c>
      <c r="C158" s="346" t="s">
        <v>1242</v>
      </c>
      <c r="D158" s="346"/>
      <c r="F158" s="331" t="s">
        <v>1183</v>
      </c>
    </row>
    <row r="159" spans="1:12" x14ac:dyDescent="0.25">
      <c r="A159" s="330" t="s">
        <v>1243</v>
      </c>
      <c r="B159" s="330" t="s">
        <v>323</v>
      </c>
      <c r="C159" s="330" t="s">
        <v>1244</v>
      </c>
      <c r="F159" s="330" t="b">
        <v>1</v>
      </c>
      <c r="G159" s="330" t="s">
        <v>1379</v>
      </c>
    </row>
    <row r="160" spans="1:12" x14ac:dyDescent="0.25">
      <c r="A160" s="330" t="s">
        <v>1177</v>
      </c>
      <c r="B160" s="330" t="s">
        <v>338</v>
      </c>
      <c r="C160" s="330" t="s">
        <v>1246</v>
      </c>
      <c r="G160" s="330" t="s">
        <v>1380</v>
      </c>
    </row>
    <row r="161" spans="1:14" x14ac:dyDescent="0.25">
      <c r="A161" s="330" t="s">
        <v>1177</v>
      </c>
      <c r="B161" s="330" t="s">
        <v>339</v>
      </c>
      <c r="C161" s="330" t="s">
        <v>1248</v>
      </c>
      <c r="G161" s="330" t="s">
        <v>1381</v>
      </c>
    </row>
    <row r="162" spans="1:14" x14ac:dyDescent="0.25">
      <c r="A162" s="347" t="s">
        <v>1203</v>
      </c>
      <c r="B162" s="347" t="s">
        <v>852</v>
      </c>
      <c r="C162" s="348" t="s">
        <v>1365</v>
      </c>
      <c r="D162" s="348"/>
      <c r="E162" s="348"/>
      <c r="F162" s="348"/>
      <c r="G162" s="347"/>
      <c r="H162" s="348"/>
      <c r="I162" s="348"/>
      <c r="J162" s="348"/>
      <c r="K162" s="348"/>
      <c r="L162" s="348"/>
    </row>
    <row r="163" spans="1:14" x14ac:dyDescent="0.25">
      <c r="A163" s="342" t="s">
        <v>1174</v>
      </c>
      <c r="B163" s="342" t="s">
        <v>877</v>
      </c>
      <c r="C163" s="343" t="s">
        <v>1382</v>
      </c>
      <c r="D163" s="343"/>
      <c r="E163" s="343"/>
      <c r="F163" s="343"/>
      <c r="G163" s="342" t="s">
        <v>1383</v>
      </c>
      <c r="H163" s="343"/>
      <c r="I163" s="343"/>
      <c r="J163" s="343"/>
      <c r="K163" s="343"/>
      <c r="L163" s="343"/>
    </row>
    <row r="164" spans="1:14" s="350" customFormat="1" x14ac:dyDescent="0.25">
      <c r="A164" s="349" t="s">
        <v>1384</v>
      </c>
      <c r="B164" s="349" t="s">
        <v>340</v>
      </c>
      <c r="C164" s="350" t="s">
        <v>1385</v>
      </c>
      <c r="E164" s="350" t="s">
        <v>1386</v>
      </c>
      <c r="F164" s="350" t="s">
        <v>1183</v>
      </c>
      <c r="G164" s="349"/>
      <c r="K164" s="350" t="b">
        <v>1</v>
      </c>
    </row>
    <row r="165" spans="1:14" x14ac:dyDescent="0.25">
      <c r="A165" s="331" t="s">
        <v>1218</v>
      </c>
      <c r="B165" s="331" t="s">
        <v>341</v>
      </c>
      <c r="C165" s="331" t="s">
        <v>1387</v>
      </c>
      <c r="D165" s="331"/>
      <c r="E165" s="331" t="s">
        <v>1388</v>
      </c>
      <c r="F165" s="331" t="s">
        <v>1183</v>
      </c>
      <c r="G165" s="331" t="s">
        <v>1389</v>
      </c>
      <c r="K165" s="330" t="b">
        <v>1</v>
      </c>
    </row>
    <row r="166" spans="1:14" x14ac:dyDescent="0.25">
      <c r="A166" s="331" t="s">
        <v>1218</v>
      </c>
      <c r="B166" s="331" t="s">
        <v>342</v>
      </c>
      <c r="C166" s="331" t="s">
        <v>1390</v>
      </c>
      <c r="D166" s="331"/>
      <c r="E166" s="331" t="s">
        <v>1222</v>
      </c>
      <c r="G166" s="331"/>
      <c r="H166" s="331"/>
      <c r="K166" s="331" t="s">
        <v>1190</v>
      </c>
    </row>
    <row r="167" spans="1:14" x14ac:dyDescent="0.25">
      <c r="A167" s="331" t="s">
        <v>1224</v>
      </c>
      <c r="B167" s="331" t="s">
        <v>343</v>
      </c>
      <c r="C167" s="331"/>
      <c r="D167" s="331"/>
      <c r="E167" s="331"/>
      <c r="G167" s="331"/>
      <c r="H167" s="331"/>
      <c r="I167" s="330" t="s">
        <v>1391</v>
      </c>
      <c r="K167" s="331"/>
    </row>
    <row r="168" spans="1:14" x14ac:dyDescent="0.25">
      <c r="A168" s="331" t="s">
        <v>1206</v>
      </c>
      <c r="B168" s="331" t="s">
        <v>344</v>
      </c>
      <c r="C168" s="331" t="s">
        <v>1392</v>
      </c>
      <c r="D168" s="331" t="s">
        <v>1227</v>
      </c>
      <c r="E168" s="331"/>
      <c r="G168" s="331"/>
      <c r="H168" s="331"/>
      <c r="K168" s="331"/>
    </row>
    <row r="169" spans="1:14" x14ac:dyDescent="0.25">
      <c r="A169" s="331" t="s">
        <v>1224</v>
      </c>
      <c r="B169" s="331" t="s">
        <v>345</v>
      </c>
      <c r="C169" s="331"/>
      <c r="D169" s="331"/>
      <c r="E169" s="331"/>
      <c r="H169" s="331"/>
      <c r="I169" s="330" t="s">
        <v>1393</v>
      </c>
      <c r="K169" s="331"/>
    </row>
    <row r="170" spans="1:14" x14ac:dyDescent="0.25">
      <c r="A170" s="331" t="s">
        <v>1224</v>
      </c>
      <c r="B170" s="331" t="s">
        <v>346</v>
      </c>
      <c r="C170" s="331"/>
      <c r="D170" s="331"/>
      <c r="E170" s="331"/>
      <c r="H170" s="331"/>
      <c r="I170" s="330" t="s">
        <v>1394</v>
      </c>
      <c r="K170" s="331"/>
    </row>
    <row r="171" spans="1:14" x14ac:dyDescent="0.25">
      <c r="A171" s="331" t="s">
        <v>1224</v>
      </c>
      <c r="B171" s="331" t="s">
        <v>347</v>
      </c>
      <c r="C171" s="331"/>
      <c r="D171" s="331"/>
      <c r="E171" s="331"/>
      <c r="H171" s="331"/>
      <c r="I171" s="330" t="s">
        <v>1395</v>
      </c>
      <c r="K171" s="331"/>
    </row>
    <row r="172" spans="1:14" x14ac:dyDescent="0.25">
      <c r="A172" s="331" t="s">
        <v>1177</v>
      </c>
      <c r="B172" s="331" t="s">
        <v>348</v>
      </c>
      <c r="C172" s="331" t="s">
        <v>1396</v>
      </c>
      <c r="D172" s="331"/>
      <c r="E172" s="331"/>
      <c r="G172" s="330" t="s">
        <v>1397</v>
      </c>
      <c r="H172" s="331"/>
      <c r="K172" s="331" t="b">
        <v>1</v>
      </c>
    </row>
    <row r="173" spans="1:14" s="344" customFormat="1" x14ac:dyDescent="0.25">
      <c r="A173" s="330" t="s">
        <v>1233</v>
      </c>
      <c r="B173" s="330" t="s">
        <v>349</v>
      </c>
      <c r="C173" s="330" t="s">
        <v>1304</v>
      </c>
      <c r="D173" s="330"/>
      <c r="E173" s="330"/>
      <c r="F173" s="331" t="s">
        <v>1183</v>
      </c>
      <c r="G173" s="330"/>
      <c r="H173" s="330"/>
      <c r="I173" s="330" t="s">
        <v>4</v>
      </c>
      <c r="J173" s="330"/>
      <c r="K173" s="330"/>
      <c r="L173" s="330"/>
      <c r="M173" s="330"/>
      <c r="N173" s="330"/>
    </row>
    <row r="174" spans="1:14" s="344" customFormat="1" x14ac:dyDescent="0.25">
      <c r="A174" s="344" t="s">
        <v>1235</v>
      </c>
      <c r="B174" s="344" t="s">
        <v>1398</v>
      </c>
      <c r="C174" s="344" t="s">
        <v>1265</v>
      </c>
      <c r="F174" s="331" t="s">
        <v>1183</v>
      </c>
      <c r="G174" s="344" t="s">
        <v>1399</v>
      </c>
    </row>
    <row r="175" spans="1:14" s="344" customFormat="1" x14ac:dyDescent="0.25">
      <c r="A175" s="344" t="s">
        <v>1239</v>
      </c>
      <c r="B175" s="344" t="s">
        <v>351</v>
      </c>
      <c r="C175" s="344" t="s">
        <v>1240</v>
      </c>
      <c r="F175" s="331" t="s">
        <v>1183</v>
      </c>
      <c r="G175" s="344" t="s">
        <v>1400</v>
      </c>
    </row>
    <row r="176" spans="1:14" x14ac:dyDescent="0.25">
      <c r="A176" s="330" t="s">
        <v>1215</v>
      </c>
      <c r="B176" s="330" t="s">
        <v>352</v>
      </c>
      <c r="C176" s="346" t="s">
        <v>1242</v>
      </c>
      <c r="D176" s="346"/>
      <c r="F176" s="331" t="s">
        <v>1183</v>
      </c>
    </row>
    <row r="177" spans="1:14" x14ac:dyDescent="0.25">
      <c r="A177" s="330" t="s">
        <v>1243</v>
      </c>
      <c r="B177" s="330" t="s">
        <v>353</v>
      </c>
      <c r="C177" s="330" t="s">
        <v>1244</v>
      </c>
      <c r="F177" s="330" t="b">
        <v>1</v>
      </c>
      <c r="G177" s="330" t="s">
        <v>1401</v>
      </c>
    </row>
    <row r="178" spans="1:14" x14ac:dyDescent="0.25">
      <c r="A178" s="330" t="s">
        <v>1177</v>
      </c>
      <c r="B178" s="330" t="s">
        <v>368</v>
      </c>
      <c r="C178" s="330" t="s">
        <v>1246</v>
      </c>
      <c r="G178" s="330" t="s">
        <v>1402</v>
      </c>
    </row>
    <row r="179" spans="1:14" x14ac:dyDescent="0.25">
      <c r="A179" s="330" t="s">
        <v>1177</v>
      </c>
      <c r="B179" s="330" t="s">
        <v>369</v>
      </c>
      <c r="C179" s="330" t="s">
        <v>1248</v>
      </c>
      <c r="G179" s="330" t="s">
        <v>1403</v>
      </c>
    </row>
    <row r="180" spans="1:14" x14ac:dyDescent="0.25">
      <c r="A180" s="347" t="s">
        <v>1203</v>
      </c>
      <c r="B180" s="347" t="s">
        <v>877</v>
      </c>
      <c r="C180" s="348" t="s">
        <v>1382</v>
      </c>
      <c r="D180" s="348"/>
      <c r="E180" s="348"/>
      <c r="F180" s="348"/>
      <c r="G180" s="347"/>
      <c r="H180" s="348"/>
      <c r="I180" s="348"/>
      <c r="J180" s="348"/>
      <c r="K180" s="348"/>
      <c r="L180" s="348"/>
    </row>
    <row r="181" spans="1:14" x14ac:dyDescent="0.25">
      <c r="A181" s="342" t="s">
        <v>1174</v>
      </c>
      <c r="B181" s="342" t="s">
        <v>844</v>
      </c>
      <c r="C181" s="343" t="s">
        <v>1404</v>
      </c>
      <c r="D181" s="343"/>
      <c r="E181" s="343"/>
      <c r="F181" s="343"/>
      <c r="G181" s="342" t="s">
        <v>1405</v>
      </c>
      <c r="H181" s="343"/>
      <c r="I181" s="343"/>
      <c r="J181" s="343"/>
      <c r="K181" s="343"/>
      <c r="L181" s="343"/>
    </row>
    <row r="182" spans="1:14" s="350" customFormat="1" x14ac:dyDescent="0.25">
      <c r="A182" s="349" t="s">
        <v>1384</v>
      </c>
      <c r="B182" s="331" t="s">
        <v>370</v>
      </c>
      <c r="C182" s="350" t="s">
        <v>1406</v>
      </c>
      <c r="E182" s="350" t="s">
        <v>1386</v>
      </c>
      <c r="F182" s="350" t="s">
        <v>1183</v>
      </c>
      <c r="G182" s="349"/>
      <c r="K182" s="350" t="b">
        <v>1</v>
      </c>
    </row>
    <row r="183" spans="1:14" x14ac:dyDescent="0.25">
      <c r="A183" s="331" t="s">
        <v>1218</v>
      </c>
      <c r="B183" s="331" t="s">
        <v>371</v>
      </c>
      <c r="C183" s="331" t="s">
        <v>1407</v>
      </c>
      <c r="D183" s="331"/>
      <c r="E183" s="331" t="s">
        <v>1408</v>
      </c>
      <c r="F183" s="331" t="s">
        <v>1183</v>
      </c>
      <c r="G183" s="330" t="s">
        <v>1409</v>
      </c>
      <c r="K183" s="330" t="b">
        <v>1</v>
      </c>
    </row>
    <row r="184" spans="1:14" x14ac:dyDescent="0.25">
      <c r="A184" s="331" t="s">
        <v>1218</v>
      </c>
      <c r="B184" s="331" t="s">
        <v>372</v>
      </c>
      <c r="C184" s="331" t="s">
        <v>1390</v>
      </c>
      <c r="D184" s="331"/>
      <c r="E184" s="331" t="s">
        <v>1222</v>
      </c>
      <c r="G184" s="331"/>
      <c r="H184" s="331"/>
      <c r="K184" s="331" t="s">
        <v>1190</v>
      </c>
    </row>
    <row r="185" spans="1:14" x14ac:dyDescent="0.25">
      <c r="A185" s="331" t="s">
        <v>1224</v>
      </c>
      <c r="B185" s="331" t="s">
        <v>373</v>
      </c>
      <c r="C185" s="331"/>
      <c r="D185" s="331"/>
      <c r="E185" s="331"/>
      <c r="G185" s="331"/>
      <c r="H185" s="331"/>
      <c r="I185" s="330" t="s">
        <v>1410</v>
      </c>
      <c r="K185" s="331"/>
    </row>
    <row r="186" spans="1:14" x14ac:dyDescent="0.25">
      <c r="A186" s="331" t="s">
        <v>1206</v>
      </c>
      <c r="B186" s="331" t="s">
        <v>374</v>
      </c>
      <c r="C186" s="331" t="s">
        <v>1411</v>
      </c>
      <c r="D186" s="331" t="s">
        <v>1227</v>
      </c>
      <c r="E186" s="331"/>
      <c r="G186" s="331"/>
      <c r="H186" s="331"/>
      <c r="K186" s="331"/>
    </row>
    <row r="187" spans="1:14" x14ac:dyDescent="0.25">
      <c r="A187" s="331" t="s">
        <v>1224</v>
      </c>
      <c r="B187" s="331" t="s">
        <v>375</v>
      </c>
      <c r="C187" s="331"/>
      <c r="D187" s="331"/>
      <c r="E187" s="331"/>
      <c r="H187" s="331"/>
      <c r="I187" s="330" t="s">
        <v>1412</v>
      </c>
      <c r="K187" s="331"/>
    </row>
    <row r="188" spans="1:14" x14ac:dyDescent="0.25">
      <c r="A188" s="331" t="s">
        <v>1224</v>
      </c>
      <c r="B188" s="331" t="s">
        <v>376</v>
      </c>
      <c r="C188" s="331"/>
      <c r="D188" s="331"/>
      <c r="E188" s="331"/>
      <c r="H188" s="331"/>
      <c r="I188" s="330" t="s">
        <v>1413</v>
      </c>
      <c r="K188" s="331"/>
    </row>
    <row r="189" spans="1:14" x14ac:dyDescent="0.25">
      <c r="A189" s="331" t="s">
        <v>1224</v>
      </c>
      <c r="B189" s="331" t="s">
        <v>377</v>
      </c>
      <c r="C189" s="331"/>
      <c r="D189" s="331"/>
      <c r="E189" s="331"/>
      <c r="H189" s="331"/>
      <c r="I189" s="330" t="s">
        <v>1414</v>
      </c>
      <c r="K189" s="331"/>
    </row>
    <row r="190" spans="1:14" x14ac:dyDescent="0.25">
      <c r="A190" s="331" t="s">
        <v>1177</v>
      </c>
      <c r="B190" s="331" t="s">
        <v>348</v>
      </c>
      <c r="C190" s="331" t="s">
        <v>1415</v>
      </c>
      <c r="D190" s="331"/>
      <c r="E190" s="331"/>
      <c r="G190" s="330" t="s">
        <v>1416</v>
      </c>
      <c r="H190" s="331"/>
      <c r="K190" s="331" t="b">
        <v>1</v>
      </c>
    </row>
    <row r="191" spans="1:14" s="344" customFormat="1" x14ac:dyDescent="0.25">
      <c r="A191" s="330" t="s">
        <v>1233</v>
      </c>
      <c r="B191" s="330" t="s">
        <v>379</v>
      </c>
      <c r="C191" s="330" t="s">
        <v>1304</v>
      </c>
      <c r="D191" s="330"/>
      <c r="E191" s="330"/>
      <c r="F191" s="331" t="s">
        <v>1183</v>
      </c>
      <c r="G191" s="330"/>
      <c r="H191" s="330"/>
      <c r="I191" s="330"/>
      <c r="J191" s="330"/>
      <c r="K191" s="330"/>
      <c r="L191" s="330"/>
      <c r="M191" s="330"/>
      <c r="N191" s="330"/>
    </row>
    <row r="192" spans="1:14" x14ac:dyDescent="0.25">
      <c r="A192" s="344" t="s">
        <v>1235</v>
      </c>
      <c r="B192" s="344" t="s">
        <v>1417</v>
      </c>
      <c r="C192" s="344" t="s">
        <v>1265</v>
      </c>
      <c r="D192" s="344"/>
      <c r="F192" s="331" t="s">
        <v>1183</v>
      </c>
      <c r="G192" s="344" t="s">
        <v>1418</v>
      </c>
      <c r="H192" s="344"/>
    </row>
    <row r="193" spans="1:12" s="344" customFormat="1" x14ac:dyDescent="0.25">
      <c r="A193" s="344" t="s">
        <v>1239</v>
      </c>
      <c r="B193" s="344" t="s">
        <v>381</v>
      </c>
      <c r="C193" s="344" t="s">
        <v>1240</v>
      </c>
      <c r="F193" s="331" t="s">
        <v>1183</v>
      </c>
      <c r="G193" s="344" t="s">
        <v>1419</v>
      </c>
    </row>
    <row r="194" spans="1:12" x14ac:dyDescent="0.25">
      <c r="A194" s="330" t="s">
        <v>1215</v>
      </c>
      <c r="B194" s="330" t="s">
        <v>382</v>
      </c>
      <c r="C194" s="346" t="s">
        <v>1242</v>
      </c>
      <c r="D194" s="346"/>
      <c r="F194" s="331" t="s">
        <v>1183</v>
      </c>
    </row>
    <row r="195" spans="1:12" x14ac:dyDescent="0.25">
      <c r="A195" s="330" t="s">
        <v>1243</v>
      </c>
      <c r="B195" s="330" t="s">
        <v>383</v>
      </c>
      <c r="C195" s="330" t="s">
        <v>1244</v>
      </c>
      <c r="F195" s="330" t="b">
        <v>1</v>
      </c>
      <c r="G195" s="330" t="s">
        <v>1420</v>
      </c>
    </row>
    <row r="196" spans="1:12" x14ac:dyDescent="0.25">
      <c r="A196" s="330" t="s">
        <v>1177</v>
      </c>
      <c r="B196" s="330" t="s">
        <v>398</v>
      </c>
      <c r="C196" s="330" t="s">
        <v>1246</v>
      </c>
      <c r="G196" s="330" t="s">
        <v>1421</v>
      </c>
    </row>
    <row r="197" spans="1:12" x14ac:dyDescent="0.25">
      <c r="A197" s="330" t="s">
        <v>1177</v>
      </c>
      <c r="B197" s="330" t="s">
        <v>399</v>
      </c>
      <c r="C197" s="330" t="s">
        <v>1248</v>
      </c>
      <c r="G197" s="330" t="s">
        <v>1422</v>
      </c>
    </row>
    <row r="198" spans="1:12" x14ac:dyDescent="0.25">
      <c r="A198" s="347" t="s">
        <v>1203</v>
      </c>
      <c r="B198" s="347" t="s">
        <v>844</v>
      </c>
      <c r="C198" s="348" t="s">
        <v>1404</v>
      </c>
      <c r="D198" s="348"/>
      <c r="E198" s="348"/>
      <c r="F198" s="348"/>
      <c r="G198" s="347"/>
      <c r="H198" s="348"/>
      <c r="I198" s="348"/>
      <c r="J198" s="348"/>
      <c r="K198" s="348"/>
      <c r="L198" s="348"/>
    </row>
    <row r="199" spans="1:12" x14ac:dyDescent="0.25">
      <c r="A199" s="342" t="s">
        <v>1174</v>
      </c>
      <c r="B199" s="342" t="s">
        <v>845</v>
      </c>
      <c r="C199" s="343" t="s">
        <v>1423</v>
      </c>
      <c r="D199" s="343"/>
      <c r="E199" s="343"/>
      <c r="F199" s="343"/>
      <c r="G199" s="342" t="s">
        <v>1424</v>
      </c>
      <c r="H199" s="343"/>
      <c r="I199" s="343"/>
      <c r="J199" s="343"/>
      <c r="K199" s="343"/>
      <c r="L199" s="343"/>
    </row>
    <row r="200" spans="1:12" s="350" customFormat="1" x14ac:dyDescent="0.25">
      <c r="A200" s="349" t="s">
        <v>1384</v>
      </c>
      <c r="B200" s="349" t="s">
        <v>400</v>
      </c>
      <c r="C200" s="350" t="s">
        <v>1425</v>
      </c>
      <c r="E200" s="350" t="s">
        <v>1386</v>
      </c>
      <c r="F200" s="350" t="s">
        <v>1183</v>
      </c>
      <c r="G200" s="349"/>
      <c r="K200" s="350" t="b">
        <v>1</v>
      </c>
    </row>
    <row r="201" spans="1:12" x14ac:dyDescent="0.25">
      <c r="A201" s="331" t="s">
        <v>1218</v>
      </c>
      <c r="B201" s="331" t="s">
        <v>401</v>
      </c>
      <c r="C201" s="331" t="s">
        <v>1426</v>
      </c>
      <c r="D201" s="331"/>
      <c r="E201" s="331" t="s">
        <v>1427</v>
      </c>
      <c r="F201" s="331"/>
      <c r="G201" s="330" t="s">
        <v>1428</v>
      </c>
      <c r="K201" s="330" t="b">
        <v>1</v>
      </c>
    </row>
    <row r="202" spans="1:12" x14ac:dyDescent="0.25">
      <c r="A202" s="331" t="s">
        <v>1218</v>
      </c>
      <c r="B202" s="331" t="s">
        <v>402</v>
      </c>
      <c r="C202" s="331" t="s">
        <v>1390</v>
      </c>
      <c r="D202" s="331"/>
      <c r="E202" s="331" t="s">
        <v>1222</v>
      </c>
      <c r="G202" s="331"/>
      <c r="H202" s="331"/>
      <c r="K202" s="331" t="s">
        <v>1190</v>
      </c>
    </row>
    <row r="203" spans="1:12" x14ac:dyDescent="0.25">
      <c r="A203" s="331" t="s">
        <v>1224</v>
      </c>
      <c r="B203" s="331" t="s">
        <v>403</v>
      </c>
      <c r="C203" s="331"/>
      <c r="D203" s="331"/>
      <c r="E203" s="331"/>
      <c r="G203" s="331"/>
      <c r="H203" s="331"/>
      <c r="I203" s="330" t="s">
        <v>1429</v>
      </c>
      <c r="K203" s="331"/>
    </row>
    <row r="204" spans="1:12" x14ac:dyDescent="0.25">
      <c r="A204" s="331" t="s">
        <v>1206</v>
      </c>
      <c r="B204" s="331" t="s">
        <v>404</v>
      </c>
      <c r="C204" s="331" t="s">
        <v>1430</v>
      </c>
      <c r="D204" s="331" t="s">
        <v>1227</v>
      </c>
      <c r="E204" s="331"/>
      <c r="G204" s="331"/>
      <c r="H204" s="331"/>
      <c r="K204" s="331"/>
    </row>
    <row r="205" spans="1:12" x14ac:dyDescent="0.25">
      <c r="A205" s="331" t="s">
        <v>1224</v>
      </c>
      <c r="B205" s="331" t="s">
        <v>405</v>
      </c>
      <c r="C205" s="331"/>
      <c r="D205" s="331"/>
      <c r="E205" s="331"/>
      <c r="H205" s="331"/>
      <c r="I205" s="330" t="s">
        <v>1431</v>
      </c>
      <c r="K205" s="331"/>
    </row>
    <row r="206" spans="1:12" x14ac:dyDescent="0.25">
      <c r="A206" s="331" t="s">
        <v>1224</v>
      </c>
      <c r="B206" s="331" t="s">
        <v>406</v>
      </c>
      <c r="C206" s="331"/>
      <c r="D206" s="331"/>
      <c r="E206" s="331"/>
      <c r="H206" s="331"/>
      <c r="I206" s="330" t="s">
        <v>1432</v>
      </c>
      <c r="K206" s="331"/>
    </row>
    <row r="207" spans="1:12" x14ac:dyDescent="0.25">
      <c r="A207" s="331" t="s">
        <v>1224</v>
      </c>
      <c r="B207" s="331" t="s">
        <v>407</v>
      </c>
      <c r="C207" s="331"/>
      <c r="D207" s="331"/>
      <c r="E207" s="331"/>
      <c r="H207" s="331"/>
      <c r="I207" s="330" t="s">
        <v>1433</v>
      </c>
      <c r="K207" s="331"/>
    </row>
    <row r="208" spans="1:12" x14ac:dyDescent="0.25">
      <c r="A208" s="331" t="s">
        <v>1177</v>
      </c>
      <c r="B208" s="331" t="s">
        <v>408</v>
      </c>
      <c r="C208" s="331" t="s">
        <v>1434</v>
      </c>
      <c r="D208" s="331"/>
      <c r="E208" s="331"/>
      <c r="G208" s="330" t="s">
        <v>1435</v>
      </c>
      <c r="H208" s="331"/>
      <c r="K208" s="331" t="b">
        <v>1</v>
      </c>
    </row>
    <row r="209" spans="1:14" x14ac:dyDescent="0.25">
      <c r="A209" s="330" t="s">
        <v>1233</v>
      </c>
      <c r="B209" s="330" t="s">
        <v>409</v>
      </c>
      <c r="C209" s="330" t="s">
        <v>1304</v>
      </c>
      <c r="F209" s="331" t="s">
        <v>1183</v>
      </c>
    </row>
    <row r="210" spans="1:14" x14ac:dyDescent="0.25">
      <c r="A210" s="344" t="s">
        <v>1235</v>
      </c>
      <c r="B210" s="344" t="s">
        <v>1436</v>
      </c>
      <c r="C210" s="344" t="s">
        <v>1265</v>
      </c>
      <c r="D210" s="344"/>
      <c r="F210" s="331" t="s">
        <v>1183</v>
      </c>
      <c r="G210" s="344" t="s">
        <v>1437</v>
      </c>
      <c r="H210" s="344"/>
    </row>
    <row r="211" spans="1:14" x14ac:dyDescent="0.25">
      <c r="A211" s="344" t="s">
        <v>1239</v>
      </c>
      <c r="B211" s="344" t="s">
        <v>411</v>
      </c>
      <c r="C211" s="344" t="s">
        <v>1240</v>
      </c>
      <c r="D211" s="344"/>
      <c r="E211" s="344"/>
      <c r="F211" s="331" t="s">
        <v>1183</v>
      </c>
      <c r="G211" s="344" t="s">
        <v>1438</v>
      </c>
      <c r="H211" s="344"/>
      <c r="I211" s="344"/>
      <c r="K211" s="344"/>
      <c r="L211" s="344"/>
      <c r="M211" s="344"/>
      <c r="N211" s="344"/>
    </row>
    <row r="212" spans="1:14" x14ac:dyDescent="0.25">
      <c r="A212" s="330" t="s">
        <v>1215</v>
      </c>
      <c r="B212" s="330" t="s">
        <v>412</v>
      </c>
      <c r="C212" s="346" t="s">
        <v>1242</v>
      </c>
      <c r="D212" s="346"/>
      <c r="F212" s="331" t="s">
        <v>1183</v>
      </c>
    </row>
    <row r="213" spans="1:14" x14ac:dyDescent="0.25">
      <c r="A213" s="330" t="s">
        <v>1243</v>
      </c>
      <c r="B213" s="330" t="s">
        <v>413</v>
      </c>
      <c r="C213" s="330" t="s">
        <v>1244</v>
      </c>
      <c r="F213" s="330" t="b">
        <v>1</v>
      </c>
      <c r="G213" s="330" t="s">
        <v>1439</v>
      </c>
    </row>
    <row r="214" spans="1:14" x14ac:dyDescent="0.25">
      <c r="A214" s="330" t="s">
        <v>1177</v>
      </c>
      <c r="B214" s="330" t="s">
        <v>428</v>
      </c>
      <c r="C214" s="330" t="s">
        <v>1246</v>
      </c>
      <c r="G214" s="330" t="s">
        <v>1440</v>
      </c>
    </row>
    <row r="215" spans="1:14" x14ac:dyDescent="0.25">
      <c r="A215" s="330" t="s">
        <v>1177</v>
      </c>
      <c r="B215" s="330" t="s">
        <v>429</v>
      </c>
      <c r="C215" s="330" t="s">
        <v>1248</v>
      </c>
      <c r="G215" s="330" t="s">
        <v>1441</v>
      </c>
    </row>
    <row r="216" spans="1:14" x14ac:dyDescent="0.25">
      <c r="A216" s="347" t="s">
        <v>1203</v>
      </c>
      <c r="B216" s="347" t="s">
        <v>845</v>
      </c>
      <c r="C216" s="348" t="s">
        <v>1423</v>
      </c>
      <c r="D216" s="348"/>
      <c r="E216" s="348"/>
      <c r="F216" s="348"/>
      <c r="G216" s="347"/>
      <c r="H216" s="348"/>
      <c r="I216" s="348"/>
      <c r="J216" s="348"/>
      <c r="K216" s="348"/>
      <c r="L216" s="348"/>
    </row>
    <row r="217" spans="1:14" x14ac:dyDescent="0.25">
      <c r="A217" s="342" t="s">
        <v>1174</v>
      </c>
      <c r="B217" s="342" t="s">
        <v>809</v>
      </c>
      <c r="C217" s="343" t="s">
        <v>1442</v>
      </c>
      <c r="D217" s="343"/>
      <c r="E217" s="343"/>
      <c r="F217" s="343"/>
      <c r="G217" s="342" t="s">
        <v>1443</v>
      </c>
      <c r="H217" s="343"/>
      <c r="I217" s="343"/>
      <c r="J217" s="343"/>
      <c r="K217" s="343"/>
      <c r="L217" s="343"/>
    </row>
    <row r="218" spans="1:14" x14ac:dyDescent="0.25">
      <c r="A218" s="331" t="s">
        <v>1215</v>
      </c>
      <c r="B218" s="331" t="s">
        <v>430</v>
      </c>
      <c r="C218" s="331" t="s">
        <v>1444</v>
      </c>
      <c r="D218" s="331"/>
      <c r="E218" s="331" t="s">
        <v>1445</v>
      </c>
      <c r="F218" s="331" t="s">
        <v>1183</v>
      </c>
      <c r="K218" s="331" t="s">
        <v>1190</v>
      </c>
    </row>
    <row r="219" spans="1:14" x14ac:dyDescent="0.25">
      <c r="A219" s="331" t="s">
        <v>1218</v>
      </c>
      <c r="B219" s="331" t="s">
        <v>431</v>
      </c>
      <c r="C219" s="331" t="s">
        <v>1446</v>
      </c>
      <c r="D219" s="331"/>
      <c r="E219" s="331"/>
      <c r="G219" s="331" t="s">
        <v>1447</v>
      </c>
      <c r="H219" s="331"/>
      <c r="K219" s="330" t="b">
        <v>1</v>
      </c>
    </row>
    <row r="220" spans="1:14" x14ac:dyDescent="0.25">
      <c r="A220" s="331" t="s">
        <v>1218</v>
      </c>
      <c r="B220" s="331" t="s">
        <v>432</v>
      </c>
      <c r="C220" s="331" t="s">
        <v>1390</v>
      </c>
      <c r="D220" s="331"/>
      <c r="E220" s="331" t="s">
        <v>1222</v>
      </c>
      <c r="H220" s="331" t="s">
        <v>1223</v>
      </c>
      <c r="K220" s="331" t="s">
        <v>1190</v>
      </c>
    </row>
    <row r="221" spans="1:14" x14ac:dyDescent="0.25">
      <c r="A221" s="331" t="s">
        <v>1224</v>
      </c>
      <c r="B221" s="331" t="s">
        <v>433</v>
      </c>
      <c r="C221" s="331"/>
      <c r="D221" s="331"/>
      <c r="E221" s="331"/>
      <c r="H221" s="331"/>
      <c r="I221" s="330" t="s">
        <v>1448</v>
      </c>
      <c r="K221" s="331"/>
    </row>
    <row r="222" spans="1:14" x14ac:dyDescent="0.25">
      <c r="A222" s="331" t="s">
        <v>1206</v>
      </c>
      <c r="B222" s="331" t="s">
        <v>434</v>
      </c>
      <c r="C222" s="331" t="s">
        <v>1449</v>
      </c>
      <c r="D222" s="331" t="s">
        <v>1227</v>
      </c>
      <c r="E222" s="331"/>
      <c r="H222" s="331"/>
      <c r="K222" s="331"/>
    </row>
    <row r="223" spans="1:14" x14ac:dyDescent="0.25">
      <c r="A223" s="331" t="s">
        <v>1224</v>
      </c>
      <c r="B223" s="331" t="s">
        <v>435</v>
      </c>
      <c r="C223" s="331"/>
      <c r="D223" s="331"/>
      <c r="E223" s="331"/>
      <c r="H223" s="331"/>
      <c r="I223" s="330" t="s">
        <v>1450</v>
      </c>
      <c r="K223" s="331"/>
    </row>
    <row r="224" spans="1:14" x14ac:dyDescent="0.25">
      <c r="A224" s="331" t="s">
        <v>1224</v>
      </c>
      <c r="B224" s="331" t="s">
        <v>436</v>
      </c>
      <c r="C224" s="331"/>
      <c r="D224" s="331"/>
      <c r="E224" s="331"/>
      <c r="H224" s="331"/>
      <c r="I224" s="330" t="s">
        <v>1451</v>
      </c>
      <c r="K224" s="331"/>
    </row>
    <row r="225" spans="1:14" x14ac:dyDescent="0.25">
      <c r="A225" s="331" t="s">
        <v>1224</v>
      </c>
      <c r="B225" s="331" t="s">
        <v>437</v>
      </c>
      <c r="C225" s="331"/>
      <c r="D225" s="331"/>
      <c r="E225" s="331"/>
      <c r="H225" s="331"/>
      <c r="I225" s="330" t="s">
        <v>1452</v>
      </c>
      <c r="K225" s="331"/>
    </row>
    <row r="226" spans="1:14" x14ac:dyDescent="0.25">
      <c r="A226" s="331" t="s">
        <v>1177</v>
      </c>
      <c r="B226" s="331" t="s">
        <v>438</v>
      </c>
      <c r="C226" s="331" t="s">
        <v>1453</v>
      </c>
      <c r="D226" s="331"/>
      <c r="E226" s="331"/>
      <c r="G226" s="330" t="s">
        <v>1454</v>
      </c>
      <c r="H226" s="331"/>
      <c r="K226" s="331" t="b">
        <v>1</v>
      </c>
    </row>
    <row r="227" spans="1:14" x14ac:dyDescent="0.25">
      <c r="A227" s="330" t="s">
        <v>1233</v>
      </c>
      <c r="B227" s="330" t="s">
        <v>439</v>
      </c>
      <c r="C227" s="330" t="s">
        <v>1304</v>
      </c>
      <c r="F227" s="331" t="s">
        <v>1183</v>
      </c>
    </row>
    <row r="228" spans="1:14" x14ac:dyDescent="0.25">
      <c r="A228" s="344" t="s">
        <v>1235</v>
      </c>
      <c r="B228" s="344" t="s">
        <v>1455</v>
      </c>
      <c r="C228" s="344" t="s">
        <v>1265</v>
      </c>
      <c r="D228" s="344"/>
      <c r="F228" s="331" t="s">
        <v>1183</v>
      </c>
      <c r="G228" s="344" t="s">
        <v>1456</v>
      </c>
      <c r="H228" s="344"/>
    </row>
    <row r="229" spans="1:14" x14ac:dyDescent="0.25">
      <c r="A229" s="344" t="s">
        <v>1239</v>
      </c>
      <c r="B229" s="344" t="s">
        <v>441</v>
      </c>
      <c r="C229" s="344" t="s">
        <v>1240</v>
      </c>
      <c r="D229" s="344"/>
      <c r="E229" s="344"/>
      <c r="F229" s="331" t="s">
        <v>1183</v>
      </c>
      <c r="G229" s="344" t="s">
        <v>1457</v>
      </c>
      <c r="H229" s="344"/>
      <c r="I229" s="344"/>
      <c r="K229" s="344"/>
      <c r="L229" s="344"/>
      <c r="M229" s="344"/>
      <c r="N229" s="344"/>
    </row>
    <row r="230" spans="1:14" x14ac:dyDescent="0.25">
      <c r="A230" s="330" t="s">
        <v>1215</v>
      </c>
      <c r="B230" s="330" t="s">
        <v>442</v>
      </c>
      <c r="C230" s="346" t="s">
        <v>1242</v>
      </c>
      <c r="D230" s="346"/>
      <c r="F230" s="331" t="s">
        <v>1183</v>
      </c>
    </row>
    <row r="231" spans="1:14" x14ac:dyDescent="0.25">
      <c r="A231" s="330" t="s">
        <v>1243</v>
      </c>
      <c r="B231" s="330" t="s">
        <v>443</v>
      </c>
      <c r="C231" s="330" t="s">
        <v>1244</v>
      </c>
      <c r="F231" s="330" t="b">
        <v>1</v>
      </c>
      <c r="G231" s="330" t="s">
        <v>1458</v>
      </c>
    </row>
    <row r="232" spans="1:14" x14ac:dyDescent="0.25">
      <c r="A232" s="330" t="s">
        <v>1177</v>
      </c>
      <c r="B232" s="330" t="s">
        <v>458</v>
      </c>
      <c r="C232" s="330" t="s">
        <v>1246</v>
      </c>
      <c r="G232" s="330" t="s">
        <v>1459</v>
      </c>
    </row>
    <row r="233" spans="1:14" x14ac:dyDescent="0.25">
      <c r="A233" s="330" t="s">
        <v>1177</v>
      </c>
      <c r="B233" s="330" t="s">
        <v>459</v>
      </c>
      <c r="C233" s="330" t="s">
        <v>1248</v>
      </c>
      <c r="G233" s="330" t="s">
        <v>1460</v>
      </c>
    </row>
    <row r="234" spans="1:14" x14ac:dyDescent="0.25">
      <c r="A234" s="347" t="s">
        <v>1203</v>
      </c>
      <c r="B234" s="347" t="s">
        <v>809</v>
      </c>
      <c r="C234" s="348" t="s">
        <v>1442</v>
      </c>
      <c r="D234" s="348"/>
      <c r="E234" s="348"/>
      <c r="F234" s="348"/>
      <c r="G234" s="347"/>
      <c r="H234" s="348"/>
      <c r="I234" s="348"/>
      <c r="J234" s="348"/>
      <c r="K234" s="348"/>
      <c r="L234" s="348"/>
    </row>
    <row r="235" spans="1:14" x14ac:dyDescent="0.25">
      <c r="A235" s="342" t="s">
        <v>1174</v>
      </c>
      <c r="B235" s="342" t="s">
        <v>1461</v>
      </c>
      <c r="C235" s="343" t="s">
        <v>1462</v>
      </c>
      <c r="D235" s="343"/>
      <c r="E235" s="343"/>
      <c r="F235" s="343"/>
      <c r="G235" s="342" t="s">
        <v>1463</v>
      </c>
      <c r="H235" s="343"/>
      <c r="I235" s="343"/>
      <c r="J235" s="343"/>
      <c r="K235" s="343"/>
      <c r="L235" s="343"/>
    </row>
    <row r="236" spans="1:14" s="350" customFormat="1" x14ac:dyDescent="0.25">
      <c r="A236" s="349" t="s">
        <v>1384</v>
      </c>
      <c r="B236" s="349" t="s">
        <v>460</v>
      </c>
      <c r="C236" s="350" t="s">
        <v>1464</v>
      </c>
      <c r="E236" s="350" t="s">
        <v>1386</v>
      </c>
      <c r="F236" s="350" t="s">
        <v>1183</v>
      </c>
      <c r="G236" s="349"/>
      <c r="K236" s="350" t="b">
        <v>1</v>
      </c>
    </row>
    <row r="237" spans="1:14" x14ac:dyDescent="0.25">
      <c r="A237" s="331" t="s">
        <v>1218</v>
      </c>
      <c r="B237" s="331" t="s">
        <v>461</v>
      </c>
      <c r="C237" s="331" t="s">
        <v>1426</v>
      </c>
      <c r="D237" s="331"/>
      <c r="E237" s="331" t="s">
        <v>1465</v>
      </c>
      <c r="F237" s="331"/>
      <c r="G237" s="331" t="s">
        <v>1466</v>
      </c>
      <c r="H237" s="331" t="s">
        <v>1467</v>
      </c>
      <c r="K237" s="330" t="b">
        <v>1</v>
      </c>
    </row>
    <row r="238" spans="1:14" x14ac:dyDescent="0.25">
      <c r="A238" s="331" t="s">
        <v>1218</v>
      </c>
      <c r="B238" s="331" t="s">
        <v>462</v>
      </c>
      <c r="C238" s="331" t="s">
        <v>1390</v>
      </c>
      <c r="D238" s="331"/>
      <c r="E238" s="331" t="s">
        <v>1222</v>
      </c>
      <c r="G238" s="331"/>
      <c r="H238" s="331"/>
      <c r="K238" s="331" t="s">
        <v>1190</v>
      </c>
    </row>
    <row r="239" spans="1:14" x14ac:dyDescent="0.25">
      <c r="A239" s="331" t="s">
        <v>1224</v>
      </c>
      <c r="B239" s="331" t="s">
        <v>463</v>
      </c>
      <c r="C239" s="331"/>
      <c r="D239" s="331"/>
      <c r="E239" s="331"/>
      <c r="G239" s="331"/>
      <c r="H239" s="331"/>
      <c r="I239" s="330" t="s">
        <v>1468</v>
      </c>
      <c r="K239" s="331" t="s">
        <v>1190</v>
      </c>
    </row>
    <row r="240" spans="1:14" x14ac:dyDescent="0.25">
      <c r="A240" s="331" t="s">
        <v>1206</v>
      </c>
      <c r="B240" s="331" t="s">
        <v>464</v>
      </c>
      <c r="C240" s="331" t="s">
        <v>1469</v>
      </c>
      <c r="D240" s="331" t="s">
        <v>1227</v>
      </c>
      <c r="E240" s="331"/>
      <c r="G240" s="331"/>
      <c r="H240" s="331"/>
      <c r="K240" s="331"/>
    </row>
    <row r="241" spans="1:15" x14ac:dyDescent="0.25">
      <c r="A241" s="331" t="s">
        <v>1224</v>
      </c>
      <c r="B241" s="331" t="s">
        <v>465</v>
      </c>
      <c r="C241" s="331"/>
      <c r="D241" s="331"/>
      <c r="E241" s="331"/>
      <c r="H241" s="331"/>
      <c r="I241" s="330" t="s">
        <v>1470</v>
      </c>
      <c r="K241" s="331"/>
    </row>
    <row r="242" spans="1:15" x14ac:dyDescent="0.25">
      <c r="A242" s="331" t="s">
        <v>1224</v>
      </c>
      <c r="B242" s="331" t="s">
        <v>466</v>
      </c>
      <c r="C242" s="331"/>
      <c r="D242" s="331"/>
      <c r="E242" s="331"/>
      <c r="H242" s="331"/>
      <c r="I242" s="330" t="s">
        <v>1471</v>
      </c>
      <c r="K242" s="331"/>
    </row>
    <row r="243" spans="1:15" x14ac:dyDescent="0.25">
      <c r="A243" s="331" t="s">
        <v>1224</v>
      </c>
      <c r="B243" s="331" t="s">
        <v>467</v>
      </c>
      <c r="C243" s="331"/>
      <c r="D243" s="331"/>
      <c r="E243" s="331"/>
      <c r="H243" s="331"/>
      <c r="I243" s="330" t="s">
        <v>1472</v>
      </c>
      <c r="K243" s="331"/>
    </row>
    <row r="244" spans="1:15" x14ac:dyDescent="0.25">
      <c r="A244" s="331" t="s">
        <v>1177</v>
      </c>
      <c r="B244" s="331" t="s">
        <v>468</v>
      </c>
      <c r="C244" s="331" t="s">
        <v>1473</v>
      </c>
      <c r="D244" s="331"/>
      <c r="E244" s="331"/>
      <c r="G244" s="330" t="s">
        <v>1474</v>
      </c>
      <c r="H244" s="331"/>
      <c r="K244" s="331" t="b">
        <v>1</v>
      </c>
    </row>
    <row r="245" spans="1:15" x14ac:dyDescent="0.25">
      <c r="A245" s="330" t="s">
        <v>1233</v>
      </c>
      <c r="B245" s="330" t="s">
        <v>469</v>
      </c>
      <c r="C245" s="330" t="s">
        <v>1304</v>
      </c>
      <c r="F245" s="331" t="s">
        <v>1183</v>
      </c>
      <c r="O245" s="344"/>
    </row>
    <row r="246" spans="1:15" x14ac:dyDescent="0.25">
      <c r="A246" s="344" t="s">
        <v>1235</v>
      </c>
      <c r="B246" s="344" t="s">
        <v>1475</v>
      </c>
      <c r="C246" s="344" t="s">
        <v>1265</v>
      </c>
      <c r="D246" s="344"/>
      <c r="F246" s="331" t="s">
        <v>1183</v>
      </c>
      <c r="G246" s="344" t="s">
        <v>1476</v>
      </c>
      <c r="H246" s="344"/>
    </row>
    <row r="247" spans="1:15" s="344" customFormat="1" x14ac:dyDescent="0.25">
      <c r="A247" s="344" t="s">
        <v>1239</v>
      </c>
      <c r="B247" s="344" t="s">
        <v>471</v>
      </c>
      <c r="C247" s="344" t="s">
        <v>1240</v>
      </c>
      <c r="F247" s="331" t="s">
        <v>1183</v>
      </c>
      <c r="G247" s="344" t="s">
        <v>1477</v>
      </c>
    </row>
    <row r="248" spans="1:15" x14ac:dyDescent="0.25">
      <c r="A248" s="330" t="s">
        <v>1215</v>
      </c>
      <c r="B248" s="330" t="s">
        <v>472</v>
      </c>
      <c r="C248" s="346" t="s">
        <v>1242</v>
      </c>
      <c r="D248" s="346"/>
      <c r="F248" s="331" t="s">
        <v>1183</v>
      </c>
    </row>
    <row r="249" spans="1:15" x14ac:dyDescent="0.25">
      <c r="A249" s="330" t="s">
        <v>1243</v>
      </c>
      <c r="B249" s="330" t="s">
        <v>473</v>
      </c>
      <c r="C249" s="330" t="s">
        <v>1244</v>
      </c>
      <c r="F249" s="330" t="b">
        <v>1</v>
      </c>
      <c r="G249" s="330" t="s">
        <v>1478</v>
      </c>
    </row>
    <row r="250" spans="1:15" x14ac:dyDescent="0.25">
      <c r="A250" s="330" t="s">
        <v>1177</v>
      </c>
      <c r="B250" s="330" t="s">
        <v>488</v>
      </c>
      <c r="C250" s="330" t="s">
        <v>1246</v>
      </c>
      <c r="G250" s="330" t="s">
        <v>1479</v>
      </c>
    </row>
    <row r="251" spans="1:15" x14ac:dyDescent="0.25">
      <c r="A251" s="330" t="s">
        <v>1177</v>
      </c>
      <c r="B251" s="330" t="s">
        <v>489</v>
      </c>
      <c r="C251" s="330" t="s">
        <v>1248</v>
      </c>
      <c r="G251" s="330" t="s">
        <v>1480</v>
      </c>
    </row>
    <row r="252" spans="1:15" x14ac:dyDescent="0.25">
      <c r="A252" s="347" t="s">
        <v>1203</v>
      </c>
      <c r="B252" s="347" t="s">
        <v>1461</v>
      </c>
      <c r="C252" s="348" t="s">
        <v>1462</v>
      </c>
      <c r="D252" s="348"/>
      <c r="E252" s="348"/>
      <c r="F252" s="348"/>
      <c r="G252" s="347"/>
      <c r="H252" s="348"/>
      <c r="I252" s="348"/>
      <c r="J252" s="348"/>
      <c r="K252" s="348"/>
      <c r="L252" s="348"/>
    </row>
    <row r="253" spans="1:15" x14ac:dyDescent="0.25">
      <c r="A253" s="342" t="s">
        <v>1174</v>
      </c>
      <c r="B253" s="342" t="s">
        <v>848</v>
      </c>
      <c r="C253" s="343" t="s">
        <v>1481</v>
      </c>
      <c r="D253" s="343"/>
      <c r="E253" s="343"/>
      <c r="F253" s="343"/>
      <c r="G253" s="342" t="s">
        <v>1482</v>
      </c>
      <c r="H253" s="343"/>
      <c r="I253" s="343"/>
      <c r="J253" s="343"/>
      <c r="K253" s="343"/>
      <c r="L253" s="343"/>
    </row>
    <row r="254" spans="1:15" s="350" customFormat="1" x14ac:dyDescent="0.25">
      <c r="A254" s="349" t="s">
        <v>1384</v>
      </c>
      <c r="B254" s="349" t="s">
        <v>490</v>
      </c>
      <c r="C254" s="350" t="s">
        <v>1483</v>
      </c>
      <c r="E254" s="350" t="s">
        <v>1386</v>
      </c>
      <c r="F254" s="350" t="s">
        <v>1183</v>
      </c>
      <c r="G254" s="349"/>
      <c r="K254" s="350" t="b">
        <v>1</v>
      </c>
    </row>
    <row r="255" spans="1:15" x14ac:dyDescent="0.25">
      <c r="A255" s="331" t="s">
        <v>1218</v>
      </c>
      <c r="B255" s="331" t="s">
        <v>491</v>
      </c>
      <c r="C255" s="331" t="s">
        <v>1484</v>
      </c>
      <c r="D255" s="331"/>
      <c r="E255" s="331" t="s">
        <v>1485</v>
      </c>
      <c r="G255" s="331" t="s">
        <v>1486</v>
      </c>
      <c r="H255" s="331" t="s">
        <v>1467</v>
      </c>
      <c r="K255" s="331" t="s">
        <v>1190</v>
      </c>
    </row>
    <row r="256" spans="1:15" x14ac:dyDescent="0.25">
      <c r="A256" s="331" t="s">
        <v>1218</v>
      </c>
      <c r="B256" s="331" t="s">
        <v>492</v>
      </c>
      <c r="C256" s="331" t="s">
        <v>1390</v>
      </c>
      <c r="D256" s="331"/>
      <c r="E256" s="331" t="s">
        <v>1222</v>
      </c>
      <c r="G256" s="331"/>
      <c r="H256" s="331"/>
      <c r="K256" s="331" t="s">
        <v>1190</v>
      </c>
    </row>
    <row r="257" spans="1:14" x14ac:dyDescent="0.25">
      <c r="A257" s="331" t="s">
        <v>1224</v>
      </c>
      <c r="B257" s="331" t="s">
        <v>493</v>
      </c>
      <c r="C257" s="331"/>
      <c r="D257" s="331"/>
      <c r="E257" s="331"/>
      <c r="G257" s="331"/>
      <c r="H257" s="331"/>
      <c r="I257" s="330" t="s">
        <v>1487</v>
      </c>
      <c r="K257" s="331"/>
    </row>
    <row r="258" spans="1:14" x14ac:dyDescent="0.25">
      <c r="A258" s="331" t="s">
        <v>1206</v>
      </c>
      <c r="B258" s="331" t="s">
        <v>494</v>
      </c>
      <c r="C258" s="331" t="s">
        <v>1488</v>
      </c>
      <c r="D258" s="331" t="s">
        <v>1227</v>
      </c>
      <c r="E258" s="331"/>
      <c r="G258" s="331"/>
      <c r="H258" s="331"/>
      <c r="K258" s="331"/>
    </row>
    <row r="259" spans="1:14" x14ac:dyDescent="0.25">
      <c r="A259" s="331" t="s">
        <v>1224</v>
      </c>
      <c r="B259" s="331" t="s">
        <v>495</v>
      </c>
      <c r="C259" s="331"/>
      <c r="D259" s="331"/>
      <c r="E259" s="331"/>
      <c r="H259" s="331"/>
      <c r="I259" s="330" t="s">
        <v>1489</v>
      </c>
      <c r="K259" s="331"/>
    </row>
    <row r="260" spans="1:14" x14ac:dyDescent="0.25">
      <c r="A260" s="331" t="s">
        <v>1224</v>
      </c>
      <c r="B260" s="331" t="s">
        <v>496</v>
      </c>
      <c r="C260" s="331"/>
      <c r="D260" s="331"/>
      <c r="E260" s="331"/>
      <c r="H260" s="331"/>
      <c r="I260" s="330" t="s">
        <v>1490</v>
      </c>
      <c r="K260" s="331"/>
    </row>
    <row r="261" spans="1:14" x14ac:dyDescent="0.25">
      <c r="A261" s="331" t="s">
        <v>1224</v>
      </c>
      <c r="B261" s="331" t="s">
        <v>497</v>
      </c>
      <c r="C261" s="331"/>
      <c r="D261" s="331"/>
      <c r="E261" s="331"/>
      <c r="H261" s="331"/>
      <c r="I261" s="330" t="s">
        <v>1491</v>
      </c>
      <c r="K261" s="331"/>
    </row>
    <row r="262" spans="1:14" x14ac:dyDescent="0.25">
      <c r="A262" s="331" t="s">
        <v>1177</v>
      </c>
      <c r="B262" s="331" t="s">
        <v>498</v>
      </c>
      <c r="C262" s="331" t="s">
        <v>1492</v>
      </c>
      <c r="D262" s="331"/>
      <c r="E262" s="331"/>
      <c r="G262" s="330" t="s">
        <v>1493</v>
      </c>
      <c r="H262" s="331"/>
      <c r="K262" s="331" t="b">
        <v>1</v>
      </c>
    </row>
    <row r="263" spans="1:14" x14ac:dyDescent="0.25">
      <c r="A263" s="330" t="s">
        <v>1233</v>
      </c>
      <c r="B263" s="330" t="s">
        <v>499</v>
      </c>
      <c r="C263" s="330" t="s">
        <v>1304</v>
      </c>
      <c r="F263" s="331" t="s">
        <v>1183</v>
      </c>
    </row>
    <row r="264" spans="1:14" x14ac:dyDescent="0.25">
      <c r="A264" s="344" t="s">
        <v>1235</v>
      </c>
      <c r="B264" s="344" t="s">
        <v>1494</v>
      </c>
      <c r="C264" s="344" t="s">
        <v>1265</v>
      </c>
      <c r="D264" s="344"/>
      <c r="F264" s="331" t="s">
        <v>1183</v>
      </c>
      <c r="G264" s="344" t="s">
        <v>1495</v>
      </c>
      <c r="H264" s="344"/>
    </row>
    <row r="265" spans="1:14" x14ac:dyDescent="0.25">
      <c r="A265" s="344" t="s">
        <v>1239</v>
      </c>
      <c r="B265" s="344" t="s">
        <v>501</v>
      </c>
      <c r="C265" s="344" t="s">
        <v>1240</v>
      </c>
      <c r="D265" s="344"/>
      <c r="E265" s="344"/>
      <c r="F265" s="331" t="s">
        <v>1183</v>
      </c>
      <c r="G265" s="344" t="s">
        <v>1496</v>
      </c>
      <c r="H265" s="344"/>
      <c r="I265" s="344"/>
      <c r="K265" s="344"/>
      <c r="L265" s="344"/>
      <c r="M265" s="344"/>
      <c r="N265" s="344"/>
    </row>
    <row r="266" spans="1:14" x14ac:dyDescent="0.25">
      <c r="A266" s="330" t="s">
        <v>1215</v>
      </c>
      <c r="B266" s="330" t="s">
        <v>502</v>
      </c>
      <c r="C266" s="346" t="s">
        <v>1242</v>
      </c>
      <c r="D266" s="346"/>
      <c r="F266" s="331" t="s">
        <v>1183</v>
      </c>
    </row>
    <row r="267" spans="1:14" x14ac:dyDescent="0.25">
      <c r="A267" s="330" t="s">
        <v>1243</v>
      </c>
      <c r="B267" s="330" t="s">
        <v>503</v>
      </c>
      <c r="C267" s="330" t="s">
        <v>1244</v>
      </c>
      <c r="F267" s="330" t="b">
        <v>1</v>
      </c>
      <c r="G267" s="330" t="s">
        <v>1497</v>
      </c>
    </row>
    <row r="268" spans="1:14" x14ac:dyDescent="0.25">
      <c r="A268" s="330" t="s">
        <v>1177</v>
      </c>
      <c r="B268" s="330" t="s">
        <v>518</v>
      </c>
      <c r="C268" s="330" t="s">
        <v>1246</v>
      </c>
      <c r="G268" s="330" t="s">
        <v>1498</v>
      </c>
    </row>
    <row r="269" spans="1:14" x14ac:dyDescent="0.25">
      <c r="A269" s="330" t="s">
        <v>1177</v>
      </c>
      <c r="B269" s="330" t="s">
        <v>519</v>
      </c>
      <c r="C269" s="330" t="s">
        <v>1248</v>
      </c>
      <c r="G269" s="330" t="s">
        <v>1499</v>
      </c>
    </row>
    <row r="270" spans="1:14" x14ac:dyDescent="0.25">
      <c r="A270" s="347" t="s">
        <v>1203</v>
      </c>
      <c r="B270" s="347" t="s">
        <v>848</v>
      </c>
      <c r="C270" s="348" t="s">
        <v>1481</v>
      </c>
      <c r="D270" s="348"/>
      <c r="E270" s="348"/>
      <c r="F270" s="348"/>
      <c r="G270" s="347"/>
      <c r="H270" s="348"/>
      <c r="I270" s="348"/>
      <c r="J270" s="348"/>
      <c r="K270" s="348"/>
      <c r="L270" s="348"/>
    </row>
    <row r="271" spans="1:14" x14ac:dyDescent="0.25">
      <c r="A271" s="342" t="s">
        <v>1174</v>
      </c>
      <c r="B271" s="342" t="s">
        <v>860</v>
      </c>
      <c r="C271" s="343" t="s">
        <v>1500</v>
      </c>
      <c r="D271" s="343"/>
      <c r="E271" s="343"/>
      <c r="F271" s="343"/>
      <c r="G271" s="342" t="s">
        <v>1501</v>
      </c>
      <c r="H271" s="343"/>
      <c r="I271" s="343"/>
      <c r="J271" s="343"/>
      <c r="K271" s="343"/>
      <c r="L271" s="343"/>
    </row>
    <row r="272" spans="1:14" x14ac:dyDescent="0.25">
      <c r="A272" s="331" t="s">
        <v>1215</v>
      </c>
      <c r="B272" s="331" t="s">
        <v>520</v>
      </c>
      <c r="C272" s="331" t="s">
        <v>1502</v>
      </c>
      <c r="D272" s="331"/>
      <c r="F272" s="331" t="s">
        <v>1183</v>
      </c>
      <c r="K272" s="331" t="s">
        <v>1190</v>
      </c>
    </row>
    <row r="273" spans="1:15" x14ac:dyDescent="0.25">
      <c r="A273" s="331" t="s">
        <v>1254</v>
      </c>
      <c r="B273" s="331" t="s">
        <v>521</v>
      </c>
      <c r="C273" s="331" t="s">
        <v>1503</v>
      </c>
      <c r="D273" s="331"/>
      <c r="G273" s="331" t="s">
        <v>1504</v>
      </c>
      <c r="H273" s="331" t="s">
        <v>1223</v>
      </c>
      <c r="K273" s="330" t="b">
        <v>1</v>
      </c>
    </row>
    <row r="274" spans="1:15" x14ac:dyDescent="0.25">
      <c r="A274" s="331" t="s">
        <v>1218</v>
      </c>
      <c r="B274" s="331" t="s">
        <v>522</v>
      </c>
      <c r="C274" s="331" t="s">
        <v>1221</v>
      </c>
      <c r="D274" s="331"/>
      <c r="E274" s="331" t="s">
        <v>1222</v>
      </c>
      <c r="K274" s="331" t="s">
        <v>1190</v>
      </c>
    </row>
    <row r="275" spans="1:15" x14ac:dyDescent="0.25">
      <c r="A275" s="331" t="s">
        <v>1224</v>
      </c>
      <c r="B275" s="331" t="s">
        <v>523</v>
      </c>
      <c r="C275" s="331"/>
      <c r="D275" s="331"/>
      <c r="E275" s="331"/>
      <c r="I275" s="330" t="s">
        <v>1505</v>
      </c>
      <c r="K275" s="331"/>
    </row>
    <row r="276" spans="1:15" x14ac:dyDescent="0.25">
      <c r="A276" s="331" t="s">
        <v>1206</v>
      </c>
      <c r="B276" s="331" t="s">
        <v>524</v>
      </c>
      <c r="C276" s="331" t="s">
        <v>1506</v>
      </c>
      <c r="D276" s="331" t="s">
        <v>1227</v>
      </c>
      <c r="E276" s="331"/>
      <c r="K276" s="331"/>
    </row>
    <row r="277" spans="1:15" x14ac:dyDescent="0.25">
      <c r="A277" s="331" t="s">
        <v>1224</v>
      </c>
      <c r="B277" s="331" t="s">
        <v>525</v>
      </c>
      <c r="C277" s="331"/>
      <c r="D277" s="331"/>
      <c r="E277" s="331"/>
      <c r="H277" s="331"/>
      <c r="I277" s="330" t="s">
        <v>1507</v>
      </c>
      <c r="K277" s="331"/>
    </row>
    <row r="278" spans="1:15" x14ac:dyDescent="0.25">
      <c r="A278" s="331" t="s">
        <v>1224</v>
      </c>
      <c r="B278" s="331" t="s">
        <v>526</v>
      </c>
      <c r="C278" s="331"/>
      <c r="D278" s="331"/>
      <c r="E278" s="331"/>
      <c r="H278" s="331"/>
      <c r="I278" s="330" t="s">
        <v>1508</v>
      </c>
      <c r="K278" s="331"/>
    </row>
    <row r="279" spans="1:15" x14ac:dyDescent="0.25">
      <c r="A279" s="331" t="s">
        <v>1224</v>
      </c>
      <c r="B279" s="331" t="s">
        <v>527</v>
      </c>
      <c r="C279" s="331"/>
      <c r="D279" s="331"/>
      <c r="E279" s="331"/>
      <c r="H279" s="331"/>
      <c r="I279" s="330" t="s">
        <v>1509</v>
      </c>
      <c r="K279" s="331"/>
    </row>
    <row r="280" spans="1:15" x14ac:dyDescent="0.25">
      <c r="A280" s="331" t="s">
        <v>1177</v>
      </c>
      <c r="B280" s="331" t="s">
        <v>528</v>
      </c>
      <c r="C280" s="331" t="s">
        <v>1510</v>
      </c>
      <c r="D280" s="331"/>
      <c r="E280" s="331"/>
      <c r="G280" s="330" t="s">
        <v>1511</v>
      </c>
      <c r="H280" s="331"/>
      <c r="K280" s="331" t="b">
        <v>1</v>
      </c>
    </row>
    <row r="281" spans="1:15" x14ac:dyDescent="0.25">
      <c r="A281" s="330" t="s">
        <v>1233</v>
      </c>
      <c r="B281" s="330" t="s">
        <v>529</v>
      </c>
      <c r="C281" s="330" t="s">
        <v>1304</v>
      </c>
      <c r="F281" s="331" t="s">
        <v>1183</v>
      </c>
    </row>
    <row r="282" spans="1:15" x14ac:dyDescent="0.25">
      <c r="A282" s="344" t="s">
        <v>1235</v>
      </c>
      <c r="B282" s="344" t="s">
        <v>1512</v>
      </c>
      <c r="C282" s="344" t="s">
        <v>1265</v>
      </c>
      <c r="D282" s="344"/>
      <c r="E282" s="344"/>
      <c r="F282" s="331" t="s">
        <v>1183</v>
      </c>
      <c r="G282" s="344" t="s">
        <v>1513</v>
      </c>
      <c r="H282" s="344"/>
      <c r="I282" s="344"/>
      <c r="K282" s="344"/>
      <c r="L282" s="344"/>
      <c r="M282" s="344"/>
      <c r="N282" s="344"/>
      <c r="O282" s="344"/>
    </row>
    <row r="283" spans="1:15" x14ac:dyDescent="0.25">
      <c r="A283" s="344" t="s">
        <v>1239</v>
      </c>
      <c r="B283" s="344" t="s">
        <v>531</v>
      </c>
      <c r="C283" s="344" t="s">
        <v>1240</v>
      </c>
      <c r="D283" s="344"/>
      <c r="E283" s="344"/>
      <c r="F283" s="331" t="s">
        <v>1183</v>
      </c>
      <c r="G283" s="344" t="s">
        <v>1514</v>
      </c>
      <c r="H283" s="344"/>
      <c r="I283" s="344"/>
      <c r="K283" s="344"/>
      <c r="L283" s="344"/>
      <c r="M283" s="344"/>
      <c r="N283" s="344"/>
      <c r="O283" s="344"/>
    </row>
    <row r="284" spans="1:15" x14ac:dyDescent="0.25">
      <c r="A284" s="330" t="s">
        <v>1215</v>
      </c>
      <c r="B284" s="330" t="s">
        <v>532</v>
      </c>
      <c r="C284" s="346" t="s">
        <v>1242</v>
      </c>
      <c r="D284" s="346"/>
      <c r="F284" s="331" t="s">
        <v>1183</v>
      </c>
    </row>
    <row r="285" spans="1:15" x14ac:dyDescent="0.25">
      <c r="A285" s="330" t="s">
        <v>1243</v>
      </c>
      <c r="B285" s="330" t="s">
        <v>533</v>
      </c>
      <c r="C285" s="330" t="s">
        <v>1244</v>
      </c>
      <c r="F285" s="330" t="b">
        <v>1</v>
      </c>
      <c r="G285" s="330" t="s">
        <v>1515</v>
      </c>
    </row>
    <row r="286" spans="1:15" x14ac:dyDescent="0.25">
      <c r="A286" s="330" t="s">
        <v>1177</v>
      </c>
      <c r="B286" s="330" t="s">
        <v>548</v>
      </c>
      <c r="C286" s="330" t="s">
        <v>1246</v>
      </c>
      <c r="G286" s="330" t="s">
        <v>1516</v>
      </c>
    </row>
    <row r="287" spans="1:15" x14ac:dyDescent="0.25">
      <c r="A287" s="330" t="s">
        <v>1177</v>
      </c>
      <c r="B287" s="330" t="s">
        <v>549</v>
      </c>
      <c r="C287" s="330" t="s">
        <v>1248</v>
      </c>
      <c r="G287" s="330" t="s">
        <v>1517</v>
      </c>
    </row>
    <row r="288" spans="1:15" x14ac:dyDescent="0.25">
      <c r="A288" s="347" t="s">
        <v>1203</v>
      </c>
      <c r="B288" s="347" t="s">
        <v>860</v>
      </c>
      <c r="C288" s="348" t="s">
        <v>1500</v>
      </c>
      <c r="D288" s="348"/>
      <c r="E288" s="348"/>
      <c r="F288" s="348"/>
      <c r="G288" s="347"/>
      <c r="H288" s="348"/>
      <c r="I288" s="348"/>
      <c r="J288" s="348"/>
      <c r="K288" s="348"/>
      <c r="L288" s="348"/>
    </row>
    <row r="289" spans="1:15" x14ac:dyDescent="0.25">
      <c r="A289" s="342" t="s">
        <v>1174</v>
      </c>
      <c r="B289" s="342" t="s">
        <v>854</v>
      </c>
      <c r="C289" s="343" t="s">
        <v>1518</v>
      </c>
      <c r="D289" s="343"/>
      <c r="E289" s="343"/>
      <c r="F289" s="343"/>
      <c r="G289" s="342" t="s">
        <v>1519</v>
      </c>
      <c r="H289" s="343"/>
      <c r="I289" s="343"/>
      <c r="J289" s="343"/>
      <c r="K289" s="343"/>
      <c r="L289" s="343"/>
    </row>
    <row r="290" spans="1:15" x14ac:dyDescent="0.25">
      <c r="A290" s="349" t="s">
        <v>1384</v>
      </c>
      <c r="B290" s="331" t="s">
        <v>550</v>
      </c>
      <c r="C290" s="350" t="s">
        <v>1520</v>
      </c>
      <c r="D290" s="331"/>
      <c r="E290" s="331" t="s">
        <v>1386</v>
      </c>
      <c r="F290" s="331" t="s">
        <v>1183</v>
      </c>
      <c r="K290" s="330" t="b">
        <v>1</v>
      </c>
    </row>
    <row r="291" spans="1:15" x14ac:dyDescent="0.25">
      <c r="A291" s="331" t="s">
        <v>1218</v>
      </c>
      <c r="B291" s="331" t="s">
        <v>551</v>
      </c>
      <c r="C291" s="331" t="s">
        <v>1521</v>
      </c>
      <c r="D291" s="331"/>
      <c r="E291" s="331" t="s">
        <v>1522</v>
      </c>
      <c r="G291" s="331" t="s">
        <v>1523</v>
      </c>
      <c r="H291" s="331" t="s">
        <v>1467</v>
      </c>
      <c r="K291" s="331" t="s">
        <v>1190</v>
      </c>
    </row>
    <row r="292" spans="1:15" x14ac:dyDescent="0.25">
      <c r="A292" s="331" t="s">
        <v>1218</v>
      </c>
      <c r="B292" s="331" t="s">
        <v>552</v>
      </c>
      <c r="C292" s="331" t="s">
        <v>1390</v>
      </c>
      <c r="D292" s="331"/>
      <c r="E292" s="331" t="s">
        <v>1222</v>
      </c>
      <c r="G292" s="331"/>
      <c r="H292" s="331"/>
      <c r="K292" s="331" t="s">
        <v>1190</v>
      </c>
    </row>
    <row r="293" spans="1:15" x14ac:dyDescent="0.25">
      <c r="A293" s="331" t="s">
        <v>1224</v>
      </c>
      <c r="B293" s="331" t="s">
        <v>553</v>
      </c>
      <c r="C293" s="331"/>
      <c r="D293" s="331"/>
      <c r="E293" s="331"/>
      <c r="G293" s="331"/>
      <c r="H293" s="331"/>
      <c r="I293" s="330" t="s">
        <v>1524</v>
      </c>
      <c r="K293" s="331"/>
    </row>
    <row r="294" spans="1:15" x14ac:dyDescent="0.25">
      <c r="A294" s="331" t="s">
        <v>1206</v>
      </c>
      <c r="B294" s="331" t="s">
        <v>554</v>
      </c>
      <c r="C294" s="331" t="s">
        <v>1525</v>
      </c>
      <c r="D294" s="331" t="s">
        <v>1227</v>
      </c>
      <c r="E294" s="331"/>
      <c r="G294" s="331"/>
      <c r="H294" s="331"/>
      <c r="K294" s="331"/>
    </row>
    <row r="295" spans="1:15" x14ac:dyDescent="0.25">
      <c r="A295" s="331" t="s">
        <v>1224</v>
      </c>
      <c r="B295" s="331" t="s">
        <v>555</v>
      </c>
      <c r="C295" s="331"/>
      <c r="D295" s="331"/>
      <c r="E295" s="331"/>
      <c r="H295" s="331"/>
      <c r="I295" s="330" t="s">
        <v>1526</v>
      </c>
      <c r="K295" s="331"/>
    </row>
    <row r="296" spans="1:15" x14ac:dyDescent="0.25">
      <c r="A296" s="331" t="s">
        <v>1224</v>
      </c>
      <c r="B296" s="331" t="s">
        <v>556</v>
      </c>
      <c r="C296" s="331"/>
      <c r="D296" s="331"/>
      <c r="E296" s="331"/>
      <c r="H296" s="331"/>
      <c r="I296" s="330" t="s">
        <v>1527</v>
      </c>
      <c r="K296" s="331"/>
    </row>
    <row r="297" spans="1:15" x14ac:dyDescent="0.25">
      <c r="A297" s="331" t="s">
        <v>1224</v>
      </c>
      <c r="B297" s="331" t="s">
        <v>557</v>
      </c>
      <c r="C297" s="331"/>
      <c r="D297" s="331"/>
      <c r="E297" s="331"/>
      <c r="H297" s="331"/>
      <c r="I297" s="330" t="s">
        <v>1528</v>
      </c>
      <c r="K297" s="331"/>
    </row>
    <row r="298" spans="1:15" x14ac:dyDescent="0.25">
      <c r="A298" s="331" t="s">
        <v>1177</v>
      </c>
      <c r="B298" s="331" t="s">
        <v>558</v>
      </c>
      <c r="C298" s="331" t="s">
        <v>1529</v>
      </c>
      <c r="D298" s="331"/>
      <c r="E298" s="331"/>
      <c r="G298" s="330" t="s">
        <v>1530</v>
      </c>
      <c r="H298" s="331"/>
      <c r="K298" s="331" t="b">
        <v>1</v>
      </c>
    </row>
    <row r="299" spans="1:15" x14ac:dyDescent="0.25">
      <c r="A299" s="330" t="s">
        <v>1233</v>
      </c>
      <c r="B299" s="330" t="s">
        <v>559</v>
      </c>
      <c r="C299" s="330" t="s">
        <v>1304</v>
      </c>
      <c r="F299" s="331" t="s">
        <v>1183</v>
      </c>
    </row>
    <row r="300" spans="1:15" x14ac:dyDescent="0.25">
      <c r="A300" s="344" t="s">
        <v>1235</v>
      </c>
      <c r="B300" s="344" t="s">
        <v>1531</v>
      </c>
      <c r="C300" s="344" t="s">
        <v>1265</v>
      </c>
      <c r="D300" s="344"/>
      <c r="F300" s="331" t="s">
        <v>1183</v>
      </c>
      <c r="G300" s="344" t="s">
        <v>1532</v>
      </c>
      <c r="H300" s="344"/>
    </row>
    <row r="301" spans="1:15" x14ac:dyDescent="0.25">
      <c r="A301" s="344" t="s">
        <v>1239</v>
      </c>
      <c r="B301" s="344" t="s">
        <v>561</v>
      </c>
      <c r="C301" s="344" t="s">
        <v>1240</v>
      </c>
      <c r="D301" s="344"/>
      <c r="E301" s="344"/>
      <c r="F301" s="331" t="s">
        <v>1183</v>
      </c>
      <c r="G301" s="344" t="s">
        <v>1533</v>
      </c>
      <c r="H301" s="344"/>
      <c r="I301" s="344"/>
      <c r="K301" s="344"/>
      <c r="L301" s="344"/>
      <c r="M301" s="344"/>
      <c r="N301" s="344"/>
      <c r="O301" s="344"/>
    </row>
    <row r="302" spans="1:15" x14ac:dyDescent="0.25">
      <c r="A302" s="330" t="s">
        <v>1215</v>
      </c>
      <c r="B302" s="330" t="s">
        <v>562</v>
      </c>
      <c r="C302" s="346" t="s">
        <v>1242</v>
      </c>
      <c r="D302" s="346"/>
      <c r="F302" s="331" t="s">
        <v>1183</v>
      </c>
    </row>
    <row r="303" spans="1:15" x14ac:dyDescent="0.25">
      <c r="A303" s="330" t="s">
        <v>1243</v>
      </c>
      <c r="B303" s="330" t="s">
        <v>563</v>
      </c>
      <c r="C303" s="330" t="s">
        <v>1244</v>
      </c>
      <c r="F303" s="330" t="b">
        <v>1</v>
      </c>
      <c r="G303" s="330" t="s">
        <v>1534</v>
      </c>
    </row>
    <row r="304" spans="1:15" x14ac:dyDescent="0.25">
      <c r="A304" s="330" t="s">
        <v>1177</v>
      </c>
      <c r="B304" s="330" t="s">
        <v>578</v>
      </c>
      <c r="C304" s="330" t="s">
        <v>1246</v>
      </c>
      <c r="G304" s="330" t="s">
        <v>1535</v>
      </c>
    </row>
    <row r="305" spans="1:12" x14ac:dyDescent="0.25">
      <c r="A305" s="330" t="s">
        <v>1177</v>
      </c>
      <c r="B305" s="330" t="s">
        <v>579</v>
      </c>
      <c r="C305" s="330" t="s">
        <v>1248</v>
      </c>
      <c r="G305" s="330" t="s">
        <v>1536</v>
      </c>
    </row>
    <row r="306" spans="1:12" x14ac:dyDescent="0.25">
      <c r="A306" s="347" t="s">
        <v>1203</v>
      </c>
      <c r="B306" s="347" t="s">
        <v>854</v>
      </c>
      <c r="C306" s="348" t="s">
        <v>1518</v>
      </c>
      <c r="D306" s="348"/>
      <c r="E306" s="348"/>
      <c r="F306" s="348"/>
      <c r="G306" s="347"/>
      <c r="H306" s="348"/>
      <c r="I306" s="348"/>
      <c r="J306" s="348"/>
      <c r="K306" s="348"/>
      <c r="L306" s="348"/>
    </row>
    <row r="307" spans="1:12" x14ac:dyDescent="0.25">
      <c r="A307" s="342" t="s">
        <v>1174</v>
      </c>
      <c r="B307" s="342" t="s">
        <v>876</v>
      </c>
      <c r="C307" s="343" t="s">
        <v>1537</v>
      </c>
      <c r="D307" s="343"/>
      <c r="E307" s="343"/>
      <c r="F307" s="343"/>
      <c r="G307" s="342" t="s">
        <v>1538</v>
      </c>
      <c r="H307" s="343"/>
      <c r="I307" s="343"/>
      <c r="J307" s="343"/>
      <c r="K307" s="343"/>
      <c r="L307" s="343"/>
    </row>
    <row r="308" spans="1:12" x14ac:dyDescent="0.25">
      <c r="A308" s="349" t="s">
        <v>1384</v>
      </c>
      <c r="B308" s="331" t="s">
        <v>580</v>
      </c>
      <c r="C308" s="350" t="s">
        <v>1539</v>
      </c>
      <c r="D308" s="331"/>
      <c r="E308" s="331" t="s">
        <v>1386</v>
      </c>
      <c r="F308" s="331" t="s">
        <v>1183</v>
      </c>
      <c r="K308" s="330" t="b">
        <v>1</v>
      </c>
    </row>
    <row r="309" spans="1:12" x14ac:dyDescent="0.25">
      <c r="A309" s="331" t="s">
        <v>1218</v>
      </c>
      <c r="B309" s="331" t="s">
        <v>581</v>
      </c>
      <c r="C309" s="331" t="s">
        <v>1540</v>
      </c>
      <c r="D309" s="331"/>
      <c r="E309" s="331" t="s">
        <v>1541</v>
      </c>
      <c r="G309" s="331" t="s">
        <v>1542</v>
      </c>
      <c r="H309" s="331" t="s">
        <v>1467</v>
      </c>
      <c r="K309" s="331" t="s">
        <v>1190</v>
      </c>
    </row>
    <row r="310" spans="1:12" x14ac:dyDescent="0.25">
      <c r="A310" s="331" t="s">
        <v>1218</v>
      </c>
      <c r="B310" s="331" t="s">
        <v>582</v>
      </c>
      <c r="C310" s="331" t="s">
        <v>1390</v>
      </c>
      <c r="D310" s="331"/>
      <c r="E310" s="331" t="s">
        <v>1222</v>
      </c>
      <c r="G310" s="331"/>
      <c r="H310" s="331"/>
      <c r="K310" s="331" t="s">
        <v>1190</v>
      </c>
    </row>
    <row r="311" spans="1:12" x14ac:dyDescent="0.25">
      <c r="A311" s="331" t="s">
        <v>1224</v>
      </c>
      <c r="B311" s="331" t="s">
        <v>583</v>
      </c>
      <c r="C311" s="331"/>
      <c r="D311" s="331"/>
      <c r="E311" s="331"/>
      <c r="G311" s="331"/>
      <c r="H311" s="331"/>
      <c r="I311" s="330" t="s">
        <v>1543</v>
      </c>
      <c r="K311" s="331"/>
    </row>
    <row r="312" spans="1:12" x14ac:dyDescent="0.25">
      <c r="A312" s="331" t="s">
        <v>1206</v>
      </c>
      <c r="B312" s="331" t="s">
        <v>584</v>
      </c>
      <c r="C312" s="331" t="s">
        <v>1544</v>
      </c>
      <c r="D312" s="331" t="s">
        <v>1227</v>
      </c>
      <c r="E312" s="331"/>
      <c r="G312" s="331"/>
      <c r="H312" s="331"/>
      <c r="K312" s="331"/>
    </row>
    <row r="313" spans="1:12" x14ac:dyDescent="0.25">
      <c r="A313" s="331" t="s">
        <v>1224</v>
      </c>
      <c r="B313" s="331" t="s">
        <v>585</v>
      </c>
      <c r="C313" s="331"/>
      <c r="D313" s="331"/>
      <c r="E313" s="331"/>
      <c r="H313" s="331"/>
      <c r="I313" s="330" t="s">
        <v>1545</v>
      </c>
      <c r="K313" s="331"/>
    </row>
    <row r="314" spans="1:12" x14ac:dyDescent="0.25">
      <c r="A314" s="331" t="s">
        <v>1224</v>
      </c>
      <c r="B314" s="331" t="s">
        <v>586</v>
      </c>
      <c r="C314" s="331"/>
      <c r="D314" s="331"/>
      <c r="E314" s="331"/>
      <c r="H314" s="331"/>
      <c r="I314" s="330" t="s">
        <v>1546</v>
      </c>
      <c r="K314" s="331"/>
    </row>
    <row r="315" spans="1:12" x14ac:dyDescent="0.25">
      <c r="A315" s="331" t="s">
        <v>1224</v>
      </c>
      <c r="B315" s="331" t="s">
        <v>587</v>
      </c>
      <c r="C315" s="331"/>
      <c r="D315" s="331"/>
      <c r="E315" s="331"/>
      <c r="H315" s="331"/>
      <c r="I315" s="330" t="s">
        <v>1547</v>
      </c>
      <c r="K315" s="331"/>
    </row>
    <row r="316" spans="1:12" x14ac:dyDescent="0.25">
      <c r="A316" s="331" t="s">
        <v>1177</v>
      </c>
      <c r="B316" s="331" t="s">
        <v>588</v>
      </c>
      <c r="C316" s="331" t="s">
        <v>1548</v>
      </c>
      <c r="D316" s="331"/>
      <c r="E316" s="331"/>
      <c r="G316" s="330" t="s">
        <v>1549</v>
      </c>
      <c r="H316" s="331"/>
      <c r="K316" s="331" t="b">
        <v>1</v>
      </c>
    </row>
    <row r="317" spans="1:12" x14ac:dyDescent="0.25">
      <c r="A317" s="330" t="s">
        <v>1233</v>
      </c>
      <c r="B317" s="330" t="s">
        <v>589</v>
      </c>
      <c r="C317" s="330" t="s">
        <v>1304</v>
      </c>
      <c r="F317" s="331" t="s">
        <v>1183</v>
      </c>
    </row>
    <row r="318" spans="1:12" x14ac:dyDescent="0.25">
      <c r="A318" s="344" t="s">
        <v>1235</v>
      </c>
      <c r="B318" s="344" t="s">
        <v>1550</v>
      </c>
      <c r="C318" s="344" t="s">
        <v>1265</v>
      </c>
      <c r="D318" s="344"/>
      <c r="F318" s="331" t="s">
        <v>1183</v>
      </c>
      <c r="G318" s="344" t="s">
        <v>1551</v>
      </c>
      <c r="H318" s="344"/>
    </row>
    <row r="319" spans="1:12" s="344" customFormat="1" x14ac:dyDescent="0.25">
      <c r="A319" s="344" t="s">
        <v>1239</v>
      </c>
      <c r="B319" s="344" t="s">
        <v>591</v>
      </c>
      <c r="C319" s="344" t="s">
        <v>1240</v>
      </c>
      <c r="F319" s="331" t="s">
        <v>1183</v>
      </c>
      <c r="G319" s="344" t="s">
        <v>1552</v>
      </c>
    </row>
    <row r="320" spans="1:12" x14ac:dyDescent="0.25">
      <c r="A320" s="330" t="s">
        <v>1215</v>
      </c>
      <c r="B320" s="330" t="s">
        <v>592</v>
      </c>
      <c r="C320" s="346" t="s">
        <v>1242</v>
      </c>
      <c r="D320" s="346"/>
      <c r="F320" s="331" t="s">
        <v>1183</v>
      </c>
    </row>
    <row r="321" spans="1:14" x14ac:dyDescent="0.25">
      <c r="A321" s="330" t="s">
        <v>1243</v>
      </c>
      <c r="B321" s="330" t="s">
        <v>593</v>
      </c>
      <c r="C321" s="330" t="s">
        <v>1244</v>
      </c>
      <c r="F321" s="330" t="b">
        <v>1</v>
      </c>
      <c r="G321" s="330" t="s">
        <v>1553</v>
      </c>
    </row>
    <row r="322" spans="1:14" x14ac:dyDescent="0.25">
      <c r="A322" s="330" t="s">
        <v>1177</v>
      </c>
      <c r="B322" s="330" t="s">
        <v>608</v>
      </c>
      <c r="C322" s="330" t="s">
        <v>1246</v>
      </c>
      <c r="G322" s="330" t="s">
        <v>1554</v>
      </c>
    </row>
    <row r="323" spans="1:14" x14ac:dyDescent="0.25">
      <c r="A323" s="330" t="s">
        <v>1177</v>
      </c>
      <c r="B323" s="330" t="s">
        <v>609</v>
      </c>
      <c r="C323" s="330" t="s">
        <v>1248</v>
      </c>
      <c r="G323" s="330" t="s">
        <v>1555</v>
      </c>
    </row>
    <row r="324" spans="1:14" x14ac:dyDescent="0.25">
      <c r="A324" s="347" t="s">
        <v>1203</v>
      </c>
      <c r="B324" s="347" t="s">
        <v>876</v>
      </c>
      <c r="C324" s="348" t="s">
        <v>1537</v>
      </c>
      <c r="D324" s="348"/>
      <c r="E324" s="348"/>
      <c r="F324" s="348"/>
      <c r="G324" s="347"/>
      <c r="H324" s="348"/>
      <c r="I324" s="348"/>
      <c r="J324" s="348"/>
      <c r="K324" s="348"/>
      <c r="L324" s="348"/>
    </row>
    <row r="325" spans="1:14" x14ac:dyDescent="0.25">
      <c r="A325" s="342" t="s">
        <v>1174</v>
      </c>
      <c r="B325" s="342" t="s">
        <v>849</v>
      </c>
      <c r="C325" s="343" t="s">
        <v>1556</v>
      </c>
      <c r="D325" s="343"/>
      <c r="E325" s="343"/>
      <c r="F325" s="343"/>
      <c r="G325" s="342" t="s">
        <v>1557</v>
      </c>
      <c r="H325" s="343"/>
      <c r="I325" s="343"/>
      <c r="J325" s="343"/>
      <c r="K325" s="343"/>
      <c r="L325" s="343"/>
    </row>
    <row r="326" spans="1:14" x14ac:dyDescent="0.25">
      <c r="A326" s="331" t="s">
        <v>1215</v>
      </c>
      <c r="B326" s="331" t="s">
        <v>610</v>
      </c>
      <c r="C326" s="331" t="s">
        <v>1558</v>
      </c>
      <c r="D326" s="331"/>
      <c r="E326" s="331" t="s">
        <v>1559</v>
      </c>
      <c r="F326" s="331" t="s">
        <v>1183</v>
      </c>
      <c r="K326" s="331" t="s">
        <v>1190</v>
      </c>
    </row>
    <row r="327" spans="1:14" x14ac:dyDescent="0.25">
      <c r="A327" s="331" t="s">
        <v>1218</v>
      </c>
      <c r="B327" s="331" t="s">
        <v>611</v>
      </c>
      <c r="C327" s="331" t="s">
        <v>1560</v>
      </c>
      <c r="D327" s="331"/>
      <c r="E327" s="331" t="s">
        <v>1561</v>
      </c>
      <c r="G327" s="331" t="s">
        <v>1562</v>
      </c>
    </row>
    <row r="328" spans="1:14" x14ac:dyDescent="0.25">
      <c r="A328" s="331" t="s">
        <v>1218</v>
      </c>
      <c r="B328" s="331" t="s">
        <v>612</v>
      </c>
      <c r="C328" s="331" t="s">
        <v>1221</v>
      </c>
      <c r="D328" s="331"/>
      <c r="E328" s="331" t="s">
        <v>1222</v>
      </c>
      <c r="H328" s="331" t="s">
        <v>1223</v>
      </c>
      <c r="K328" s="331" t="s">
        <v>1190</v>
      </c>
    </row>
    <row r="329" spans="1:14" x14ac:dyDescent="0.25">
      <c r="A329" s="331" t="s">
        <v>1224</v>
      </c>
      <c r="B329" s="331" t="s">
        <v>613</v>
      </c>
      <c r="C329" s="331"/>
      <c r="D329" s="331"/>
      <c r="E329" s="331"/>
      <c r="H329" s="331"/>
      <c r="I329" s="330" t="s">
        <v>1563</v>
      </c>
      <c r="K329" s="331"/>
    </row>
    <row r="330" spans="1:14" x14ac:dyDescent="0.25">
      <c r="A330" s="331" t="s">
        <v>1206</v>
      </c>
      <c r="B330" s="331" t="s">
        <v>614</v>
      </c>
      <c r="C330" s="331" t="s">
        <v>1564</v>
      </c>
      <c r="D330" s="331" t="s">
        <v>1227</v>
      </c>
      <c r="E330" s="331"/>
      <c r="H330" s="331"/>
      <c r="K330" s="331"/>
    </row>
    <row r="331" spans="1:14" x14ac:dyDescent="0.25">
      <c r="A331" s="331" t="s">
        <v>1224</v>
      </c>
      <c r="B331" s="331" t="s">
        <v>615</v>
      </c>
      <c r="C331" s="331"/>
      <c r="D331" s="331"/>
      <c r="E331" s="331"/>
      <c r="H331" s="331"/>
      <c r="I331" s="330" t="s">
        <v>1565</v>
      </c>
      <c r="K331" s="331"/>
    </row>
    <row r="332" spans="1:14" x14ac:dyDescent="0.25">
      <c r="A332" s="331" t="s">
        <v>1224</v>
      </c>
      <c r="B332" s="331" t="s">
        <v>616</v>
      </c>
      <c r="C332" s="331"/>
      <c r="D332" s="331"/>
      <c r="E332" s="331"/>
      <c r="H332" s="331"/>
      <c r="I332" s="330" t="s">
        <v>1566</v>
      </c>
      <c r="K332" s="331"/>
    </row>
    <row r="333" spans="1:14" x14ac:dyDescent="0.25">
      <c r="A333" s="331" t="s">
        <v>1224</v>
      </c>
      <c r="B333" s="331" t="s">
        <v>617</v>
      </c>
      <c r="C333" s="331"/>
      <c r="D333" s="331"/>
      <c r="E333" s="331"/>
      <c r="H333" s="331"/>
      <c r="I333" s="330" t="s">
        <v>1567</v>
      </c>
      <c r="K333" s="331"/>
    </row>
    <row r="334" spans="1:14" x14ac:dyDescent="0.25">
      <c r="A334" s="331" t="s">
        <v>1177</v>
      </c>
      <c r="B334" s="331" t="s">
        <v>618</v>
      </c>
      <c r="C334" s="331" t="s">
        <v>1568</v>
      </c>
      <c r="D334" s="331"/>
      <c r="E334" s="331"/>
      <c r="G334" s="330" t="s">
        <v>1569</v>
      </c>
      <c r="H334" s="331"/>
      <c r="K334" s="331" t="b">
        <v>1</v>
      </c>
    </row>
    <row r="335" spans="1:14" s="344" customFormat="1" x14ac:dyDescent="0.25">
      <c r="A335" s="330" t="s">
        <v>1233</v>
      </c>
      <c r="B335" s="330" t="s">
        <v>619</v>
      </c>
      <c r="C335" s="330" t="s">
        <v>1304</v>
      </c>
      <c r="D335" s="330"/>
      <c r="E335" s="330"/>
      <c r="F335" s="331" t="s">
        <v>1183</v>
      </c>
      <c r="G335" s="330"/>
      <c r="H335" s="330"/>
      <c r="I335" s="330"/>
      <c r="J335" s="330"/>
      <c r="K335" s="330"/>
      <c r="L335" s="330"/>
      <c r="M335" s="330"/>
      <c r="N335" s="330"/>
    </row>
    <row r="336" spans="1:14" x14ac:dyDescent="0.25">
      <c r="A336" s="344" t="s">
        <v>1235</v>
      </c>
      <c r="B336" s="344" t="s">
        <v>1570</v>
      </c>
      <c r="C336" s="344" t="s">
        <v>1265</v>
      </c>
      <c r="D336" s="344"/>
      <c r="F336" s="331" t="s">
        <v>1183</v>
      </c>
      <c r="G336" s="344" t="s">
        <v>1571</v>
      </c>
      <c r="H336" s="344"/>
    </row>
    <row r="337" spans="1:14" x14ac:dyDescent="0.25">
      <c r="A337" s="344" t="s">
        <v>1239</v>
      </c>
      <c r="B337" s="344" t="s">
        <v>621</v>
      </c>
      <c r="C337" s="344" t="s">
        <v>1240</v>
      </c>
      <c r="D337" s="344"/>
      <c r="E337" s="344"/>
      <c r="F337" s="331" t="s">
        <v>1183</v>
      </c>
      <c r="G337" s="344" t="s">
        <v>1572</v>
      </c>
      <c r="H337" s="344"/>
      <c r="I337" s="344"/>
      <c r="K337" s="344"/>
      <c r="L337" s="344"/>
      <c r="M337" s="344"/>
      <c r="N337" s="344"/>
    </row>
    <row r="338" spans="1:14" x14ac:dyDescent="0.25">
      <c r="A338" s="330" t="s">
        <v>1215</v>
      </c>
      <c r="B338" s="330" t="s">
        <v>622</v>
      </c>
      <c r="C338" s="346" t="s">
        <v>1242</v>
      </c>
      <c r="D338" s="346"/>
      <c r="F338" s="331" t="s">
        <v>1183</v>
      </c>
    </row>
    <row r="339" spans="1:14" x14ac:dyDescent="0.25">
      <c r="A339" s="330" t="s">
        <v>1243</v>
      </c>
      <c r="B339" s="330" t="s">
        <v>623</v>
      </c>
      <c r="C339" s="330" t="s">
        <v>1244</v>
      </c>
      <c r="F339" s="330" t="b">
        <v>1</v>
      </c>
      <c r="G339" s="330" t="s">
        <v>1573</v>
      </c>
    </row>
    <row r="340" spans="1:14" x14ac:dyDescent="0.25">
      <c r="A340" s="330" t="s">
        <v>1177</v>
      </c>
      <c r="B340" s="330" t="s">
        <v>638</v>
      </c>
      <c r="C340" s="330" t="s">
        <v>1246</v>
      </c>
      <c r="G340" s="330" t="s">
        <v>1574</v>
      </c>
    </row>
    <row r="341" spans="1:14" x14ac:dyDescent="0.25">
      <c r="A341" s="330" t="s">
        <v>1177</v>
      </c>
      <c r="B341" s="330" t="s">
        <v>639</v>
      </c>
      <c r="C341" s="330" t="s">
        <v>1248</v>
      </c>
      <c r="G341" s="330" t="s">
        <v>1575</v>
      </c>
    </row>
    <row r="342" spans="1:14" x14ac:dyDescent="0.25">
      <c r="A342" s="347" t="s">
        <v>1203</v>
      </c>
      <c r="B342" s="347" t="s">
        <v>849</v>
      </c>
      <c r="C342" s="348" t="s">
        <v>1556</v>
      </c>
      <c r="D342" s="348"/>
      <c r="E342" s="348"/>
      <c r="F342" s="348"/>
      <c r="G342" s="347"/>
      <c r="H342" s="348"/>
      <c r="I342" s="348"/>
      <c r="J342" s="348"/>
      <c r="K342" s="348"/>
      <c r="L342" s="348"/>
    </row>
    <row r="343" spans="1:14" x14ac:dyDescent="0.25">
      <c r="A343" s="342" t="s">
        <v>1174</v>
      </c>
      <c r="B343" s="342" t="s">
        <v>853</v>
      </c>
      <c r="C343" s="343" t="s">
        <v>1576</v>
      </c>
      <c r="D343" s="343"/>
      <c r="E343" s="343"/>
      <c r="F343" s="343"/>
      <c r="G343" s="342" t="s">
        <v>1577</v>
      </c>
      <c r="H343" s="343"/>
      <c r="I343" s="343"/>
      <c r="J343" s="343"/>
      <c r="K343" s="343"/>
      <c r="L343" s="343"/>
    </row>
    <row r="344" spans="1:14" x14ac:dyDescent="0.25">
      <c r="A344" s="331" t="s">
        <v>1215</v>
      </c>
      <c r="B344" s="331" t="s">
        <v>640</v>
      </c>
      <c r="C344" s="331" t="s">
        <v>1578</v>
      </c>
      <c r="D344" s="331"/>
      <c r="F344" s="331" t="s">
        <v>1183</v>
      </c>
      <c r="K344" s="331" t="s">
        <v>1190</v>
      </c>
    </row>
    <row r="345" spans="1:14" x14ac:dyDescent="0.25">
      <c r="A345" s="331" t="s">
        <v>1218</v>
      </c>
      <c r="B345" s="331" t="s">
        <v>641</v>
      </c>
      <c r="C345" s="331" t="s">
        <v>1579</v>
      </c>
      <c r="D345" s="331"/>
      <c r="G345" s="331" t="s">
        <v>1580</v>
      </c>
      <c r="K345" s="330" t="b">
        <v>1</v>
      </c>
    </row>
    <row r="346" spans="1:14" x14ac:dyDescent="0.25">
      <c r="A346" s="331" t="s">
        <v>1218</v>
      </c>
      <c r="B346" s="331" t="s">
        <v>642</v>
      </c>
      <c r="C346" s="331" t="s">
        <v>1221</v>
      </c>
      <c r="D346" s="331"/>
      <c r="E346" s="331" t="s">
        <v>1222</v>
      </c>
      <c r="H346" s="331" t="s">
        <v>1223</v>
      </c>
      <c r="K346" s="331" t="s">
        <v>1190</v>
      </c>
    </row>
    <row r="347" spans="1:14" x14ac:dyDescent="0.25">
      <c r="A347" s="331" t="s">
        <v>1224</v>
      </c>
      <c r="B347" s="331" t="s">
        <v>643</v>
      </c>
      <c r="C347" s="331"/>
      <c r="D347" s="331"/>
      <c r="E347" s="331"/>
      <c r="H347" s="331"/>
      <c r="I347" s="330" t="s">
        <v>1581</v>
      </c>
      <c r="K347" s="331"/>
    </row>
    <row r="348" spans="1:14" x14ac:dyDescent="0.25">
      <c r="A348" s="331" t="s">
        <v>1206</v>
      </c>
      <c r="B348" s="331" t="s">
        <v>644</v>
      </c>
      <c r="C348" s="331" t="s">
        <v>1582</v>
      </c>
      <c r="D348" s="331" t="s">
        <v>1227</v>
      </c>
      <c r="E348" s="331"/>
      <c r="H348" s="331"/>
      <c r="K348" s="331"/>
    </row>
    <row r="349" spans="1:14" x14ac:dyDescent="0.25">
      <c r="A349" s="331" t="s">
        <v>1224</v>
      </c>
      <c r="B349" s="331" t="s">
        <v>645</v>
      </c>
      <c r="C349" s="331"/>
      <c r="D349" s="331"/>
      <c r="E349" s="331"/>
      <c r="H349" s="331"/>
      <c r="I349" s="330" t="s">
        <v>1583</v>
      </c>
      <c r="K349" s="331"/>
    </row>
    <row r="350" spans="1:14" x14ac:dyDescent="0.25">
      <c r="A350" s="331" t="s">
        <v>1224</v>
      </c>
      <c r="B350" s="331" t="s">
        <v>646</v>
      </c>
      <c r="C350" s="331"/>
      <c r="D350" s="331"/>
      <c r="E350" s="331"/>
      <c r="H350" s="331"/>
      <c r="I350" s="330" t="s">
        <v>1584</v>
      </c>
      <c r="K350" s="331"/>
    </row>
    <row r="351" spans="1:14" x14ac:dyDescent="0.25">
      <c r="A351" s="331" t="s">
        <v>1224</v>
      </c>
      <c r="B351" s="331" t="s">
        <v>647</v>
      </c>
      <c r="C351" s="331"/>
      <c r="D351" s="331"/>
      <c r="E351" s="331"/>
      <c r="H351" s="331"/>
      <c r="I351" s="330" t="s">
        <v>1585</v>
      </c>
      <c r="K351" s="331"/>
    </row>
    <row r="352" spans="1:14" x14ac:dyDescent="0.25">
      <c r="A352" s="331" t="s">
        <v>1177</v>
      </c>
      <c r="B352" s="331" t="s">
        <v>648</v>
      </c>
      <c r="C352" s="331" t="s">
        <v>1586</v>
      </c>
      <c r="D352" s="331"/>
      <c r="E352" s="331"/>
      <c r="G352" s="330" t="s">
        <v>1587</v>
      </c>
      <c r="H352" s="331"/>
      <c r="K352" s="331" t="b">
        <v>1</v>
      </c>
    </row>
    <row r="353" spans="1:15" x14ac:dyDescent="0.25">
      <c r="A353" s="330" t="s">
        <v>1233</v>
      </c>
      <c r="B353" s="330" t="s">
        <v>649</v>
      </c>
      <c r="C353" s="330" t="s">
        <v>1304</v>
      </c>
      <c r="F353" s="331" t="s">
        <v>1183</v>
      </c>
    </row>
    <row r="354" spans="1:15" x14ac:dyDescent="0.25">
      <c r="A354" s="344" t="s">
        <v>1235</v>
      </c>
      <c r="B354" s="344" t="s">
        <v>1588</v>
      </c>
      <c r="C354" s="344" t="s">
        <v>1265</v>
      </c>
      <c r="D354" s="344"/>
      <c r="F354" s="331" t="s">
        <v>1183</v>
      </c>
      <c r="G354" s="344" t="s">
        <v>1589</v>
      </c>
      <c r="H354" s="344"/>
    </row>
    <row r="355" spans="1:15" x14ac:dyDescent="0.25">
      <c r="A355" s="344" t="s">
        <v>1239</v>
      </c>
      <c r="B355" s="344" t="s">
        <v>651</v>
      </c>
      <c r="C355" s="344" t="s">
        <v>1240</v>
      </c>
      <c r="D355" s="344"/>
      <c r="E355" s="344"/>
      <c r="F355" s="331" t="s">
        <v>1183</v>
      </c>
      <c r="G355" s="344" t="s">
        <v>1590</v>
      </c>
      <c r="H355" s="344"/>
      <c r="I355" s="344"/>
      <c r="K355" s="344"/>
      <c r="L355" s="344"/>
      <c r="M355" s="344"/>
      <c r="N355" s="344"/>
      <c r="O355" s="344"/>
    </row>
    <row r="356" spans="1:15" x14ac:dyDescent="0.25">
      <c r="A356" s="330" t="s">
        <v>1215</v>
      </c>
      <c r="B356" s="330" t="s">
        <v>652</v>
      </c>
      <c r="C356" s="346" t="s">
        <v>1242</v>
      </c>
      <c r="D356" s="346"/>
      <c r="F356" s="331" t="s">
        <v>1183</v>
      </c>
    </row>
    <row r="357" spans="1:15" x14ac:dyDescent="0.25">
      <c r="A357" s="330" t="s">
        <v>1243</v>
      </c>
      <c r="B357" s="330" t="s">
        <v>653</v>
      </c>
      <c r="C357" s="330" t="s">
        <v>1244</v>
      </c>
      <c r="F357" s="330" t="b">
        <v>1</v>
      </c>
      <c r="G357" s="330" t="s">
        <v>1591</v>
      </c>
    </row>
    <row r="358" spans="1:15" x14ac:dyDescent="0.25">
      <c r="A358" s="330" t="s">
        <v>1177</v>
      </c>
      <c r="B358" s="330" t="s">
        <v>668</v>
      </c>
      <c r="C358" s="330" t="s">
        <v>1246</v>
      </c>
      <c r="G358" s="330" t="s">
        <v>1592</v>
      </c>
    </row>
    <row r="359" spans="1:15" x14ac:dyDescent="0.25">
      <c r="A359" s="330" t="s">
        <v>1177</v>
      </c>
      <c r="B359" s="330" t="s">
        <v>669</v>
      </c>
      <c r="C359" s="330" t="s">
        <v>1248</v>
      </c>
      <c r="G359" s="330" t="s">
        <v>1593</v>
      </c>
    </row>
    <row r="360" spans="1:15" x14ac:dyDescent="0.25">
      <c r="A360" s="347" t="s">
        <v>1203</v>
      </c>
      <c r="B360" s="347" t="s">
        <v>853</v>
      </c>
      <c r="C360" s="348" t="s">
        <v>1576</v>
      </c>
      <c r="D360" s="348"/>
      <c r="E360" s="348"/>
      <c r="F360" s="348"/>
      <c r="G360" s="347"/>
      <c r="H360" s="348"/>
      <c r="I360" s="348"/>
      <c r="J360" s="348"/>
      <c r="K360" s="348"/>
      <c r="L360" s="348"/>
    </row>
    <row r="361" spans="1:15" x14ac:dyDescent="0.25">
      <c r="A361" s="342" t="s">
        <v>1174</v>
      </c>
      <c r="B361" s="342" t="s">
        <v>859</v>
      </c>
      <c r="C361" s="343" t="s">
        <v>1594</v>
      </c>
      <c r="D361" s="343"/>
      <c r="E361" s="343"/>
      <c r="F361" s="343"/>
      <c r="G361" s="342" t="s">
        <v>1595</v>
      </c>
      <c r="H361" s="343"/>
      <c r="I361" s="343"/>
      <c r="J361" s="343"/>
      <c r="K361" s="343"/>
      <c r="L361" s="343"/>
    </row>
    <row r="362" spans="1:15" x14ac:dyDescent="0.25">
      <c r="A362" s="331" t="s">
        <v>1215</v>
      </c>
      <c r="B362" s="331" t="s">
        <v>670</v>
      </c>
      <c r="C362" s="331" t="s">
        <v>1596</v>
      </c>
      <c r="D362" s="331"/>
      <c r="E362" s="331" t="s">
        <v>1597</v>
      </c>
      <c r="F362" s="331" t="s">
        <v>1183</v>
      </c>
      <c r="K362" s="331" t="s">
        <v>1190</v>
      </c>
    </row>
    <row r="363" spans="1:15" x14ac:dyDescent="0.25">
      <c r="A363" s="331" t="s">
        <v>1218</v>
      </c>
      <c r="B363" s="331" t="s">
        <v>671</v>
      </c>
      <c r="C363" s="331" t="s">
        <v>1598</v>
      </c>
      <c r="D363" s="331"/>
      <c r="G363" s="331" t="s">
        <v>1599</v>
      </c>
      <c r="H363" s="331" t="s">
        <v>1223</v>
      </c>
      <c r="K363" s="330" t="b">
        <v>1</v>
      </c>
    </row>
    <row r="364" spans="1:15" x14ac:dyDescent="0.25">
      <c r="A364" s="331" t="s">
        <v>1218</v>
      </c>
      <c r="B364" s="331" t="s">
        <v>672</v>
      </c>
      <c r="C364" s="331" t="s">
        <v>1221</v>
      </c>
      <c r="D364" s="331"/>
      <c r="E364" s="331" t="s">
        <v>1222</v>
      </c>
      <c r="H364" s="331" t="s">
        <v>1223</v>
      </c>
      <c r="K364" s="331" t="s">
        <v>1190</v>
      </c>
    </row>
    <row r="365" spans="1:15" x14ac:dyDescent="0.25">
      <c r="A365" s="331" t="s">
        <v>1224</v>
      </c>
      <c r="B365" s="331" t="s">
        <v>673</v>
      </c>
      <c r="C365" s="331"/>
      <c r="D365" s="331"/>
      <c r="E365" s="331"/>
      <c r="H365" s="331"/>
      <c r="I365" s="330" t="s">
        <v>1600</v>
      </c>
      <c r="K365" s="331"/>
    </row>
    <row r="366" spans="1:15" x14ac:dyDescent="0.25">
      <c r="A366" s="331" t="s">
        <v>1206</v>
      </c>
      <c r="B366" s="331" t="s">
        <v>674</v>
      </c>
      <c r="C366" s="331" t="s">
        <v>1601</v>
      </c>
      <c r="D366" s="331" t="s">
        <v>1227</v>
      </c>
      <c r="E366" s="331"/>
      <c r="H366" s="331"/>
      <c r="K366" s="331"/>
    </row>
    <row r="367" spans="1:15" x14ac:dyDescent="0.25">
      <c r="A367" s="331" t="s">
        <v>1224</v>
      </c>
      <c r="B367" s="331" t="s">
        <v>675</v>
      </c>
      <c r="C367" s="331"/>
      <c r="D367" s="331"/>
      <c r="E367" s="331"/>
      <c r="H367" s="331"/>
      <c r="I367" s="330" t="s">
        <v>1602</v>
      </c>
      <c r="K367" s="331"/>
    </row>
    <row r="368" spans="1:15" x14ac:dyDescent="0.25">
      <c r="A368" s="331" t="s">
        <v>1224</v>
      </c>
      <c r="B368" s="331" t="s">
        <v>676</v>
      </c>
      <c r="C368" s="331"/>
      <c r="D368" s="331"/>
      <c r="E368" s="331"/>
      <c r="H368" s="331"/>
      <c r="I368" s="330" t="s">
        <v>1603</v>
      </c>
      <c r="K368" s="331"/>
    </row>
    <row r="369" spans="1:14" x14ac:dyDescent="0.25">
      <c r="A369" s="331" t="s">
        <v>1224</v>
      </c>
      <c r="B369" s="331" t="s">
        <v>677</v>
      </c>
      <c r="C369" s="331"/>
      <c r="D369" s="331"/>
      <c r="E369" s="331"/>
      <c r="H369" s="331"/>
      <c r="I369" s="330" t="s">
        <v>1604</v>
      </c>
      <c r="K369" s="331"/>
    </row>
    <row r="370" spans="1:14" x14ac:dyDescent="0.25">
      <c r="A370" s="331" t="s">
        <v>1177</v>
      </c>
      <c r="B370" s="331" t="s">
        <v>678</v>
      </c>
      <c r="C370" s="331" t="s">
        <v>1605</v>
      </c>
      <c r="D370" s="331"/>
      <c r="E370" s="331"/>
      <c r="G370" s="330" t="s">
        <v>1606</v>
      </c>
      <c r="H370" s="331"/>
      <c r="K370" s="331" t="b">
        <v>1</v>
      </c>
    </row>
    <row r="371" spans="1:14" x14ac:dyDescent="0.25">
      <c r="A371" s="330" t="s">
        <v>1233</v>
      </c>
      <c r="B371" s="330" t="s">
        <v>679</v>
      </c>
      <c r="C371" s="330" t="s">
        <v>1304</v>
      </c>
      <c r="F371" s="331" t="s">
        <v>1183</v>
      </c>
    </row>
    <row r="372" spans="1:14" x14ac:dyDescent="0.25">
      <c r="A372" s="344" t="s">
        <v>1235</v>
      </c>
      <c r="B372" s="344" t="s">
        <v>1607</v>
      </c>
      <c r="C372" s="344" t="s">
        <v>1265</v>
      </c>
      <c r="D372" s="344"/>
      <c r="F372" s="331" t="s">
        <v>1183</v>
      </c>
      <c r="G372" s="344" t="s">
        <v>1608</v>
      </c>
      <c r="H372" s="344"/>
    </row>
    <row r="373" spans="1:14" x14ac:dyDescent="0.25">
      <c r="A373" s="344" t="s">
        <v>1239</v>
      </c>
      <c r="B373" s="344" t="s">
        <v>681</v>
      </c>
      <c r="C373" s="344" t="s">
        <v>1240</v>
      </c>
      <c r="D373" s="344"/>
      <c r="E373" s="344"/>
      <c r="F373" s="331" t="s">
        <v>1183</v>
      </c>
      <c r="G373" s="344" t="s">
        <v>1609</v>
      </c>
      <c r="H373" s="344"/>
      <c r="I373" s="344"/>
      <c r="K373" s="344"/>
      <c r="L373" s="344"/>
      <c r="M373" s="344"/>
      <c r="N373" s="344"/>
    </row>
    <row r="374" spans="1:14" x14ac:dyDescent="0.25">
      <c r="A374" s="330" t="s">
        <v>1215</v>
      </c>
      <c r="B374" s="330" t="s">
        <v>682</v>
      </c>
      <c r="C374" s="346" t="s">
        <v>1242</v>
      </c>
      <c r="D374" s="346"/>
      <c r="F374" s="331" t="s">
        <v>1183</v>
      </c>
    </row>
    <row r="375" spans="1:14" x14ac:dyDescent="0.25">
      <c r="A375" s="330" t="s">
        <v>1243</v>
      </c>
      <c r="B375" s="330" t="s">
        <v>683</v>
      </c>
      <c r="C375" s="330" t="s">
        <v>1244</v>
      </c>
      <c r="F375" s="330" t="b">
        <v>1</v>
      </c>
      <c r="G375" s="330" t="s">
        <v>1610</v>
      </c>
    </row>
    <row r="376" spans="1:14" x14ac:dyDescent="0.25">
      <c r="A376" s="330" t="s">
        <v>1177</v>
      </c>
      <c r="B376" s="330" t="s">
        <v>698</v>
      </c>
      <c r="C376" s="330" t="s">
        <v>1246</v>
      </c>
      <c r="G376" s="330" t="s">
        <v>1611</v>
      </c>
    </row>
    <row r="377" spans="1:14" x14ac:dyDescent="0.25">
      <c r="A377" s="330" t="s">
        <v>1177</v>
      </c>
      <c r="B377" s="330" t="s">
        <v>699</v>
      </c>
      <c r="C377" s="330" t="s">
        <v>1248</v>
      </c>
      <c r="G377" s="330" t="s">
        <v>1612</v>
      </c>
    </row>
    <row r="378" spans="1:14" x14ac:dyDescent="0.25">
      <c r="A378" s="347" t="s">
        <v>1203</v>
      </c>
      <c r="B378" s="347" t="s">
        <v>859</v>
      </c>
      <c r="C378" s="348" t="s">
        <v>1594</v>
      </c>
      <c r="D378" s="348"/>
      <c r="E378" s="348"/>
      <c r="F378" s="348"/>
      <c r="G378" s="347"/>
      <c r="H378" s="348"/>
      <c r="I378" s="348"/>
      <c r="J378" s="348"/>
      <c r="K378" s="348"/>
      <c r="L378" s="348"/>
    </row>
    <row r="379" spans="1:14" x14ac:dyDescent="0.25">
      <c r="A379" s="342" t="s">
        <v>1174</v>
      </c>
      <c r="B379" s="342" t="s">
        <v>815</v>
      </c>
      <c r="C379" s="343" t="s">
        <v>1613</v>
      </c>
      <c r="D379" s="343"/>
      <c r="E379" s="343"/>
      <c r="F379" s="343"/>
      <c r="G379" s="342" t="s">
        <v>1614</v>
      </c>
      <c r="H379" s="343"/>
      <c r="I379" s="343"/>
      <c r="J379" s="343"/>
      <c r="K379" s="343"/>
      <c r="L379" s="343"/>
    </row>
    <row r="380" spans="1:14" x14ac:dyDescent="0.25">
      <c r="A380" s="331" t="s">
        <v>1215</v>
      </c>
      <c r="B380" s="331" t="s">
        <v>700</v>
      </c>
      <c r="C380" s="331" t="s">
        <v>1615</v>
      </c>
      <c r="D380" s="331"/>
      <c r="F380" s="331" t="s">
        <v>1183</v>
      </c>
      <c r="K380" s="331" t="s">
        <v>1190</v>
      </c>
    </row>
    <row r="381" spans="1:14" x14ac:dyDescent="0.25">
      <c r="A381" s="331" t="s">
        <v>1177</v>
      </c>
      <c r="B381" s="331" t="s">
        <v>701</v>
      </c>
      <c r="C381" s="331" t="s">
        <v>1616</v>
      </c>
      <c r="D381" s="331"/>
      <c r="G381" s="331" t="s">
        <v>1617</v>
      </c>
    </row>
    <row r="382" spans="1:14" x14ac:dyDescent="0.25">
      <c r="A382" s="331" t="s">
        <v>1218</v>
      </c>
      <c r="B382" s="331" t="s">
        <v>702</v>
      </c>
      <c r="C382" s="331" t="s">
        <v>1221</v>
      </c>
      <c r="D382" s="331"/>
      <c r="E382" s="331" t="s">
        <v>1222</v>
      </c>
      <c r="H382" s="331" t="s">
        <v>1223</v>
      </c>
      <c r="K382" s="331" t="s">
        <v>1190</v>
      </c>
    </row>
    <row r="383" spans="1:14" x14ac:dyDescent="0.25">
      <c r="A383" s="331" t="s">
        <v>1224</v>
      </c>
      <c r="B383" s="331" t="s">
        <v>703</v>
      </c>
      <c r="C383" s="331"/>
      <c r="D383" s="331"/>
      <c r="E383" s="331"/>
      <c r="H383" s="331"/>
      <c r="I383" s="330" t="s">
        <v>1618</v>
      </c>
      <c r="K383" s="331"/>
    </row>
    <row r="384" spans="1:14" x14ac:dyDescent="0.25">
      <c r="A384" s="331" t="s">
        <v>1224</v>
      </c>
      <c r="B384" s="331" t="s">
        <v>704</v>
      </c>
      <c r="C384" s="331"/>
      <c r="D384" s="331"/>
      <c r="E384" s="331"/>
      <c r="H384" s="331"/>
      <c r="I384" s="330" t="s">
        <v>1619</v>
      </c>
      <c r="K384" s="331"/>
    </row>
    <row r="385" spans="1:14" x14ac:dyDescent="0.25">
      <c r="A385" s="331" t="s">
        <v>1224</v>
      </c>
      <c r="B385" s="331" t="s">
        <v>705</v>
      </c>
      <c r="C385" s="331"/>
      <c r="D385" s="331"/>
      <c r="E385" s="331"/>
      <c r="H385" s="331"/>
      <c r="I385" s="330" t="s">
        <v>1620</v>
      </c>
      <c r="K385" s="331"/>
    </row>
    <row r="386" spans="1:14" x14ac:dyDescent="0.25">
      <c r="A386" s="331" t="s">
        <v>1177</v>
      </c>
      <c r="B386" s="331" t="s">
        <v>706</v>
      </c>
      <c r="C386" s="331" t="s">
        <v>1621</v>
      </c>
      <c r="D386" s="331"/>
      <c r="E386" s="331"/>
      <c r="G386" s="330" t="s">
        <v>1622</v>
      </c>
      <c r="H386" s="331"/>
      <c r="K386" s="331" t="b">
        <v>1</v>
      </c>
    </row>
    <row r="387" spans="1:14" x14ac:dyDescent="0.25">
      <c r="A387" s="330" t="s">
        <v>1233</v>
      </c>
      <c r="B387" s="330" t="s">
        <v>707</v>
      </c>
      <c r="C387" s="330" t="s">
        <v>1304</v>
      </c>
      <c r="F387" s="331" t="s">
        <v>1183</v>
      </c>
    </row>
    <row r="388" spans="1:14" x14ac:dyDescent="0.25">
      <c r="A388" s="344" t="s">
        <v>1235</v>
      </c>
      <c r="B388" s="344" t="s">
        <v>1623</v>
      </c>
      <c r="C388" s="344" t="s">
        <v>1265</v>
      </c>
      <c r="D388" s="344"/>
      <c r="F388" s="331" t="s">
        <v>1183</v>
      </c>
      <c r="G388" s="344" t="s">
        <v>1624</v>
      </c>
      <c r="H388" s="344"/>
    </row>
    <row r="389" spans="1:14" x14ac:dyDescent="0.25">
      <c r="A389" s="344" t="s">
        <v>1239</v>
      </c>
      <c r="B389" s="344" t="s">
        <v>709</v>
      </c>
      <c r="C389" s="344" t="s">
        <v>1240</v>
      </c>
      <c r="D389" s="344"/>
      <c r="E389" s="344"/>
      <c r="F389" s="331" t="s">
        <v>1183</v>
      </c>
      <c r="G389" s="344" t="s">
        <v>1625</v>
      </c>
      <c r="H389" s="344"/>
      <c r="I389" s="344"/>
      <c r="K389" s="344"/>
      <c r="L389" s="344"/>
      <c r="M389" s="344"/>
      <c r="N389" s="344"/>
    </row>
    <row r="390" spans="1:14" x14ac:dyDescent="0.25">
      <c r="A390" s="330" t="s">
        <v>1215</v>
      </c>
      <c r="B390" s="330" t="s">
        <v>710</v>
      </c>
      <c r="C390" s="346" t="s">
        <v>1242</v>
      </c>
      <c r="D390" s="346"/>
      <c r="F390" s="331" t="s">
        <v>1183</v>
      </c>
    </row>
    <row r="391" spans="1:14" x14ac:dyDescent="0.25">
      <c r="A391" s="330" t="s">
        <v>1243</v>
      </c>
      <c r="B391" s="330" t="s">
        <v>711</v>
      </c>
      <c r="C391" s="330" t="s">
        <v>1244</v>
      </c>
      <c r="F391" s="330" t="b">
        <v>1</v>
      </c>
      <c r="G391" s="330" t="s">
        <v>1626</v>
      </c>
    </row>
    <row r="392" spans="1:14" x14ac:dyDescent="0.25">
      <c r="A392" s="330" t="s">
        <v>1177</v>
      </c>
      <c r="B392" s="330" t="s">
        <v>726</v>
      </c>
      <c r="C392" s="330" t="s">
        <v>1246</v>
      </c>
      <c r="G392" s="330" t="s">
        <v>1627</v>
      </c>
    </row>
    <row r="393" spans="1:14" x14ac:dyDescent="0.25">
      <c r="A393" s="330" t="s">
        <v>1177</v>
      </c>
      <c r="B393" s="330" t="s">
        <v>727</v>
      </c>
      <c r="C393" s="330" t="s">
        <v>1248</v>
      </c>
      <c r="G393" s="330" t="s">
        <v>1628</v>
      </c>
    </row>
    <row r="394" spans="1:14" x14ac:dyDescent="0.25">
      <c r="A394" s="347" t="s">
        <v>1203</v>
      </c>
      <c r="B394" s="347" t="s">
        <v>815</v>
      </c>
      <c r="C394" s="348" t="s">
        <v>1613</v>
      </c>
      <c r="D394" s="348"/>
      <c r="E394" s="348"/>
      <c r="F394" s="348"/>
      <c r="G394" s="347"/>
      <c r="H394" s="348"/>
      <c r="I394" s="348"/>
      <c r="J394" s="348"/>
      <c r="K394" s="348"/>
      <c r="L394" s="348"/>
    </row>
    <row r="395" spans="1:14" x14ac:dyDescent="0.25">
      <c r="A395" s="342" t="s">
        <v>1174</v>
      </c>
      <c r="B395" s="342" t="s">
        <v>801</v>
      </c>
      <c r="C395" s="343" t="s">
        <v>1629</v>
      </c>
      <c r="D395" s="343"/>
      <c r="E395" s="343"/>
      <c r="F395" s="343"/>
      <c r="G395" s="342" t="s">
        <v>1630</v>
      </c>
      <c r="H395" s="343"/>
      <c r="I395" s="343"/>
      <c r="J395" s="343"/>
      <c r="K395" s="343"/>
      <c r="L395" s="343"/>
    </row>
    <row r="396" spans="1:14" x14ac:dyDescent="0.25">
      <c r="A396" s="331" t="s">
        <v>1215</v>
      </c>
      <c r="B396" s="331" t="s">
        <v>728</v>
      </c>
      <c r="C396" s="331" t="s">
        <v>1631</v>
      </c>
      <c r="D396" s="331"/>
      <c r="F396" s="331" t="s">
        <v>1183</v>
      </c>
      <c r="K396" s="331" t="s">
        <v>1190</v>
      </c>
    </row>
    <row r="397" spans="1:14" x14ac:dyDescent="0.25">
      <c r="A397" s="331" t="s">
        <v>1254</v>
      </c>
      <c r="B397" s="331" t="s">
        <v>729</v>
      </c>
      <c r="C397" s="331" t="s">
        <v>1503</v>
      </c>
      <c r="D397" s="331"/>
      <c r="G397" s="331" t="s">
        <v>1632</v>
      </c>
      <c r="H397" s="331" t="s">
        <v>1223</v>
      </c>
      <c r="K397" s="330" t="b">
        <v>1</v>
      </c>
    </row>
    <row r="398" spans="1:14" x14ac:dyDescent="0.25">
      <c r="A398" s="331" t="s">
        <v>1218</v>
      </c>
      <c r="B398" s="331" t="s">
        <v>730</v>
      </c>
      <c r="C398" s="331" t="s">
        <v>1221</v>
      </c>
      <c r="D398" s="331"/>
      <c r="E398" s="331" t="s">
        <v>1222</v>
      </c>
      <c r="H398" s="331" t="s">
        <v>1223</v>
      </c>
      <c r="K398" s="331" t="s">
        <v>1190</v>
      </c>
    </row>
    <row r="399" spans="1:14" x14ac:dyDescent="0.25">
      <c r="A399" s="331" t="s">
        <v>1224</v>
      </c>
      <c r="B399" s="331" t="s">
        <v>731</v>
      </c>
      <c r="C399" s="331"/>
      <c r="D399" s="331"/>
      <c r="E399" s="331"/>
      <c r="H399" s="331"/>
      <c r="I399" s="330" t="s">
        <v>1633</v>
      </c>
      <c r="K399" s="331"/>
    </row>
    <row r="400" spans="1:14" x14ac:dyDescent="0.25">
      <c r="A400" s="331" t="s">
        <v>1206</v>
      </c>
      <c r="B400" s="331" t="s">
        <v>732</v>
      </c>
      <c r="C400" s="331" t="s">
        <v>1634</v>
      </c>
      <c r="D400" s="331" t="s">
        <v>1227</v>
      </c>
      <c r="E400" s="331"/>
      <c r="H400" s="331"/>
      <c r="K400" s="331"/>
    </row>
    <row r="401" spans="1:14" x14ac:dyDescent="0.25">
      <c r="A401" s="331" t="s">
        <v>1224</v>
      </c>
      <c r="B401" s="331" t="s">
        <v>733</v>
      </c>
      <c r="C401" s="331"/>
      <c r="D401" s="331"/>
      <c r="E401" s="331"/>
      <c r="H401" s="331"/>
      <c r="I401" s="330" t="s">
        <v>1635</v>
      </c>
      <c r="K401" s="331"/>
    </row>
    <row r="402" spans="1:14" x14ac:dyDescent="0.25">
      <c r="A402" s="331" t="s">
        <v>1224</v>
      </c>
      <c r="B402" s="331" t="s">
        <v>734</v>
      </c>
      <c r="C402" s="331"/>
      <c r="D402" s="331"/>
      <c r="E402" s="331"/>
      <c r="H402" s="331"/>
      <c r="I402" s="330" t="s">
        <v>1636</v>
      </c>
      <c r="K402" s="331"/>
    </row>
    <row r="403" spans="1:14" x14ac:dyDescent="0.25">
      <c r="A403" s="331" t="s">
        <v>1224</v>
      </c>
      <c r="B403" s="331" t="s">
        <v>735</v>
      </c>
      <c r="C403" s="331"/>
      <c r="D403" s="331"/>
      <c r="E403" s="331"/>
      <c r="H403" s="331"/>
      <c r="I403" s="330" t="s">
        <v>1637</v>
      </c>
      <c r="K403" s="331"/>
    </row>
    <row r="404" spans="1:14" x14ac:dyDescent="0.25">
      <c r="A404" s="331" t="s">
        <v>1177</v>
      </c>
      <c r="B404" s="331" t="s">
        <v>736</v>
      </c>
      <c r="C404" s="331" t="s">
        <v>1638</v>
      </c>
      <c r="D404" s="331"/>
      <c r="E404" s="331"/>
      <c r="G404" s="330" t="s">
        <v>1639</v>
      </c>
      <c r="H404" s="331"/>
      <c r="K404" s="331" t="b">
        <v>1</v>
      </c>
    </row>
    <row r="405" spans="1:14" x14ac:dyDescent="0.25">
      <c r="A405" s="330" t="s">
        <v>1233</v>
      </c>
      <c r="B405" s="330" t="s">
        <v>737</v>
      </c>
      <c r="C405" s="330" t="s">
        <v>1304</v>
      </c>
      <c r="F405" s="331" t="s">
        <v>1183</v>
      </c>
    </row>
    <row r="406" spans="1:14" x14ac:dyDescent="0.25">
      <c r="A406" s="344" t="s">
        <v>1235</v>
      </c>
      <c r="B406" s="344" t="s">
        <v>1640</v>
      </c>
      <c r="C406" s="344" t="s">
        <v>1265</v>
      </c>
      <c r="D406" s="344"/>
      <c r="E406" s="344"/>
      <c r="F406" s="331" t="s">
        <v>1183</v>
      </c>
      <c r="G406" s="344" t="s">
        <v>1641</v>
      </c>
      <c r="H406" s="344"/>
      <c r="I406" s="344"/>
      <c r="K406" s="344"/>
      <c r="L406" s="344"/>
      <c r="M406" s="344"/>
      <c r="N406" s="344"/>
    </row>
    <row r="407" spans="1:14" x14ac:dyDescent="0.25">
      <c r="A407" s="344" t="s">
        <v>1239</v>
      </c>
      <c r="B407" s="344" t="s">
        <v>739</v>
      </c>
      <c r="C407" s="344" t="s">
        <v>1240</v>
      </c>
      <c r="D407" s="344"/>
      <c r="E407" s="344"/>
      <c r="F407" s="331" t="s">
        <v>1183</v>
      </c>
      <c r="G407" s="344" t="s">
        <v>1642</v>
      </c>
      <c r="H407" s="344"/>
      <c r="I407" s="344"/>
      <c r="K407" s="344"/>
      <c r="L407" s="344"/>
      <c r="M407" s="344"/>
      <c r="N407" s="344"/>
    </row>
    <row r="408" spans="1:14" x14ac:dyDescent="0.25">
      <c r="A408" s="330" t="s">
        <v>1215</v>
      </c>
      <c r="B408" s="330" t="s">
        <v>740</v>
      </c>
      <c r="C408" s="346" t="s">
        <v>1242</v>
      </c>
      <c r="D408" s="346"/>
      <c r="F408" s="331" t="s">
        <v>1183</v>
      </c>
    </row>
    <row r="409" spans="1:14" x14ac:dyDescent="0.25">
      <c r="A409" s="330" t="s">
        <v>1243</v>
      </c>
      <c r="B409" s="330" t="s">
        <v>741</v>
      </c>
      <c r="C409" s="330" t="s">
        <v>1244</v>
      </c>
      <c r="F409" s="330" t="b">
        <v>1</v>
      </c>
      <c r="G409" s="330" t="s">
        <v>1643</v>
      </c>
    </row>
    <row r="410" spans="1:14" x14ac:dyDescent="0.25">
      <c r="A410" s="330" t="s">
        <v>1177</v>
      </c>
      <c r="B410" s="330" t="s">
        <v>756</v>
      </c>
      <c r="C410" s="330" t="s">
        <v>1246</v>
      </c>
      <c r="G410" s="330" t="s">
        <v>1644</v>
      </c>
    </row>
    <row r="411" spans="1:14" x14ac:dyDescent="0.25">
      <c r="A411" s="330" t="s">
        <v>1177</v>
      </c>
      <c r="B411" s="330" t="s">
        <v>757</v>
      </c>
      <c r="C411" s="330" t="s">
        <v>1248</v>
      </c>
      <c r="G411" s="330" t="s">
        <v>1645</v>
      </c>
    </row>
    <row r="412" spans="1:14" x14ac:dyDescent="0.25">
      <c r="A412" s="347" t="s">
        <v>1203</v>
      </c>
      <c r="B412" s="347" t="s">
        <v>801</v>
      </c>
      <c r="C412" s="348" t="s">
        <v>1646</v>
      </c>
      <c r="D412" s="348"/>
      <c r="E412" s="348"/>
      <c r="F412" s="348"/>
      <c r="G412" s="347"/>
      <c r="H412" s="348"/>
      <c r="I412" s="348"/>
      <c r="J412" s="348"/>
      <c r="K412" s="348"/>
      <c r="L412" s="348"/>
    </row>
    <row r="413" spans="1:14" x14ac:dyDescent="0.25">
      <c r="A413" s="342" t="s">
        <v>1174</v>
      </c>
      <c r="B413" s="342" t="s">
        <v>820</v>
      </c>
      <c r="C413" s="343" t="s">
        <v>1647</v>
      </c>
      <c r="D413" s="343"/>
      <c r="E413" s="343"/>
      <c r="F413" s="343"/>
      <c r="G413" s="342" t="s">
        <v>1648</v>
      </c>
      <c r="H413" s="343"/>
      <c r="I413" s="343"/>
      <c r="J413" s="343"/>
      <c r="K413" s="343"/>
      <c r="L413" s="343"/>
      <c r="M413" s="343"/>
    </row>
    <row r="414" spans="1:14" x14ac:dyDescent="0.25">
      <c r="A414" s="331" t="s">
        <v>1215</v>
      </c>
      <c r="B414" s="331" t="s">
        <v>758</v>
      </c>
      <c r="C414" s="331" t="s">
        <v>1649</v>
      </c>
      <c r="D414" s="331"/>
      <c r="E414" s="331" t="s">
        <v>1650</v>
      </c>
      <c r="F414" s="331" t="s">
        <v>1183</v>
      </c>
      <c r="L414" s="331" t="s">
        <v>1190</v>
      </c>
    </row>
    <row r="415" spans="1:14" x14ac:dyDescent="0.25">
      <c r="A415" s="331" t="s">
        <v>1254</v>
      </c>
      <c r="B415" s="331" t="s">
        <v>759</v>
      </c>
      <c r="C415" s="331" t="s">
        <v>1503</v>
      </c>
      <c r="D415" s="331"/>
      <c r="G415" s="331" t="s">
        <v>1651</v>
      </c>
      <c r="H415" s="331" t="s">
        <v>1223</v>
      </c>
      <c r="J415" s="331"/>
      <c r="L415" s="330" t="b">
        <v>1</v>
      </c>
    </row>
    <row r="416" spans="1:14" s="352" customFormat="1" x14ac:dyDescent="0.25">
      <c r="A416" s="351" t="s">
        <v>1215</v>
      </c>
      <c r="B416" s="351" t="s">
        <v>760</v>
      </c>
      <c r="C416" s="351" t="s">
        <v>1652</v>
      </c>
      <c r="D416" s="351"/>
      <c r="G416" s="351"/>
      <c r="H416" s="351"/>
      <c r="J416" s="351"/>
    </row>
    <row r="417" spans="1:13" s="352" customFormat="1" x14ac:dyDescent="0.25">
      <c r="A417" s="351" t="s">
        <v>1218</v>
      </c>
      <c r="B417" s="351" t="s">
        <v>761</v>
      </c>
      <c r="C417" s="351" t="s">
        <v>1653</v>
      </c>
      <c r="D417" s="351"/>
      <c r="E417" s="351" t="s">
        <v>1222</v>
      </c>
      <c r="G417" s="351" t="s">
        <v>1654</v>
      </c>
      <c r="H417" s="351" t="s">
        <v>1223</v>
      </c>
      <c r="J417" s="351"/>
      <c r="L417" s="351" t="s">
        <v>1190</v>
      </c>
    </row>
    <row r="418" spans="1:13" x14ac:dyDescent="0.25">
      <c r="A418" s="331" t="s">
        <v>1224</v>
      </c>
      <c r="B418" s="331" t="s">
        <v>762</v>
      </c>
      <c r="C418" s="331"/>
      <c r="D418" s="331"/>
      <c r="E418" s="331"/>
      <c r="H418" s="331"/>
      <c r="I418" s="330" t="s">
        <v>1655</v>
      </c>
      <c r="J418" s="331"/>
      <c r="L418" s="331"/>
    </row>
    <row r="419" spans="1:13" x14ac:dyDescent="0.25">
      <c r="A419" s="331" t="s">
        <v>1206</v>
      </c>
      <c r="B419" s="331" t="s">
        <v>763</v>
      </c>
      <c r="C419" s="331" t="s">
        <v>1656</v>
      </c>
      <c r="D419" s="331" t="s">
        <v>1227</v>
      </c>
      <c r="E419" s="331"/>
      <c r="H419" s="331"/>
      <c r="J419" s="331"/>
      <c r="L419" s="331"/>
    </row>
    <row r="420" spans="1:13" x14ac:dyDescent="0.25">
      <c r="A420" s="331" t="s">
        <v>1224</v>
      </c>
      <c r="B420" s="331" t="s">
        <v>764</v>
      </c>
      <c r="C420" s="331"/>
      <c r="D420" s="331"/>
      <c r="E420" s="331"/>
      <c r="H420" s="331"/>
      <c r="I420" s="330" t="s">
        <v>1657</v>
      </c>
      <c r="K420" s="331"/>
    </row>
    <row r="421" spans="1:13" x14ac:dyDescent="0.25">
      <c r="A421" s="331" t="s">
        <v>1224</v>
      </c>
      <c r="B421" s="331" t="s">
        <v>765</v>
      </c>
      <c r="C421" s="331"/>
      <c r="D421" s="331"/>
      <c r="E421" s="331"/>
      <c r="H421" s="331"/>
      <c r="I421" s="330" t="s">
        <v>1658</v>
      </c>
      <c r="K421" s="331"/>
    </row>
    <row r="422" spans="1:13" x14ac:dyDescent="0.25">
      <c r="A422" s="331" t="s">
        <v>1224</v>
      </c>
      <c r="B422" s="331" t="s">
        <v>766</v>
      </c>
      <c r="C422" s="331"/>
      <c r="D422" s="331"/>
      <c r="E422" s="331"/>
      <c r="H422" s="331"/>
      <c r="I422" s="330" t="s">
        <v>1659</v>
      </c>
      <c r="K422" s="331"/>
    </row>
    <row r="423" spans="1:13" x14ac:dyDescent="0.25">
      <c r="A423" s="331" t="s">
        <v>1177</v>
      </c>
      <c r="B423" s="331" t="s">
        <v>767</v>
      </c>
      <c r="C423" s="331" t="s">
        <v>1660</v>
      </c>
      <c r="D423" s="331"/>
      <c r="E423" s="331"/>
      <c r="G423" s="330" t="s">
        <v>1661</v>
      </c>
      <c r="H423" s="331"/>
      <c r="K423" s="331" t="b">
        <v>1</v>
      </c>
    </row>
    <row r="424" spans="1:13" x14ac:dyDescent="0.25">
      <c r="A424" s="347" t="s">
        <v>1203</v>
      </c>
      <c r="B424" s="342" t="s">
        <v>820</v>
      </c>
      <c r="C424" s="348" t="s">
        <v>1647</v>
      </c>
      <c r="D424" s="348"/>
      <c r="E424" s="348"/>
      <c r="F424" s="348"/>
      <c r="G424" s="347"/>
      <c r="H424" s="348"/>
      <c r="I424" s="348"/>
      <c r="J424" s="348"/>
      <c r="K424" s="348"/>
      <c r="L424" s="348"/>
      <c r="M424" s="348"/>
    </row>
    <row r="425" spans="1:13" s="338" customFormat="1" x14ac:dyDescent="0.25">
      <c r="A425" s="337" t="s">
        <v>1203</v>
      </c>
      <c r="B425" s="336" t="s">
        <v>1204</v>
      </c>
      <c r="C425" s="338" t="s">
        <v>1662</v>
      </c>
    </row>
    <row r="426" spans="1:13" x14ac:dyDescent="0.25">
      <c r="A426" s="331" t="s">
        <v>1177</v>
      </c>
      <c r="B426" s="331" t="s">
        <v>768</v>
      </c>
      <c r="C426" s="331" t="s">
        <v>1663</v>
      </c>
      <c r="D426" s="331"/>
    </row>
    <row r="427" spans="1:13" x14ac:dyDescent="0.25">
      <c r="A427" s="331"/>
      <c r="B427" s="331"/>
      <c r="I427" s="331"/>
    </row>
  </sheetData>
  <autoFilter ref="A1:O427"/>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3"/>
  <sheetViews>
    <sheetView workbookViewId="0">
      <pane ySplit="1" topLeftCell="A2" activePane="bottomLeft" state="frozen"/>
      <selection pane="bottomLeft" activeCell="F8" sqref="F8"/>
    </sheetView>
  </sheetViews>
  <sheetFormatPr defaultColWidth="10.85546875" defaultRowHeight="16.5" x14ac:dyDescent="0.3"/>
  <cols>
    <col min="1" max="2" width="10.85546875" style="216" customWidth="1"/>
    <col min="3" max="3" width="16.5703125" style="216" customWidth="1"/>
    <col min="4" max="16384" width="10.85546875" style="216"/>
  </cols>
  <sheetData>
    <row r="1" spans="1:6" x14ac:dyDescent="0.3">
      <c r="A1" s="356" t="s">
        <v>1664</v>
      </c>
      <c r="B1" s="356" t="s">
        <v>1162</v>
      </c>
      <c r="C1" s="356" t="s">
        <v>1163</v>
      </c>
      <c r="D1" s="356" t="s">
        <v>1665</v>
      </c>
      <c r="E1" s="356" t="s">
        <v>1666</v>
      </c>
      <c r="F1" s="356" t="s">
        <v>1834</v>
      </c>
    </row>
    <row r="2" spans="1:6" x14ac:dyDescent="0.3">
      <c r="A2" s="353" t="s">
        <v>1667</v>
      </c>
      <c r="B2" s="353" t="s">
        <v>1668</v>
      </c>
      <c r="C2" s="353" t="s">
        <v>1669</v>
      </c>
    </row>
    <row r="3" spans="1:6" x14ac:dyDescent="0.3">
      <c r="A3" s="353" t="s">
        <v>1667</v>
      </c>
      <c r="B3" s="353" t="s">
        <v>1670</v>
      </c>
      <c r="C3" s="353" t="s">
        <v>1671</v>
      </c>
    </row>
    <row r="4" spans="1:6" x14ac:dyDescent="0.3">
      <c r="A4" s="353" t="s">
        <v>1667</v>
      </c>
      <c r="B4" s="353" t="s">
        <v>1672</v>
      </c>
      <c r="C4" s="353" t="s">
        <v>1673</v>
      </c>
    </row>
    <row r="5" spans="1:6" x14ac:dyDescent="0.3">
      <c r="A5" s="353" t="s">
        <v>1667</v>
      </c>
      <c r="B5" s="353" t="s">
        <v>811</v>
      </c>
      <c r="C5" s="353" t="s">
        <v>1140</v>
      </c>
    </row>
    <row r="6" spans="1:6" x14ac:dyDescent="0.3">
      <c r="A6" s="353"/>
      <c r="B6" s="353"/>
      <c r="C6" s="353"/>
    </row>
    <row r="7" spans="1:6" x14ac:dyDescent="0.3">
      <c r="A7" s="353" t="s">
        <v>1674</v>
      </c>
      <c r="B7" s="353" t="s">
        <v>787</v>
      </c>
      <c r="C7" s="353" t="s">
        <v>1675</v>
      </c>
    </row>
    <row r="8" spans="1:6" x14ac:dyDescent="0.3">
      <c r="A8" s="353" t="s">
        <v>1674</v>
      </c>
      <c r="B8" s="353" t="s">
        <v>790</v>
      </c>
      <c r="C8" s="353" t="s">
        <v>1676</v>
      </c>
    </row>
    <row r="9" spans="1:6" x14ac:dyDescent="0.3">
      <c r="A9" s="354" t="s">
        <v>1674</v>
      </c>
      <c r="B9" s="353" t="s">
        <v>897</v>
      </c>
      <c r="C9" s="353" t="s">
        <v>1677</v>
      </c>
    </row>
    <row r="10" spans="1:6" x14ac:dyDescent="0.3">
      <c r="A10" s="353" t="s">
        <v>1674</v>
      </c>
      <c r="B10" s="353" t="s">
        <v>798</v>
      </c>
      <c r="C10" s="353" t="s">
        <v>1678</v>
      </c>
    </row>
    <row r="11" spans="1:6" x14ac:dyDescent="0.3">
      <c r="A11" s="353" t="s">
        <v>1674</v>
      </c>
      <c r="B11" s="353" t="s">
        <v>816</v>
      </c>
      <c r="C11" s="353" t="s">
        <v>1679</v>
      </c>
    </row>
    <row r="12" spans="1:6" x14ac:dyDescent="0.3">
      <c r="A12" s="354" t="s">
        <v>1674</v>
      </c>
      <c r="B12" s="354" t="s">
        <v>1680</v>
      </c>
      <c r="C12" s="354" t="s">
        <v>1681</v>
      </c>
    </row>
    <row r="13" spans="1:6" x14ac:dyDescent="0.3">
      <c r="A13" s="353" t="s">
        <v>1674</v>
      </c>
      <c r="B13" s="353" t="s">
        <v>1682</v>
      </c>
      <c r="C13" s="353" t="s">
        <v>1683</v>
      </c>
    </row>
    <row r="14" spans="1:6" x14ac:dyDescent="0.3">
      <c r="A14" s="353" t="s">
        <v>1674</v>
      </c>
      <c r="B14" s="353" t="s">
        <v>1684</v>
      </c>
      <c r="C14" s="353" t="s">
        <v>1685</v>
      </c>
    </row>
    <row r="15" spans="1:6" x14ac:dyDescent="0.3">
      <c r="A15" s="353" t="s">
        <v>1674</v>
      </c>
      <c r="B15" s="353" t="s">
        <v>777</v>
      </c>
      <c r="C15" s="353" t="s">
        <v>1686</v>
      </c>
    </row>
    <row r="16" spans="1:6" x14ac:dyDescent="0.3">
      <c r="A16" s="353" t="s">
        <v>1674</v>
      </c>
      <c r="B16" s="353" t="s">
        <v>1687</v>
      </c>
      <c r="C16" s="353" t="s">
        <v>1688</v>
      </c>
    </row>
    <row r="17" spans="1:3" x14ac:dyDescent="0.3">
      <c r="A17" s="353" t="s">
        <v>1674</v>
      </c>
      <c r="B17" s="353" t="s">
        <v>1689</v>
      </c>
      <c r="C17" s="353" t="s">
        <v>1690</v>
      </c>
    </row>
    <row r="18" spans="1:3" x14ac:dyDescent="0.3">
      <c r="A18" s="353" t="s">
        <v>1674</v>
      </c>
      <c r="B18" s="353" t="s">
        <v>1691</v>
      </c>
      <c r="C18" s="353" t="s">
        <v>1692</v>
      </c>
    </row>
    <row r="19" spans="1:3" x14ac:dyDescent="0.3">
      <c r="A19" s="353" t="s">
        <v>1674</v>
      </c>
      <c r="B19" s="353" t="s">
        <v>1693</v>
      </c>
      <c r="C19" s="353" t="s">
        <v>1694</v>
      </c>
    </row>
    <row r="20" spans="1:3" x14ac:dyDescent="0.3">
      <c r="A20" s="353" t="s">
        <v>1674</v>
      </c>
      <c r="B20" s="353" t="s">
        <v>833</v>
      </c>
      <c r="C20" s="353" t="s">
        <v>1695</v>
      </c>
    </row>
    <row r="21" spans="1:3" x14ac:dyDescent="0.3">
      <c r="A21" s="353" t="s">
        <v>1674</v>
      </c>
      <c r="B21" s="353" t="s">
        <v>1696</v>
      </c>
      <c r="C21" s="353" t="s">
        <v>1697</v>
      </c>
    </row>
    <row r="22" spans="1:3" x14ac:dyDescent="0.3">
      <c r="A22" s="353" t="s">
        <v>1674</v>
      </c>
      <c r="B22" s="353" t="s">
        <v>894</v>
      </c>
      <c r="C22" s="353" t="s">
        <v>1698</v>
      </c>
    </row>
    <row r="23" spans="1:3" x14ac:dyDescent="0.3">
      <c r="A23" s="353" t="s">
        <v>1674</v>
      </c>
      <c r="B23" s="353" t="s">
        <v>825</v>
      </c>
      <c r="C23" s="353" t="s">
        <v>1699</v>
      </c>
    </row>
    <row r="24" spans="1:3" x14ac:dyDescent="0.3">
      <c r="A24" s="354" t="s">
        <v>1674</v>
      </c>
      <c r="B24" s="354" t="s">
        <v>1700</v>
      </c>
      <c r="C24" s="354" t="s">
        <v>1701</v>
      </c>
    </row>
    <row r="25" spans="1:3" x14ac:dyDescent="0.3">
      <c r="A25" s="353" t="s">
        <v>1674</v>
      </c>
      <c r="B25" s="353" t="s">
        <v>1702</v>
      </c>
      <c r="C25" s="353" t="s">
        <v>1703</v>
      </c>
    </row>
    <row r="26" spans="1:3" x14ac:dyDescent="0.3">
      <c r="A26" s="353" t="s">
        <v>1674</v>
      </c>
      <c r="B26" s="353" t="s">
        <v>811</v>
      </c>
      <c r="C26" s="353" t="s">
        <v>1140</v>
      </c>
    </row>
    <row r="27" spans="1:3" x14ac:dyDescent="0.3">
      <c r="A27" s="353"/>
      <c r="B27" s="353"/>
      <c r="C27" s="353"/>
    </row>
    <row r="28" spans="1:3" x14ac:dyDescent="0.3">
      <c r="A28" s="353" t="s">
        <v>1665</v>
      </c>
      <c r="B28" s="354" t="s">
        <v>1704</v>
      </c>
      <c r="C28" s="353" t="s">
        <v>1705</v>
      </c>
    </row>
    <row r="29" spans="1:3" x14ac:dyDescent="0.3">
      <c r="A29" s="353" t="s">
        <v>1665</v>
      </c>
      <c r="B29" s="354" t="s">
        <v>1706</v>
      </c>
      <c r="C29" s="353" t="s">
        <v>901</v>
      </c>
    </row>
    <row r="30" spans="1:3" x14ac:dyDescent="0.3">
      <c r="A30" s="353" t="s">
        <v>1665</v>
      </c>
      <c r="B30" s="354" t="s">
        <v>868</v>
      </c>
      <c r="C30" s="353" t="s">
        <v>1707</v>
      </c>
    </row>
    <row r="31" spans="1:3" x14ac:dyDescent="0.3">
      <c r="A31" s="353" t="s">
        <v>1665</v>
      </c>
      <c r="B31" s="354" t="s">
        <v>864</v>
      </c>
      <c r="C31" s="353" t="s">
        <v>1708</v>
      </c>
    </row>
    <row r="32" spans="1:3" x14ac:dyDescent="0.3">
      <c r="A32" s="353" t="s">
        <v>1665</v>
      </c>
      <c r="B32" s="354" t="s">
        <v>834</v>
      </c>
      <c r="C32" s="353" t="s">
        <v>1709</v>
      </c>
    </row>
    <row r="33" spans="1:4" x14ac:dyDescent="0.3">
      <c r="A33" s="353" t="s">
        <v>1665</v>
      </c>
      <c r="B33" s="354" t="s">
        <v>1710</v>
      </c>
      <c r="C33" s="353" t="s">
        <v>1711</v>
      </c>
    </row>
    <row r="34" spans="1:4" x14ac:dyDescent="0.3">
      <c r="A34" s="353" t="s">
        <v>1665</v>
      </c>
      <c r="B34" s="354" t="s">
        <v>1712</v>
      </c>
      <c r="C34" s="353" t="s">
        <v>1713</v>
      </c>
    </row>
    <row r="35" spans="1:4" x14ac:dyDescent="0.3">
      <c r="A35" s="353" t="s">
        <v>1665</v>
      </c>
      <c r="B35" s="354" t="s">
        <v>1714</v>
      </c>
      <c r="C35" s="353" t="s">
        <v>1715</v>
      </c>
    </row>
    <row r="36" spans="1:4" x14ac:dyDescent="0.3">
      <c r="A36" s="353" t="s">
        <v>1665</v>
      </c>
      <c r="B36" s="354" t="s">
        <v>842</v>
      </c>
      <c r="C36" s="353" t="s">
        <v>1716</v>
      </c>
    </row>
    <row r="37" spans="1:4" x14ac:dyDescent="0.3">
      <c r="A37" s="353" t="s">
        <v>1665</v>
      </c>
      <c r="B37" s="354" t="s">
        <v>1717</v>
      </c>
      <c r="C37" s="353" t="s">
        <v>1718</v>
      </c>
    </row>
    <row r="38" spans="1:4" x14ac:dyDescent="0.3">
      <c r="A38" s="353" t="s">
        <v>1665</v>
      </c>
      <c r="B38" s="354" t="s">
        <v>878</v>
      </c>
      <c r="C38" s="353" t="s">
        <v>1719</v>
      </c>
    </row>
    <row r="39" spans="1:4" x14ac:dyDescent="0.3">
      <c r="A39" s="353" t="s">
        <v>1665</v>
      </c>
      <c r="B39" s="354" t="s">
        <v>799</v>
      </c>
      <c r="C39" s="353" t="s">
        <v>1720</v>
      </c>
    </row>
    <row r="40" spans="1:4" x14ac:dyDescent="0.3">
      <c r="A40" s="353" t="s">
        <v>1665</v>
      </c>
      <c r="B40" s="354" t="s">
        <v>791</v>
      </c>
      <c r="C40" s="353" t="s">
        <v>1721</v>
      </c>
    </row>
    <row r="41" spans="1:4" x14ac:dyDescent="0.3">
      <c r="A41" s="353" t="s">
        <v>1665</v>
      </c>
      <c r="B41" s="354" t="s">
        <v>1722</v>
      </c>
      <c r="C41" s="353" t="s">
        <v>1723</v>
      </c>
    </row>
    <row r="42" spans="1:4" x14ac:dyDescent="0.3">
      <c r="A42" s="353" t="s">
        <v>1665</v>
      </c>
      <c r="B42" s="354" t="s">
        <v>778</v>
      </c>
      <c r="C42" s="353" t="s">
        <v>1724</v>
      </c>
    </row>
    <row r="43" spans="1:4" x14ac:dyDescent="0.3">
      <c r="A43" s="353" t="s">
        <v>1665</v>
      </c>
      <c r="B43" s="354" t="s">
        <v>1725</v>
      </c>
      <c r="C43" s="353" t="s">
        <v>1726</v>
      </c>
    </row>
    <row r="44" spans="1:4" x14ac:dyDescent="0.3">
      <c r="A44" s="353" t="s">
        <v>1665</v>
      </c>
      <c r="B44" s="354" t="s">
        <v>817</v>
      </c>
      <c r="C44" s="353" t="s">
        <v>1727</v>
      </c>
    </row>
    <row r="45" spans="1:4" x14ac:dyDescent="0.3">
      <c r="A45" s="353"/>
      <c r="B45" s="353"/>
      <c r="C45" s="353"/>
    </row>
    <row r="46" spans="1:4" x14ac:dyDescent="0.3">
      <c r="A46" s="353" t="s">
        <v>1666</v>
      </c>
      <c r="B46" s="354" t="s">
        <v>1728</v>
      </c>
      <c r="C46" s="353" t="s">
        <v>1729</v>
      </c>
      <c r="D46" s="354" t="s">
        <v>1704</v>
      </c>
    </row>
    <row r="47" spans="1:4" x14ac:dyDescent="0.3">
      <c r="A47" s="353" t="s">
        <v>1666</v>
      </c>
      <c r="B47" s="354" t="s">
        <v>1730</v>
      </c>
      <c r="C47" s="353" t="s">
        <v>1731</v>
      </c>
      <c r="D47" s="354" t="s">
        <v>1704</v>
      </c>
    </row>
    <row r="48" spans="1:4" x14ac:dyDescent="0.3">
      <c r="A48" s="353" t="s">
        <v>1666</v>
      </c>
      <c r="B48" s="354" t="s">
        <v>1706</v>
      </c>
      <c r="C48" s="353" t="s">
        <v>901</v>
      </c>
      <c r="D48" s="354" t="s">
        <v>1706</v>
      </c>
    </row>
    <row r="49" spans="1:4" x14ac:dyDescent="0.3">
      <c r="A49" s="353" t="s">
        <v>1666</v>
      </c>
      <c r="B49" s="354" t="s">
        <v>880</v>
      </c>
      <c r="C49" s="353" t="s">
        <v>904</v>
      </c>
      <c r="D49" s="354" t="s">
        <v>868</v>
      </c>
    </row>
    <row r="50" spans="1:4" x14ac:dyDescent="0.3">
      <c r="A50" s="353" t="s">
        <v>1666</v>
      </c>
      <c r="B50" s="354" t="s">
        <v>869</v>
      </c>
      <c r="C50" s="353" t="s">
        <v>1732</v>
      </c>
      <c r="D50" s="354" t="s">
        <v>868</v>
      </c>
    </row>
    <row r="51" spans="1:4" x14ac:dyDescent="0.3">
      <c r="A51" s="353" t="s">
        <v>1666</v>
      </c>
      <c r="B51" s="354" t="s">
        <v>1733</v>
      </c>
      <c r="C51" s="353" t="s">
        <v>1734</v>
      </c>
      <c r="D51" s="354" t="s">
        <v>868</v>
      </c>
    </row>
    <row r="52" spans="1:4" x14ac:dyDescent="0.3">
      <c r="A52" s="353" t="s">
        <v>1666</v>
      </c>
      <c r="B52" s="354" t="s">
        <v>1735</v>
      </c>
      <c r="C52" s="353" t="s">
        <v>1736</v>
      </c>
      <c r="D52" s="354" t="s">
        <v>868</v>
      </c>
    </row>
    <row r="53" spans="1:4" x14ac:dyDescent="0.3">
      <c r="A53" s="353" t="s">
        <v>1666</v>
      </c>
      <c r="B53" s="354" t="s">
        <v>1737</v>
      </c>
      <c r="C53" s="353" t="s">
        <v>1738</v>
      </c>
      <c r="D53" s="354" t="s">
        <v>868</v>
      </c>
    </row>
    <row r="54" spans="1:4" x14ac:dyDescent="0.3">
      <c r="A54" s="353" t="s">
        <v>1666</v>
      </c>
      <c r="B54" s="354" t="s">
        <v>1739</v>
      </c>
      <c r="C54" s="353" t="s">
        <v>1740</v>
      </c>
      <c r="D54" s="354" t="s">
        <v>868</v>
      </c>
    </row>
    <row r="55" spans="1:4" x14ac:dyDescent="0.3">
      <c r="A55" s="353" t="s">
        <v>1666</v>
      </c>
      <c r="B55" s="354" t="s">
        <v>1741</v>
      </c>
      <c r="C55" s="353" t="s">
        <v>1742</v>
      </c>
      <c r="D55" s="354" t="s">
        <v>864</v>
      </c>
    </row>
    <row r="56" spans="1:4" x14ac:dyDescent="0.3">
      <c r="A56" s="353" t="s">
        <v>1666</v>
      </c>
      <c r="B56" s="354" t="s">
        <v>1743</v>
      </c>
      <c r="C56" s="353" t="s">
        <v>1744</v>
      </c>
      <c r="D56" s="354" t="s">
        <v>864</v>
      </c>
    </row>
    <row r="57" spans="1:4" x14ac:dyDescent="0.3">
      <c r="A57" s="353" t="s">
        <v>1666</v>
      </c>
      <c r="B57" s="354" t="s">
        <v>882</v>
      </c>
      <c r="C57" s="353" t="s">
        <v>932</v>
      </c>
      <c r="D57" s="354" t="s">
        <v>864</v>
      </c>
    </row>
    <row r="58" spans="1:4" x14ac:dyDescent="0.3">
      <c r="A58" s="353" t="s">
        <v>1666</v>
      </c>
      <c r="B58" s="354" t="s">
        <v>865</v>
      </c>
      <c r="C58" s="353" t="s">
        <v>934</v>
      </c>
      <c r="D58" s="354" t="s">
        <v>864</v>
      </c>
    </row>
    <row r="59" spans="1:4" x14ac:dyDescent="0.3">
      <c r="A59" s="353" t="s">
        <v>1666</v>
      </c>
      <c r="B59" s="354" t="s">
        <v>835</v>
      </c>
      <c r="C59" s="353" t="s">
        <v>929</v>
      </c>
      <c r="D59" s="354" t="s">
        <v>834</v>
      </c>
    </row>
    <row r="60" spans="1:4" x14ac:dyDescent="0.3">
      <c r="A60" s="353" t="s">
        <v>1666</v>
      </c>
      <c r="B60" s="354" t="s">
        <v>1745</v>
      </c>
      <c r="C60" s="353" t="s">
        <v>1746</v>
      </c>
      <c r="D60" s="354" t="s">
        <v>834</v>
      </c>
    </row>
    <row r="61" spans="1:4" x14ac:dyDescent="0.3">
      <c r="A61" s="353" t="s">
        <v>1666</v>
      </c>
      <c r="B61" s="354" t="s">
        <v>1747</v>
      </c>
      <c r="C61" s="353" t="s">
        <v>1748</v>
      </c>
      <c r="D61" s="354" t="s">
        <v>834</v>
      </c>
    </row>
    <row r="62" spans="1:4" x14ac:dyDescent="0.3">
      <c r="A62" s="353" t="s">
        <v>1666</v>
      </c>
      <c r="B62" s="354" t="s">
        <v>1749</v>
      </c>
      <c r="C62" s="353" t="s">
        <v>1750</v>
      </c>
      <c r="D62" s="354" t="s">
        <v>1751</v>
      </c>
    </row>
    <row r="63" spans="1:4" x14ac:dyDescent="0.3">
      <c r="A63" s="353" t="s">
        <v>1666</v>
      </c>
      <c r="B63" s="354" t="s">
        <v>1752</v>
      </c>
      <c r="C63" s="353" t="s">
        <v>1753</v>
      </c>
      <c r="D63" s="354" t="s">
        <v>1751</v>
      </c>
    </row>
    <row r="64" spans="1:4" x14ac:dyDescent="0.3">
      <c r="A64" s="353" t="s">
        <v>1666</v>
      </c>
      <c r="B64" s="354" t="s">
        <v>1754</v>
      </c>
      <c r="C64" s="353" t="s">
        <v>1755</v>
      </c>
      <c r="D64" s="354" t="s">
        <v>1751</v>
      </c>
    </row>
    <row r="65" spans="1:4" x14ac:dyDescent="0.3">
      <c r="A65" s="353" t="s">
        <v>1666</v>
      </c>
      <c r="B65" s="354" t="s">
        <v>1756</v>
      </c>
      <c r="C65" s="353" t="s">
        <v>1757</v>
      </c>
      <c r="D65" s="354" t="s">
        <v>1751</v>
      </c>
    </row>
    <row r="66" spans="1:4" x14ac:dyDescent="0.3">
      <c r="A66" s="353" t="s">
        <v>1666</v>
      </c>
      <c r="B66" s="354" t="s">
        <v>1758</v>
      </c>
      <c r="C66" s="353" t="s">
        <v>1759</v>
      </c>
      <c r="D66" s="354" t="s">
        <v>1712</v>
      </c>
    </row>
    <row r="67" spans="1:4" x14ac:dyDescent="0.3">
      <c r="A67" s="353" t="s">
        <v>1666</v>
      </c>
      <c r="B67" s="354" t="s">
        <v>1760</v>
      </c>
      <c r="C67" s="353" t="s">
        <v>1761</v>
      </c>
      <c r="D67" s="354" t="s">
        <v>1712</v>
      </c>
    </row>
    <row r="68" spans="1:4" x14ac:dyDescent="0.3">
      <c r="A68" s="353" t="s">
        <v>1666</v>
      </c>
      <c r="B68" s="354" t="s">
        <v>1762</v>
      </c>
      <c r="C68" s="353" t="s">
        <v>1763</v>
      </c>
      <c r="D68" s="354" t="s">
        <v>1712</v>
      </c>
    </row>
    <row r="69" spans="1:4" x14ac:dyDescent="0.3">
      <c r="A69" s="353" t="s">
        <v>1666</v>
      </c>
      <c r="B69" s="354" t="s">
        <v>1764</v>
      </c>
      <c r="C69" s="353" t="s">
        <v>1059</v>
      </c>
      <c r="D69" s="354" t="s">
        <v>1712</v>
      </c>
    </row>
    <row r="70" spans="1:4" x14ac:dyDescent="0.3">
      <c r="A70" s="353" t="s">
        <v>1666</v>
      </c>
      <c r="B70" s="354" t="s">
        <v>1765</v>
      </c>
      <c r="C70" s="353" t="s">
        <v>1766</v>
      </c>
      <c r="D70" s="354" t="s">
        <v>1712</v>
      </c>
    </row>
    <row r="71" spans="1:4" x14ac:dyDescent="0.3">
      <c r="A71" s="353" t="s">
        <v>1666</v>
      </c>
      <c r="B71" s="354" t="s">
        <v>1767</v>
      </c>
      <c r="C71" s="353" t="s">
        <v>1768</v>
      </c>
      <c r="D71" s="354" t="s">
        <v>1714</v>
      </c>
    </row>
    <row r="72" spans="1:4" x14ac:dyDescent="0.3">
      <c r="A72" s="353" t="s">
        <v>1666</v>
      </c>
      <c r="B72" s="354" t="s">
        <v>899</v>
      </c>
      <c r="C72" s="353" t="s">
        <v>1053</v>
      </c>
      <c r="D72" s="354" t="s">
        <v>1714</v>
      </c>
    </row>
    <row r="73" spans="1:4" x14ac:dyDescent="0.3">
      <c r="A73" s="353" t="s">
        <v>1666</v>
      </c>
      <c r="B73" s="354" t="s">
        <v>1769</v>
      </c>
      <c r="C73" s="353" t="s">
        <v>1770</v>
      </c>
      <c r="D73" s="354" t="s">
        <v>1714</v>
      </c>
    </row>
    <row r="74" spans="1:4" x14ac:dyDescent="0.3">
      <c r="A74" s="353" t="s">
        <v>1666</v>
      </c>
      <c r="B74" s="354" t="s">
        <v>1771</v>
      </c>
      <c r="C74" s="353" t="s">
        <v>1772</v>
      </c>
      <c r="D74" s="354" t="s">
        <v>1714</v>
      </c>
    </row>
    <row r="75" spans="1:4" x14ac:dyDescent="0.3">
      <c r="A75" s="353" t="s">
        <v>1666</v>
      </c>
      <c r="B75" s="354" t="s">
        <v>1773</v>
      </c>
      <c r="C75" s="353" t="s">
        <v>1774</v>
      </c>
      <c r="D75" s="354" t="s">
        <v>1714</v>
      </c>
    </row>
    <row r="76" spans="1:4" x14ac:dyDescent="0.3">
      <c r="A76" s="353" t="s">
        <v>1666</v>
      </c>
      <c r="B76" s="354" t="s">
        <v>1775</v>
      </c>
      <c r="C76" s="353" t="s">
        <v>1776</v>
      </c>
      <c r="D76" s="354" t="s">
        <v>1714</v>
      </c>
    </row>
    <row r="77" spans="1:4" x14ac:dyDescent="0.3">
      <c r="A77" s="353" t="s">
        <v>1666</v>
      </c>
      <c r="B77" s="354" t="s">
        <v>1777</v>
      </c>
      <c r="C77" s="353" t="s">
        <v>1778</v>
      </c>
      <c r="D77" s="354" t="s">
        <v>1714</v>
      </c>
    </row>
    <row r="78" spans="1:4" x14ac:dyDescent="0.3">
      <c r="A78" s="353" t="s">
        <v>1666</v>
      </c>
      <c r="B78" s="354" t="s">
        <v>1779</v>
      </c>
      <c r="C78" s="353" t="s">
        <v>1780</v>
      </c>
      <c r="D78" s="354" t="s">
        <v>842</v>
      </c>
    </row>
    <row r="79" spans="1:4" x14ac:dyDescent="0.3">
      <c r="A79" s="353" t="s">
        <v>1666</v>
      </c>
      <c r="B79" s="354" t="s">
        <v>843</v>
      </c>
      <c r="C79" s="353" t="s">
        <v>926</v>
      </c>
      <c r="D79" s="354" t="s">
        <v>842</v>
      </c>
    </row>
    <row r="80" spans="1:4" x14ac:dyDescent="0.3">
      <c r="A80" s="353" t="s">
        <v>1666</v>
      </c>
      <c r="B80" s="354" t="s">
        <v>1781</v>
      </c>
      <c r="C80" s="353" t="s">
        <v>1782</v>
      </c>
      <c r="D80" s="354" t="s">
        <v>842</v>
      </c>
    </row>
    <row r="81" spans="1:4" x14ac:dyDescent="0.3">
      <c r="A81" s="353" t="s">
        <v>1666</v>
      </c>
      <c r="B81" s="354" t="s">
        <v>1783</v>
      </c>
      <c r="C81" s="353" t="s">
        <v>1784</v>
      </c>
      <c r="D81" s="354" t="s">
        <v>842</v>
      </c>
    </row>
    <row r="82" spans="1:4" x14ac:dyDescent="0.3">
      <c r="A82" s="353" t="s">
        <v>1666</v>
      </c>
      <c r="B82" s="354" t="s">
        <v>1785</v>
      </c>
      <c r="C82" s="353" t="s">
        <v>1786</v>
      </c>
      <c r="D82" s="354" t="s">
        <v>842</v>
      </c>
    </row>
    <row r="83" spans="1:4" x14ac:dyDescent="0.3">
      <c r="A83" s="353" t="s">
        <v>1666</v>
      </c>
      <c r="B83" s="354" t="s">
        <v>830</v>
      </c>
      <c r="C83" s="353" t="s">
        <v>930</v>
      </c>
      <c r="D83" s="354" t="s">
        <v>1717</v>
      </c>
    </row>
    <row r="84" spans="1:4" x14ac:dyDescent="0.3">
      <c r="A84" s="353" t="s">
        <v>1666</v>
      </c>
      <c r="B84" s="354" t="s">
        <v>1787</v>
      </c>
      <c r="C84" s="353" t="s">
        <v>1060</v>
      </c>
      <c r="D84" s="354" t="s">
        <v>1717</v>
      </c>
    </row>
    <row r="85" spans="1:4" x14ac:dyDescent="0.3">
      <c r="A85" s="353" t="s">
        <v>1666</v>
      </c>
      <c r="B85" s="354" t="s">
        <v>1788</v>
      </c>
      <c r="C85" s="353" t="s">
        <v>1789</v>
      </c>
      <c r="D85" s="354" t="s">
        <v>878</v>
      </c>
    </row>
    <row r="86" spans="1:4" x14ac:dyDescent="0.3">
      <c r="A86" s="353" t="s">
        <v>1666</v>
      </c>
      <c r="B86" s="354" t="s">
        <v>1790</v>
      </c>
      <c r="C86" s="353" t="s">
        <v>1791</v>
      </c>
      <c r="D86" s="354" t="s">
        <v>878</v>
      </c>
    </row>
    <row r="87" spans="1:4" x14ac:dyDescent="0.3">
      <c r="A87" s="353" t="s">
        <v>1666</v>
      </c>
      <c r="B87" s="354" t="s">
        <v>1792</v>
      </c>
      <c r="C87" s="353" t="s">
        <v>1793</v>
      </c>
      <c r="D87" s="354" t="s">
        <v>878</v>
      </c>
    </row>
    <row r="88" spans="1:4" x14ac:dyDescent="0.3">
      <c r="A88" s="353" t="s">
        <v>1666</v>
      </c>
      <c r="B88" s="354" t="s">
        <v>879</v>
      </c>
      <c r="C88" s="353" t="s">
        <v>928</v>
      </c>
      <c r="D88" s="354" t="s">
        <v>878</v>
      </c>
    </row>
    <row r="89" spans="1:4" x14ac:dyDescent="0.3">
      <c r="A89" s="353" t="s">
        <v>1666</v>
      </c>
      <c r="B89" s="354" t="s">
        <v>1794</v>
      </c>
      <c r="C89" s="353" t="s">
        <v>1054</v>
      </c>
      <c r="D89" s="354" t="s">
        <v>799</v>
      </c>
    </row>
    <row r="90" spans="1:4" x14ac:dyDescent="0.3">
      <c r="A90" s="353" t="s">
        <v>1666</v>
      </c>
      <c r="B90" s="354" t="s">
        <v>1795</v>
      </c>
      <c r="C90" s="353" t="s">
        <v>1796</v>
      </c>
      <c r="D90" s="354" t="s">
        <v>799</v>
      </c>
    </row>
    <row r="91" spans="1:4" x14ac:dyDescent="0.3">
      <c r="A91" s="353" t="s">
        <v>1666</v>
      </c>
      <c r="B91" s="354" t="s">
        <v>1797</v>
      </c>
      <c r="C91" s="353" t="s">
        <v>1798</v>
      </c>
      <c r="D91" s="354" t="s">
        <v>799</v>
      </c>
    </row>
    <row r="92" spans="1:4" x14ac:dyDescent="0.3">
      <c r="A92" s="353" t="s">
        <v>1666</v>
      </c>
      <c r="B92" s="354" t="s">
        <v>800</v>
      </c>
      <c r="C92" s="353" t="s">
        <v>927</v>
      </c>
      <c r="D92" s="354" t="s">
        <v>799</v>
      </c>
    </row>
    <row r="93" spans="1:4" x14ac:dyDescent="0.3">
      <c r="A93" s="353" t="s">
        <v>1666</v>
      </c>
      <c r="B93" s="354" t="s">
        <v>1799</v>
      </c>
      <c r="C93" s="353" t="s">
        <v>1800</v>
      </c>
      <c r="D93" s="354" t="s">
        <v>799</v>
      </c>
    </row>
    <row r="94" spans="1:4" x14ac:dyDescent="0.3">
      <c r="A94" s="353" t="s">
        <v>1666</v>
      </c>
      <c r="B94" s="354" t="s">
        <v>1801</v>
      </c>
      <c r="C94" s="353" t="s">
        <v>1802</v>
      </c>
      <c r="D94" s="354" t="s">
        <v>799</v>
      </c>
    </row>
    <row r="95" spans="1:4" x14ac:dyDescent="0.3">
      <c r="A95" s="353" t="s">
        <v>1666</v>
      </c>
      <c r="B95" s="354" t="s">
        <v>1803</v>
      </c>
      <c r="C95" s="353" t="s">
        <v>1804</v>
      </c>
      <c r="D95" s="354" t="s">
        <v>791</v>
      </c>
    </row>
    <row r="96" spans="1:4" x14ac:dyDescent="0.3">
      <c r="A96" s="353" t="s">
        <v>1666</v>
      </c>
      <c r="B96" s="354" t="s">
        <v>1805</v>
      </c>
      <c r="C96" s="353" t="s">
        <v>925</v>
      </c>
      <c r="D96" s="354" t="s">
        <v>791</v>
      </c>
    </row>
    <row r="97" spans="1:4" x14ac:dyDescent="0.3">
      <c r="A97" s="353" t="s">
        <v>1666</v>
      </c>
      <c r="B97" s="354" t="s">
        <v>1806</v>
      </c>
      <c r="C97" s="353" t="s">
        <v>1807</v>
      </c>
      <c r="D97" s="354" t="s">
        <v>791</v>
      </c>
    </row>
    <row r="98" spans="1:4" x14ac:dyDescent="0.3">
      <c r="A98" s="353" t="s">
        <v>1666</v>
      </c>
      <c r="B98" s="354" t="s">
        <v>1808</v>
      </c>
      <c r="C98" s="353" t="s">
        <v>1057</v>
      </c>
      <c r="D98" s="354" t="s">
        <v>791</v>
      </c>
    </row>
    <row r="99" spans="1:4" x14ac:dyDescent="0.3">
      <c r="A99" s="353" t="s">
        <v>1666</v>
      </c>
      <c r="B99" s="354" t="s">
        <v>883</v>
      </c>
      <c r="C99" s="353" t="s">
        <v>931</v>
      </c>
      <c r="D99" s="354" t="s">
        <v>791</v>
      </c>
    </row>
    <row r="100" spans="1:4" x14ac:dyDescent="0.3">
      <c r="A100" s="353" t="s">
        <v>1666</v>
      </c>
      <c r="B100" s="354" t="s">
        <v>1809</v>
      </c>
      <c r="C100" s="353" t="s">
        <v>1810</v>
      </c>
      <c r="D100" s="354" t="s">
        <v>1722</v>
      </c>
    </row>
    <row r="101" spans="1:4" x14ac:dyDescent="0.3">
      <c r="A101" s="353" t="s">
        <v>1666</v>
      </c>
      <c r="B101" s="354" t="s">
        <v>896</v>
      </c>
      <c r="C101" s="353" t="s">
        <v>1049</v>
      </c>
      <c r="D101" s="354" t="s">
        <v>1722</v>
      </c>
    </row>
    <row r="102" spans="1:4" x14ac:dyDescent="0.3">
      <c r="A102" s="353" t="s">
        <v>1666</v>
      </c>
      <c r="B102" s="354" t="s">
        <v>1811</v>
      </c>
      <c r="C102" s="353" t="s">
        <v>1812</v>
      </c>
      <c r="D102" s="354" t="s">
        <v>1722</v>
      </c>
    </row>
    <row r="103" spans="1:4" x14ac:dyDescent="0.3">
      <c r="A103" s="353" t="s">
        <v>1666</v>
      </c>
      <c r="B103" s="354" t="s">
        <v>1813</v>
      </c>
      <c r="C103" s="353" t="s">
        <v>1814</v>
      </c>
      <c r="D103" s="354" t="s">
        <v>1722</v>
      </c>
    </row>
    <row r="104" spans="1:4" x14ac:dyDescent="0.3">
      <c r="A104" s="353" t="s">
        <v>1666</v>
      </c>
      <c r="B104" s="354" t="s">
        <v>1815</v>
      </c>
      <c r="C104" s="353" t="s">
        <v>1058</v>
      </c>
      <c r="D104" s="354" t="s">
        <v>1722</v>
      </c>
    </row>
    <row r="105" spans="1:4" x14ac:dyDescent="0.3">
      <c r="A105" s="353" t="s">
        <v>1666</v>
      </c>
      <c r="B105" s="354" t="s">
        <v>1816</v>
      </c>
      <c r="C105" s="353" t="s">
        <v>1817</v>
      </c>
      <c r="D105" s="354" t="s">
        <v>1722</v>
      </c>
    </row>
    <row r="106" spans="1:4" x14ac:dyDescent="0.3">
      <c r="A106" s="353" t="s">
        <v>1666</v>
      </c>
      <c r="B106" s="354" t="s">
        <v>1818</v>
      </c>
      <c r="C106" s="353" t="s">
        <v>1819</v>
      </c>
      <c r="D106" s="354" t="s">
        <v>1722</v>
      </c>
    </row>
    <row r="107" spans="1:4" x14ac:dyDescent="0.3">
      <c r="A107" s="353" t="s">
        <v>1666</v>
      </c>
      <c r="B107" s="354" t="s">
        <v>779</v>
      </c>
      <c r="C107" s="353" t="s">
        <v>902</v>
      </c>
      <c r="D107" s="354" t="s">
        <v>778</v>
      </c>
    </row>
    <row r="108" spans="1:4" x14ac:dyDescent="0.3">
      <c r="A108" s="353" t="s">
        <v>1666</v>
      </c>
      <c r="B108" s="354" t="s">
        <v>1820</v>
      </c>
      <c r="C108" s="353" t="s">
        <v>1821</v>
      </c>
      <c r="D108" s="354" t="s">
        <v>778</v>
      </c>
    </row>
    <row r="109" spans="1:4" x14ac:dyDescent="0.3">
      <c r="A109" s="353" t="s">
        <v>1666</v>
      </c>
      <c r="B109" s="354" t="s">
        <v>1822</v>
      </c>
      <c r="C109" s="353" t="s">
        <v>1055</v>
      </c>
      <c r="D109" s="354" t="s">
        <v>778</v>
      </c>
    </row>
    <row r="110" spans="1:4" x14ac:dyDescent="0.3">
      <c r="A110" s="353" t="s">
        <v>1666</v>
      </c>
      <c r="B110" s="354" t="s">
        <v>898</v>
      </c>
      <c r="C110" s="353" t="s">
        <v>1823</v>
      </c>
      <c r="D110" s="354" t="s">
        <v>778</v>
      </c>
    </row>
    <row r="111" spans="1:4" x14ac:dyDescent="0.3">
      <c r="A111" s="353" t="s">
        <v>1666</v>
      </c>
      <c r="B111" s="354" t="s">
        <v>1824</v>
      </c>
      <c r="C111" s="353" t="s">
        <v>1825</v>
      </c>
      <c r="D111" s="354" t="s">
        <v>778</v>
      </c>
    </row>
    <row r="112" spans="1:4" x14ac:dyDescent="0.3">
      <c r="A112" s="353" t="s">
        <v>1666</v>
      </c>
      <c r="B112" s="354" t="s">
        <v>826</v>
      </c>
      <c r="C112" s="353" t="s">
        <v>933</v>
      </c>
      <c r="D112" s="354" t="s">
        <v>778</v>
      </c>
    </row>
    <row r="113" spans="1:5" x14ac:dyDescent="0.3">
      <c r="A113" s="353" t="s">
        <v>1666</v>
      </c>
      <c r="B113" s="354" t="s">
        <v>1826</v>
      </c>
      <c r="C113" s="353" t="s">
        <v>1827</v>
      </c>
      <c r="D113" s="354" t="s">
        <v>1725</v>
      </c>
    </row>
    <row r="114" spans="1:5" x14ac:dyDescent="0.3">
      <c r="A114" s="353" t="s">
        <v>1666</v>
      </c>
      <c r="B114" s="354" t="s">
        <v>1828</v>
      </c>
      <c r="C114" s="353" t="s">
        <v>1829</v>
      </c>
      <c r="D114" s="354" t="s">
        <v>1725</v>
      </c>
    </row>
    <row r="115" spans="1:5" x14ac:dyDescent="0.3">
      <c r="A115" s="353" t="s">
        <v>1666</v>
      </c>
      <c r="B115" s="354" t="s">
        <v>1830</v>
      </c>
      <c r="C115" s="353" t="s">
        <v>1831</v>
      </c>
      <c r="D115" s="354" t="s">
        <v>1725</v>
      </c>
    </row>
    <row r="116" spans="1:5" x14ac:dyDescent="0.3">
      <c r="A116" s="353" t="s">
        <v>1666</v>
      </c>
      <c r="B116" s="354" t="s">
        <v>818</v>
      </c>
      <c r="C116" s="353" t="s">
        <v>905</v>
      </c>
      <c r="D116" s="354" t="s">
        <v>817</v>
      </c>
    </row>
    <row r="117" spans="1:5" x14ac:dyDescent="0.3">
      <c r="A117" s="353" t="s">
        <v>1666</v>
      </c>
      <c r="B117" s="354" t="s">
        <v>1832</v>
      </c>
      <c r="C117" s="353" t="s">
        <v>1833</v>
      </c>
      <c r="D117" s="354" t="s">
        <v>817</v>
      </c>
    </row>
    <row r="118" spans="1:5" x14ac:dyDescent="0.3">
      <c r="A118" s="353"/>
      <c r="B118" s="353"/>
      <c r="C118" s="353"/>
      <c r="D118" s="353"/>
    </row>
    <row r="119" spans="1:5" s="217" customFormat="1" x14ac:dyDescent="0.3">
      <c r="A119" s="216" t="s">
        <v>1834</v>
      </c>
      <c r="B119" s="216" t="s">
        <v>1835</v>
      </c>
      <c r="C119" s="216" t="s">
        <v>1836</v>
      </c>
      <c r="D119" s="216" t="s">
        <v>1704</v>
      </c>
      <c r="E119" s="216" t="s">
        <v>1730</v>
      </c>
    </row>
    <row r="120" spans="1:5" s="217" customFormat="1" x14ac:dyDescent="0.3">
      <c r="A120" s="216" t="s">
        <v>1834</v>
      </c>
      <c r="B120" s="216" t="s">
        <v>1837</v>
      </c>
      <c r="C120" s="216" t="s">
        <v>1838</v>
      </c>
      <c r="D120" s="216" t="s">
        <v>1704</v>
      </c>
      <c r="E120" s="216" t="s">
        <v>1728</v>
      </c>
    </row>
    <row r="121" spans="1:5" s="217" customFormat="1" x14ac:dyDescent="0.3">
      <c r="A121" s="216" t="s">
        <v>1834</v>
      </c>
      <c r="B121" s="216" t="s">
        <v>1839</v>
      </c>
      <c r="C121" s="216" t="s">
        <v>1840</v>
      </c>
      <c r="D121" s="216" t="s">
        <v>1704</v>
      </c>
      <c r="E121" s="216" t="s">
        <v>1728</v>
      </c>
    </row>
    <row r="122" spans="1:5" s="217" customFormat="1" x14ac:dyDescent="0.3">
      <c r="A122" s="216" t="s">
        <v>1834</v>
      </c>
      <c r="B122" s="216" t="s">
        <v>788</v>
      </c>
      <c r="C122" s="216" t="s">
        <v>901</v>
      </c>
      <c r="D122" s="216" t="s">
        <v>788</v>
      </c>
      <c r="E122" s="216" t="s">
        <v>788</v>
      </c>
    </row>
    <row r="123" spans="1:5" s="217" customFormat="1" x14ac:dyDescent="0.3">
      <c r="A123" s="216" t="s">
        <v>1834</v>
      </c>
      <c r="B123" s="216" t="s">
        <v>1841</v>
      </c>
      <c r="C123" s="216" t="s">
        <v>1842</v>
      </c>
      <c r="D123" s="216" t="s">
        <v>788</v>
      </c>
      <c r="E123" s="216" t="s">
        <v>1706</v>
      </c>
    </row>
    <row r="124" spans="1:5" s="217" customFormat="1" x14ac:dyDescent="0.3">
      <c r="A124" s="216" t="s">
        <v>1834</v>
      </c>
      <c r="B124" s="216" t="s">
        <v>1843</v>
      </c>
      <c r="C124" s="216" t="s">
        <v>1844</v>
      </c>
      <c r="D124" s="216" t="s">
        <v>788</v>
      </c>
      <c r="E124" s="216" t="s">
        <v>1706</v>
      </c>
    </row>
    <row r="125" spans="1:5" s="217" customFormat="1" x14ac:dyDescent="0.3">
      <c r="A125" s="216" t="s">
        <v>1834</v>
      </c>
      <c r="B125" s="216" t="s">
        <v>1845</v>
      </c>
      <c r="C125" s="216" t="s">
        <v>1846</v>
      </c>
      <c r="D125" s="216" t="s">
        <v>788</v>
      </c>
      <c r="E125" s="216" t="s">
        <v>1706</v>
      </c>
    </row>
    <row r="126" spans="1:5" s="217" customFormat="1" x14ac:dyDescent="0.3">
      <c r="A126" s="216" t="s">
        <v>1834</v>
      </c>
      <c r="B126" s="216" t="s">
        <v>1847</v>
      </c>
      <c r="C126" s="216" t="s">
        <v>1848</v>
      </c>
      <c r="D126" s="216" t="s">
        <v>788</v>
      </c>
      <c r="E126" s="216" t="s">
        <v>1706</v>
      </c>
    </row>
    <row r="127" spans="1:5" s="217" customFormat="1" x14ac:dyDescent="0.3">
      <c r="A127" s="216" t="s">
        <v>1834</v>
      </c>
      <c r="B127" s="216" t="s">
        <v>797</v>
      </c>
      <c r="C127" s="216" t="s">
        <v>1849</v>
      </c>
      <c r="D127" s="216" t="s">
        <v>788</v>
      </c>
      <c r="E127" s="216" t="s">
        <v>1706</v>
      </c>
    </row>
    <row r="128" spans="1:5" s="217" customFormat="1" x14ac:dyDescent="0.3">
      <c r="A128" s="216" t="s">
        <v>1834</v>
      </c>
      <c r="B128" s="216" t="s">
        <v>789</v>
      </c>
      <c r="C128" s="216" t="s">
        <v>1850</v>
      </c>
      <c r="D128" s="216" t="s">
        <v>788</v>
      </c>
      <c r="E128" s="216" t="s">
        <v>1706</v>
      </c>
    </row>
    <row r="129" spans="1:5" s="217" customFormat="1" x14ac:dyDescent="0.3">
      <c r="A129" s="216" t="s">
        <v>1834</v>
      </c>
      <c r="B129" s="216" t="s">
        <v>1851</v>
      </c>
      <c r="C129" s="216" t="s">
        <v>1852</v>
      </c>
      <c r="D129" s="216" t="s">
        <v>788</v>
      </c>
      <c r="E129" s="216" t="s">
        <v>1706</v>
      </c>
    </row>
    <row r="130" spans="1:5" s="217" customFormat="1" x14ac:dyDescent="0.3">
      <c r="A130" s="216" t="s">
        <v>1834</v>
      </c>
      <c r="B130" s="216" t="s">
        <v>862</v>
      </c>
      <c r="C130" s="216" t="s">
        <v>1853</v>
      </c>
      <c r="D130" s="216" t="s">
        <v>788</v>
      </c>
      <c r="E130" s="216" t="s">
        <v>1706</v>
      </c>
    </row>
    <row r="131" spans="1:5" s="217" customFormat="1" x14ac:dyDescent="0.3">
      <c r="A131" s="216" t="s">
        <v>1834</v>
      </c>
      <c r="B131" s="216" t="s">
        <v>880</v>
      </c>
      <c r="C131" s="216" t="s">
        <v>904</v>
      </c>
      <c r="D131" s="216" t="s">
        <v>868</v>
      </c>
      <c r="E131" s="216" t="s">
        <v>880</v>
      </c>
    </row>
    <row r="132" spans="1:5" s="217" customFormat="1" x14ac:dyDescent="0.3">
      <c r="A132" s="216" t="s">
        <v>1834</v>
      </c>
      <c r="B132" s="216" t="s">
        <v>893</v>
      </c>
      <c r="C132" s="216" t="s">
        <v>1854</v>
      </c>
      <c r="D132" s="216" t="s">
        <v>868</v>
      </c>
      <c r="E132" s="216" t="s">
        <v>880</v>
      </c>
    </row>
    <row r="133" spans="1:5" s="217" customFormat="1" x14ac:dyDescent="0.3">
      <c r="A133" s="216" t="s">
        <v>1834</v>
      </c>
      <c r="B133" s="216" t="s">
        <v>1855</v>
      </c>
      <c r="C133" s="216" t="s">
        <v>1856</v>
      </c>
      <c r="D133" s="216" t="s">
        <v>868</v>
      </c>
      <c r="E133" s="216" t="s">
        <v>880</v>
      </c>
    </row>
    <row r="134" spans="1:5" s="217" customFormat="1" x14ac:dyDescent="0.3">
      <c r="A134" s="216" t="s">
        <v>1834</v>
      </c>
      <c r="B134" s="216" t="s">
        <v>1857</v>
      </c>
      <c r="C134" s="216" t="s">
        <v>1858</v>
      </c>
      <c r="D134" s="216" t="s">
        <v>868</v>
      </c>
      <c r="E134" s="216" t="s">
        <v>880</v>
      </c>
    </row>
    <row r="135" spans="1:5" s="217" customFormat="1" x14ac:dyDescent="0.3">
      <c r="A135" s="216" t="s">
        <v>1834</v>
      </c>
      <c r="B135" s="216" t="s">
        <v>1859</v>
      </c>
      <c r="C135" s="216" t="s">
        <v>1860</v>
      </c>
      <c r="D135" s="216" t="s">
        <v>868</v>
      </c>
      <c r="E135" s="216" t="s">
        <v>880</v>
      </c>
    </row>
    <row r="136" spans="1:5" s="217" customFormat="1" x14ac:dyDescent="0.3">
      <c r="A136" s="216" t="s">
        <v>1834</v>
      </c>
      <c r="B136" s="216" t="s">
        <v>870</v>
      </c>
      <c r="C136" s="216" t="s">
        <v>874</v>
      </c>
      <c r="D136" s="216" t="s">
        <v>868</v>
      </c>
      <c r="E136" s="216" t="s">
        <v>869</v>
      </c>
    </row>
    <row r="137" spans="1:5" s="217" customFormat="1" x14ac:dyDescent="0.3">
      <c r="A137" s="216" t="s">
        <v>1834</v>
      </c>
      <c r="B137" s="216" t="s">
        <v>869</v>
      </c>
      <c r="C137" s="216" t="s">
        <v>1861</v>
      </c>
      <c r="D137" s="216" t="s">
        <v>868</v>
      </c>
      <c r="E137" s="216" t="s">
        <v>869</v>
      </c>
    </row>
    <row r="138" spans="1:5" s="217" customFormat="1" x14ac:dyDescent="0.3">
      <c r="A138" s="216" t="s">
        <v>1834</v>
      </c>
      <c r="B138" s="216" t="s">
        <v>1862</v>
      </c>
      <c r="C138" s="216" t="s">
        <v>1863</v>
      </c>
      <c r="D138" s="216" t="s">
        <v>868</v>
      </c>
      <c r="E138" s="216" t="s">
        <v>869</v>
      </c>
    </row>
    <row r="139" spans="1:5" s="217" customFormat="1" x14ac:dyDescent="0.3">
      <c r="A139" s="216" t="s">
        <v>1834</v>
      </c>
      <c r="B139" s="216" t="s">
        <v>1864</v>
      </c>
      <c r="C139" s="216" t="s">
        <v>1865</v>
      </c>
      <c r="D139" s="216" t="s">
        <v>868</v>
      </c>
      <c r="E139" s="216" t="s">
        <v>1733</v>
      </c>
    </row>
    <row r="140" spans="1:5" s="217" customFormat="1" x14ac:dyDescent="0.3">
      <c r="A140" s="216" t="s">
        <v>1834</v>
      </c>
      <c r="B140" s="216" t="s">
        <v>1866</v>
      </c>
      <c r="C140" s="216" t="s">
        <v>1867</v>
      </c>
      <c r="D140" s="216" t="s">
        <v>868</v>
      </c>
      <c r="E140" s="216" t="s">
        <v>1733</v>
      </c>
    </row>
    <row r="141" spans="1:5" s="217" customFormat="1" x14ac:dyDescent="0.3">
      <c r="A141" s="216" t="s">
        <v>1834</v>
      </c>
      <c r="B141" s="216" t="s">
        <v>1868</v>
      </c>
      <c r="C141" s="216" t="s">
        <v>1869</v>
      </c>
      <c r="D141" s="216" t="s">
        <v>868</v>
      </c>
      <c r="E141" s="216" t="s">
        <v>1733</v>
      </c>
    </row>
    <row r="142" spans="1:5" s="217" customFormat="1" x14ac:dyDescent="0.3">
      <c r="A142" s="216" t="s">
        <v>1834</v>
      </c>
      <c r="B142" s="216" t="s">
        <v>1870</v>
      </c>
      <c r="C142" s="216" t="s">
        <v>1871</v>
      </c>
      <c r="D142" s="216" t="s">
        <v>868</v>
      </c>
      <c r="E142" s="216" t="s">
        <v>1735</v>
      </c>
    </row>
    <row r="143" spans="1:5" s="217" customFormat="1" x14ac:dyDescent="0.3">
      <c r="A143" s="216" t="s">
        <v>1834</v>
      </c>
      <c r="B143" s="216" t="s">
        <v>1735</v>
      </c>
      <c r="C143" s="216" t="s">
        <v>1736</v>
      </c>
      <c r="D143" s="216" t="s">
        <v>868</v>
      </c>
      <c r="E143" s="216" t="s">
        <v>1735</v>
      </c>
    </row>
    <row r="144" spans="1:5" s="217" customFormat="1" x14ac:dyDescent="0.3">
      <c r="A144" s="216" t="s">
        <v>1834</v>
      </c>
      <c r="B144" s="216" t="s">
        <v>1872</v>
      </c>
      <c r="C144" s="216" t="s">
        <v>1873</v>
      </c>
      <c r="D144" s="216" t="s">
        <v>868</v>
      </c>
      <c r="E144" s="216" t="s">
        <v>1874</v>
      </c>
    </row>
    <row r="145" spans="1:5" s="217" customFormat="1" x14ac:dyDescent="0.3">
      <c r="A145" s="216" t="s">
        <v>1834</v>
      </c>
      <c r="B145" s="216" t="s">
        <v>1875</v>
      </c>
      <c r="C145" s="216" t="s">
        <v>1876</v>
      </c>
      <c r="D145" s="216" t="s">
        <v>868</v>
      </c>
      <c r="E145" s="216" t="s">
        <v>1877</v>
      </c>
    </row>
    <row r="146" spans="1:5" s="217" customFormat="1" x14ac:dyDescent="0.3">
      <c r="A146" s="216" t="s">
        <v>1834</v>
      </c>
      <c r="B146" s="216" t="s">
        <v>1878</v>
      </c>
      <c r="C146" s="216" t="s">
        <v>1879</v>
      </c>
      <c r="D146" s="216" t="s">
        <v>868</v>
      </c>
      <c r="E146" s="216" t="s">
        <v>1877</v>
      </c>
    </row>
    <row r="147" spans="1:5" s="217" customFormat="1" x14ac:dyDescent="0.3">
      <c r="A147" s="216" t="s">
        <v>1834</v>
      </c>
      <c r="B147" s="216" t="s">
        <v>1880</v>
      </c>
      <c r="C147" s="216" t="s">
        <v>1881</v>
      </c>
      <c r="D147" s="216" t="s">
        <v>864</v>
      </c>
      <c r="E147" s="216" t="s">
        <v>1882</v>
      </c>
    </row>
    <row r="148" spans="1:5" s="217" customFormat="1" x14ac:dyDescent="0.3">
      <c r="A148" s="216" t="s">
        <v>1834</v>
      </c>
      <c r="B148" s="216" t="s">
        <v>1743</v>
      </c>
      <c r="C148" s="216" t="s">
        <v>1883</v>
      </c>
      <c r="D148" s="216" t="s">
        <v>864</v>
      </c>
      <c r="E148" s="216" t="s">
        <v>1743</v>
      </c>
    </row>
    <row r="149" spans="1:5" s="217" customFormat="1" x14ac:dyDescent="0.3">
      <c r="A149" s="216" t="s">
        <v>1834</v>
      </c>
      <c r="B149" s="216" t="s">
        <v>1884</v>
      </c>
      <c r="C149" s="216" t="s">
        <v>1885</v>
      </c>
      <c r="D149" s="216" t="s">
        <v>864</v>
      </c>
      <c r="E149" s="216" t="s">
        <v>882</v>
      </c>
    </row>
    <row r="150" spans="1:5" s="217" customFormat="1" x14ac:dyDescent="0.3">
      <c r="A150" s="216" t="s">
        <v>1834</v>
      </c>
      <c r="B150" s="216" t="s">
        <v>882</v>
      </c>
      <c r="C150" s="216" t="s">
        <v>932</v>
      </c>
      <c r="D150" s="216" t="s">
        <v>864</v>
      </c>
      <c r="E150" s="216" t="s">
        <v>882</v>
      </c>
    </row>
    <row r="151" spans="1:5" s="217" customFormat="1" x14ac:dyDescent="0.3">
      <c r="A151" s="216" t="s">
        <v>1834</v>
      </c>
      <c r="B151" s="216" t="s">
        <v>865</v>
      </c>
      <c r="C151" s="216" t="s">
        <v>903</v>
      </c>
      <c r="D151" s="216" t="s">
        <v>864</v>
      </c>
      <c r="E151" s="216" t="s">
        <v>865</v>
      </c>
    </row>
    <row r="152" spans="1:5" s="217" customFormat="1" x14ac:dyDescent="0.3">
      <c r="A152" s="216" t="s">
        <v>1834</v>
      </c>
      <c r="B152" s="216" t="s">
        <v>1886</v>
      </c>
      <c r="C152" s="216" t="s">
        <v>1887</v>
      </c>
      <c r="D152" s="216" t="s">
        <v>834</v>
      </c>
      <c r="E152" s="216" t="s">
        <v>835</v>
      </c>
    </row>
    <row r="153" spans="1:5" s="217" customFormat="1" x14ac:dyDescent="0.3">
      <c r="A153" s="216" t="s">
        <v>1834</v>
      </c>
      <c r="B153" s="216" t="s">
        <v>1888</v>
      </c>
      <c r="C153" s="216" t="s">
        <v>1889</v>
      </c>
      <c r="D153" s="216" t="s">
        <v>834</v>
      </c>
      <c r="E153" s="216" t="s">
        <v>835</v>
      </c>
    </row>
    <row r="154" spans="1:5" s="217" customFormat="1" x14ac:dyDescent="0.3">
      <c r="A154" s="216" t="s">
        <v>1834</v>
      </c>
      <c r="B154" s="216" t="s">
        <v>836</v>
      </c>
      <c r="C154" s="216" t="s">
        <v>1890</v>
      </c>
      <c r="D154" s="216" t="s">
        <v>834</v>
      </c>
      <c r="E154" s="216" t="s">
        <v>835</v>
      </c>
    </row>
    <row r="155" spans="1:5" s="217" customFormat="1" x14ac:dyDescent="0.3">
      <c r="A155" s="216" t="s">
        <v>1834</v>
      </c>
      <c r="B155" s="216" t="s">
        <v>1745</v>
      </c>
      <c r="C155" s="216" t="s">
        <v>1746</v>
      </c>
      <c r="D155" s="216" t="s">
        <v>834</v>
      </c>
      <c r="E155" s="216" t="s">
        <v>1745</v>
      </c>
    </row>
    <row r="156" spans="1:5" s="217" customFormat="1" x14ac:dyDescent="0.3">
      <c r="A156" s="216" t="s">
        <v>1834</v>
      </c>
      <c r="B156" s="216" t="s">
        <v>1891</v>
      </c>
      <c r="C156" s="216" t="s">
        <v>1892</v>
      </c>
      <c r="D156" s="216" t="s">
        <v>834</v>
      </c>
      <c r="E156" s="216" t="s">
        <v>1745</v>
      </c>
    </row>
    <row r="157" spans="1:5" s="217" customFormat="1" x14ac:dyDescent="0.3">
      <c r="A157" s="216" t="s">
        <v>1834</v>
      </c>
      <c r="B157" s="216" t="s">
        <v>1747</v>
      </c>
      <c r="C157" s="216" t="s">
        <v>1748</v>
      </c>
      <c r="D157" s="216" t="s">
        <v>834</v>
      </c>
      <c r="E157" s="216" t="s">
        <v>1747</v>
      </c>
    </row>
    <row r="158" spans="1:5" s="217" customFormat="1" x14ac:dyDescent="0.3">
      <c r="A158" s="216" t="s">
        <v>1834</v>
      </c>
      <c r="B158" s="216" t="s">
        <v>1749</v>
      </c>
      <c r="C158" s="216" t="s">
        <v>1893</v>
      </c>
      <c r="D158" s="216" t="s">
        <v>1710</v>
      </c>
      <c r="E158" s="216" t="s">
        <v>1749</v>
      </c>
    </row>
    <row r="159" spans="1:5" s="217" customFormat="1" x14ac:dyDescent="0.3">
      <c r="A159" s="216" t="s">
        <v>1834</v>
      </c>
      <c r="B159" s="216" t="s">
        <v>1894</v>
      </c>
      <c r="C159" s="216" t="s">
        <v>1895</v>
      </c>
      <c r="D159" s="216" t="s">
        <v>1710</v>
      </c>
      <c r="E159" s="216" t="s">
        <v>1749</v>
      </c>
    </row>
    <row r="160" spans="1:5" s="217" customFormat="1" x14ac:dyDescent="0.3">
      <c r="A160" s="216" t="s">
        <v>1834</v>
      </c>
      <c r="B160" s="216" t="s">
        <v>1896</v>
      </c>
      <c r="C160" s="216" t="s">
        <v>1897</v>
      </c>
      <c r="D160" s="216" t="s">
        <v>1710</v>
      </c>
      <c r="E160" s="216" t="s">
        <v>1749</v>
      </c>
    </row>
    <row r="161" spans="1:5" s="217" customFormat="1" x14ac:dyDescent="0.3">
      <c r="A161" s="216" t="s">
        <v>1834</v>
      </c>
      <c r="B161" s="216" t="s">
        <v>1752</v>
      </c>
      <c r="C161" s="216" t="s">
        <v>1753</v>
      </c>
      <c r="D161" s="216" t="s">
        <v>1710</v>
      </c>
      <c r="E161" s="216" t="s">
        <v>1752</v>
      </c>
    </row>
    <row r="162" spans="1:5" s="217" customFormat="1" x14ac:dyDescent="0.3">
      <c r="A162" s="216" t="s">
        <v>1834</v>
      </c>
      <c r="B162" s="216" t="s">
        <v>1898</v>
      </c>
      <c r="C162" s="216" t="s">
        <v>1899</v>
      </c>
      <c r="D162" s="216" t="s">
        <v>1710</v>
      </c>
      <c r="E162" s="216" t="s">
        <v>1900</v>
      </c>
    </row>
    <row r="163" spans="1:5" s="217" customFormat="1" x14ac:dyDescent="0.3">
      <c r="A163" s="216" t="s">
        <v>1834</v>
      </c>
      <c r="B163" s="216" t="s">
        <v>1901</v>
      </c>
      <c r="C163" s="216" t="s">
        <v>1902</v>
      </c>
      <c r="D163" s="216" t="s">
        <v>1710</v>
      </c>
      <c r="E163" s="216" t="s">
        <v>1900</v>
      </c>
    </row>
    <row r="164" spans="1:5" s="217" customFormat="1" x14ac:dyDescent="0.3">
      <c r="A164" s="216" t="s">
        <v>1834</v>
      </c>
      <c r="B164" s="216" t="s">
        <v>1903</v>
      </c>
      <c r="C164" s="216" t="s">
        <v>1904</v>
      </c>
      <c r="D164" s="216" t="s">
        <v>1710</v>
      </c>
      <c r="E164" s="216" t="s">
        <v>1756</v>
      </c>
    </row>
    <row r="165" spans="1:5" s="217" customFormat="1" x14ac:dyDescent="0.3">
      <c r="A165" s="216" t="s">
        <v>1834</v>
      </c>
      <c r="B165" s="216" t="s">
        <v>1756</v>
      </c>
      <c r="C165" s="216" t="s">
        <v>1757</v>
      </c>
      <c r="D165" s="216" t="s">
        <v>1710</v>
      </c>
      <c r="E165" s="216" t="s">
        <v>1756</v>
      </c>
    </row>
    <row r="166" spans="1:5" s="217" customFormat="1" x14ac:dyDescent="0.3">
      <c r="A166" s="216" t="s">
        <v>1834</v>
      </c>
      <c r="B166" s="216" t="s">
        <v>1905</v>
      </c>
      <c r="C166" s="216" t="s">
        <v>1906</v>
      </c>
      <c r="D166" s="216" t="s">
        <v>1712</v>
      </c>
      <c r="E166" s="216" t="s">
        <v>779</v>
      </c>
    </row>
    <row r="167" spans="1:5" s="217" customFormat="1" x14ac:dyDescent="0.3">
      <c r="A167" s="216" t="s">
        <v>1834</v>
      </c>
      <c r="B167" s="216" t="s">
        <v>1907</v>
      </c>
      <c r="C167" s="216" t="s">
        <v>1908</v>
      </c>
      <c r="D167" s="216" t="s">
        <v>1712</v>
      </c>
      <c r="E167" s="216" t="s">
        <v>779</v>
      </c>
    </row>
    <row r="168" spans="1:5" s="217" customFormat="1" x14ac:dyDescent="0.3">
      <c r="A168" s="216" t="s">
        <v>1834</v>
      </c>
      <c r="B168" s="216" t="s">
        <v>1712</v>
      </c>
      <c r="C168" s="216" t="s">
        <v>1713</v>
      </c>
      <c r="D168" s="216" t="s">
        <v>1712</v>
      </c>
      <c r="E168" s="216" t="s">
        <v>1758</v>
      </c>
    </row>
    <row r="169" spans="1:5" s="217" customFormat="1" x14ac:dyDescent="0.3">
      <c r="A169" s="216" t="s">
        <v>1834</v>
      </c>
      <c r="B169" s="216" t="s">
        <v>1760</v>
      </c>
      <c r="C169" s="216" t="s">
        <v>1761</v>
      </c>
      <c r="D169" s="216" t="s">
        <v>1712</v>
      </c>
      <c r="E169" s="216" t="s">
        <v>1760</v>
      </c>
    </row>
    <row r="170" spans="1:5" s="217" customFormat="1" x14ac:dyDescent="0.3">
      <c r="A170" s="216" t="s">
        <v>1834</v>
      </c>
      <c r="B170" s="216" t="s">
        <v>1762</v>
      </c>
      <c r="C170" s="216" t="s">
        <v>1763</v>
      </c>
      <c r="D170" s="216" t="s">
        <v>1712</v>
      </c>
      <c r="E170" s="216" t="s">
        <v>1762</v>
      </c>
    </row>
    <row r="171" spans="1:5" s="217" customFormat="1" x14ac:dyDescent="0.3">
      <c r="A171" s="216" t="s">
        <v>1834</v>
      </c>
      <c r="B171" s="216" t="s">
        <v>1909</v>
      </c>
      <c r="C171" s="216" t="s">
        <v>1910</v>
      </c>
      <c r="D171" s="216" t="s">
        <v>1712</v>
      </c>
      <c r="E171" s="216" t="s">
        <v>1764</v>
      </c>
    </row>
    <row r="172" spans="1:5" s="217" customFormat="1" x14ac:dyDescent="0.3">
      <c r="A172" s="216" t="s">
        <v>1834</v>
      </c>
      <c r="B172" s="216" t="s">
        <v>1911</v>
      </c>
      <c r="C172" s="216" t="s">
        <v>1912</v>
      </c>
      <c r="D172" s="216" t="s">
        <v>1712</v>
      </c>
      <c r="E172" s="216" t="s">
        <v>1764</v>
      </c>
    </row>
    <row r="173" spans="1:5" s="217" customFormat="1" x14ac:dyDescent="0.3">
      <c r="A173" s="216" t="s">
        <v>1834</v>
      </c>
      <c r="B173" s="216" t="s">
        <v>1913</v>
      </c>
      <c r="C173" s="216" t="s">
        <v>1914</v>
      </c>
      <c r="D173" s="216" t="s">
        <v>1712</v>
      </c>
      <c r="E173" s="216" t="s">
        <v>1764</v>
      </c>
    </row>
    <row r="174" spans="1:5" s="217" customFormat="1" x14ac:dyDescent="0.3">
      <c r="A174" s="216" t="s">
        <v>1834</v>
      </c>
      <c r="B174" s="216" t="s">
        <v>1764</v>
      </c>
      <c r="C174" s="216" t="s">
        <v>1915</v>
      </c>
      <c r="D174" s="216" t="s">
        <v>1712</v>
      </c>
      <c r="E174" s="216" t="s">
        <v>1764</v>
      </c>
    </row>
    <row r="175" spans="1:5" s="217" customFormat="1" x14ac:dyDescent="0.3">
      <c r="A175" s="216" t="s">
        <v>1834</v>
      </c>
      <c r="B175" s="216" t="s">
        <v>1916</v>
      </c>
      <c r="C175" s="216" t="s">
        <v>1917</v>
      </c>
      <c r="D175" s="216" t="s">
        <v>1712</v>
      </c>
      <c r="E175" s="216" t="s">
        <v>1764</v>
      </c>
    </row>
    <row r="176" spans="1:5" s="217" customFormat="1" x14ac:dyDescent="0.3">
      <c r="A176" s="216" t="s">
        <v>1834</v>
      </c>
      <c r="B176" s="216" t="s">
        <v>1918</v>
      </c>
      <c r="C176" s="216" t="s">
        <v>1919</v>
      </c>
      <c r="D176" s="216" t="s">
        <v>1712</v>
      </c>
      <c r="E176" s="216" t="s">
        <v>1764</v>
      </c>
    </row>
    <row r="177" spans="1:5" s="217" customFormat="1" x14ac:dyDescent="0.3">
      <c r="A177" s="216" t="s">
        <v>1834</v>
      </c>
      <c r="B177" s="216" t="s">
        <v>1830</v>
      </c>
      <c r="C177" s="216" t="s">
        <v>1831</v>
      </c>
      <c r="D177" s="216" t="s">
        <v>1712</v>
      </c>
      <c r="E177" s="216" t="s">
        <v>1764</v>
      </c>
    </row>
    <row r="178" spans="1:5" s="217" customFormat="1" x14ac:dyDescent="0.3">
      <c r="A178" s="216" t="s">
        <v>1834</v>
      </c>
      <c r="B178" s="216" t="s">
        <v>1920</v>
      </c>
      <c r="C178" s="216" t="s">
        <v>1062</v>
      </c>
      <c r="D178" s="216" t="s">
        <v>1712</v>
      </c>
      <c r="E178" s="216" t="s">
        <v>1764</v>
      </c>
    </row>
    <row r="179" spans="1:5" s="217" customFormat="1" x14ac:dyDescent="0.3">
      <c r="A179" s="216" t="s">
        <v>1834</v>
      </c>
      <c r="B179" s="216" t="s">
        <v>1765</v>
      </c>
      <c r="C179" s="216" t="s">
        <v>1766</v>
      </c>
      <c r="D179" s="216" t="s">
        <v>1712</v>
      </c>
      <c r="E179" s="216" t="s">
        <v>1765</v>
      </c>
    </row>
    <row r="180" spans="1:5" s="217" customFormat="1" x14ac:dyDescent="0.3">
      <c r="A180" s="216" t="s">
        <v>1834</v>
      </c>
      <c r="B180" s="216" t="s">
        <v>1921</v>
      </c>
      <c r="C180" s="216" t="s">
        <v>1922</v>
      </c>
      <c r="D180" s="216" t="s">
        <v>1714</v>
      </c>
      <c r="E180" s="216" t="s">
        <v>1767</v>
      </c>
    </row>
    <row r="181" spans="1:5" s="217" customFormat="1" x14ac:dyDescent="0.3">
      <c r="A181" s="216" t="s">
        <v>1834</v>
      </c>
      <c r="B181" s="216" t="s">
        <v>1923</v>
      </c>
      <c r="C181" s="216" t="s">
        <v>1924</v>
      </c>
      <c r="D181" s="216" t="s">
        <v>1714</v>
      </c>
      <c r="E181" s="216" t="s">
        <v>899</v>
      </c>
    </row>
    <row r="182" spans="1:5" s="217" customFormat="1" x14ac:dyDescent="0.3">
      <c r="A182" s="216" t="s">
        <v>1834</v>
      </c>
      <c r="B182" s="216" t="s">
        <v>1925</v>
      </c>
      <c r="C182" s="216" t="s">
        <v>1926</v>
      </c>
      <c r="D182" s="216" t="s">
        <v>1714</v>
      </c>
      <c r="E182" s="216" t="s">
        <v>899</v>
      </c>
    </row>
    <row r="183" spans="1:5" s="217" customFormat="1" x14ac:dyDescent="0.3">
      <c r="A183" s="216" t="s">
        <v>1834</v>
      </c>
      <c r="B183" s="216" t="s">
        <v>1927</v>
      </c>
      <c r="C183" s="216" t="s">
        <v>1928</v>
      </c>
      <c r="D183" s="216" t="s">
        <v>1714</v>
      </c>
      <c r="E183" s="216" t="s">
        <v>899</v>
      </c>
    </row>
    <row r="184" spans="1:5" s="217" customFormat="1" x14ac:dyDescent="0.3">
      <c r="A184" s="216" t="s">
        <v>1834</v>
      </c>
      <c r="B184" s="216" t="s">
        <v>1929</v>
      </c>
      <c r="C184" s="216" t="s">
        <v>1930</v>
      </c>
      <c r="D184" s="216" t="s">
        <v>1714</v>
      </c>
      <c r="E184" s="216" t="s">
        <v>899</v>
      </c>
    </row>
    <row r="185" spans="1:5" s="217" customFormat="1" x14ac:dyDescent="0.3">
      <c r="A185" s="216" t="s">
        <v>1834</v>
      </c>
      <c r="B185" s="216" t="s">
        <v>1769</v>
      </c>
      <c r="C185" s="216" t="s">
        <v>1770</v>
      </c>
      <c r="D185" s="216" t="s">
        <v>1714</v>
      </c>
      <c r="E185" s="216" t="s">
        <v>1769</v>
      </c>
    </row>
    <row r="186" spans="1:5" s="217" customFormat="1" x14ac:dyDescent="0.3">
      <c r="A186" s="216" t="s">
        <v>1834</v>
      </c>
      <c r="B186" s="216" t="s">
        <v>1931</v>
      </c>
      <c r="C186" s="216" t="s">
        <v>1932</v>
      </c>
      <c r="D186" s="216" t="s">
        <v>1714</v>
      </c>
      <c r="E186" s="216" t="s">
        <v>1769</v>
      </c>
    </row>
    <row r="187" spans="1:5" s="217" customFormat="1" x14ac:dyDescent="0.3">
      <c r="A187" s="216" t="s">
        <v>1834</v>
      </c>
      <c r="B187" s="216" t="s">
        <v>1933</v>
      </c>
      <c r="C187" s="216" t="s">
        <v>1934</v>
      </c>
      <c r="D187" s="216" t="s">
        <v>1714</v>
      </c>
      <c r="E187" s="216" t="s">
        <v>1771</v>
      </c>
    </row>
    <row r="188" spans="1:5" s="217" customFormat="1" x14ac:dyDescent="0.3">
      <c r="A188" s="216" t="s">
        <v>1834</v>
      </c>
      <c r="B188" s="216" t="s">
        <v>1935</v>
      </c>
      <c r="C188" s="216" t="s">
        <v>1936</v>
      </c>
      <c r="D188" s="216" t="s">
        <v>1714</v>
      </c>
      <c r="E188" s="216" t="s">
        <v>1773</v>
      </c>
    </row>
    <row r="189" spans="1:5" s="217" customFormat="1" x14ac:dyDescent="0.3">
      <c r="A189" s="216" t="s">
        <v>1834</v>
      </c>
      <c r="B189" s="216" t="s">
        <v>1937</v>
      </c>
      <c r="C189" s="216" t="s">
        <v>1938</v>
      </c>
      <c r="D189" s="216" t="s">
        <v>1714</v>
      </c>
      <c r="E189" s="216" t="s">
        <v>1773</v>
      </c>
    </row>
    <row r="190" spans="1:5" s="217" customFormat="1" x14ac:dyDescent="0.3">
      <c r="A190" s="216" t="s">
        <v>1834</v>
      </c>
      <c r="B190" s="216" t="s">
        <v>1939</v>
      </c>
      <c r="C190" s="216" t="s">
        <v>1940</v>
      </c>
      <c r="D190" s="216" t="s">
        <v>1714</v>
      </c>
      <c r="E190" s="216" t="s">
        <v>1775</v>
      </c>
    </row>
    <row r="191" spans="1:5" s="217" customFormat="1" x14ac:dyDescent="0.3">
      <c r="A191" s="216" t="s">
        <v>1834</v>
      </c>
      <c r="B191" s="216" t="s">
        <v>1941</v>
      </c>
      <c r="C191" s="216" t="s">
        <v>1942</v>
      </c>
      <c r="D191" s="216" t="s">
        <v>1714</v>
      </c>
      <c r="E191" s="216" t="s">
        <v>1943</v>
      </c>
    </row>
    <row r="192" spans="1:5" s="217" customFormat="1" x14ac:dyDescent="0.3">
      <c r="A192" s="216" t="s">
        <v>1834</v>
      </c>
      <c r="B192" s="216" t="s">
        <v>1779</v>
      </c>
      <c r="C192" s="216" t="s">
        <v>1780</v>
      </c>
      <c r="D192" s="216" t="s">
        <v>842</v>
      </c>
      <c r="E192" s="216" t="s">
        <v>1779</v>
      </c>
    </row>
    <row r="193" spans="1:5" s="217" customFormat="1" x14ac:dyDescent="0.3">
      <c r="A193" s="216" t="s">
        <v>1834</v>
      </c>
      <c r="B193" s="216" t="s">
        <v>843</v>
      </c>
      <c r="C193" s="216" t="s">
        <v>926</v>
      </c>
      <c r="D193" s="216" t="s">
        <v>842</v>
      </c>
      <c r="E193" s="216" t="s">
        <v>843</v>
      </c>
    </row>
    <row r="194" spans="1:5" s="217" customFormat="1" x14ac:dyDescent="0.3">
      <c r="A194" s="216" t="s">
        <v>1834</v>
      </c>
      <c r="B194" s="216" t="s">
        <v>1944</v>
      </c>
      <c r="C194" s="216" t="s">
        <v>1945</v>
      </c>
      <c r="D194" s="216" t="s">
        <v>842</v>
      </c>
      <c r="E194" s="216" t="s">
        <v>843</v>
      </c>
    </row>
    <row r="195" spans="1:5" s="217" customFormat="1" x14ac:dyDescent="0.3">
      <c r="A195" s="216" t="s">
        <v>1834</v>
      </c>
      <c r="B195" s="216" t="s">
        <v>1946</v>
      </c>
      <c r="C195" s="216" t="s">
        <v>1947</v>
      </c>
      <c r="D195" s="216" t="s">
        <v>842</v>
      </c>
      <c r="E195" s="216" t="s">
        <v>843</v>
      </c>
    </row>
    <row r="196" spans="1:5" s="217" customFormat="1" x14ac:dyDescent="0.3">
      <c r="A196" s="216" t="s">
        <v>1834</v>
      </c>
      <c r="B196" s="216" t="s">
        <v>1948</v>
      </c>
      <c r="C196" s="216" t="s">
        <v>1949</v>
      </c>
      <c r="D196" s="216" t="s">
        <v>842</v>
      </c>
      <c r="E196" s="216" t="s">
        <v>843</v>
      </c>
    </row>
    <row r="197" spans="1:5" s="217" customFormat="1" x14ac:dyDescent="0.3">
      <c r="A197" s="216" t="s">
        <v>1834</v>
      </c>
      <c r="B197" s="216" t="s">
        <v>1950</v>
      </c>
      <c r="C197" s="216" t="s">
        <v>1782</v>
      </c>
      <c r="D197" s="216" t="s">
        <v>842</v>
      </c>
      <c r="E197" s="216" t="s">
        <v>1950</v>
      </c>
    </row>
    <row r="198" spans="1:5" s="217" customFormat="1" x14ac:dyDescent="0.3">
      <c r="A198" s="216" t="s">
        <v>1834</v>
      </c>
      <c r="B198" s="216" t="s">
        <v>1951</v>
      </c>
      <c r="C198" s="216" t="s">
        <v>1952</v>
      </c>
      <c r="D198" s="216" t="s">
        <v>842</v>
      </c>
      <c r="E198" s="216" t="s">
        <v>1950</v>
      </c>
    </row>
    <row r="199" spans="1:5" s="217" customFormat="1" x14ac:dyDescent="0.3">
      <c r="A199" s="216" t="s">
        <v>1834</v>
      </c>
      <c r="B199" s="216" t="s">
        <v>1953</v>
      </c>
      <c r="C199" s="216" t="s">
        <v>1954</v>
      </c>
      <c r="D199" s="216" t="s">
        <v>842</v>
      </c>
      <c r="E199" s="216" t="s">
        <v>1955</v>
      </c>
    </row>
    <row r="200" spans="1:5" s="217" customFormat="1" x14ac:dyDescent="0.3">
      <c r="A200" s="216" t="s">
        <v>1834</v>
      </c>
      <c r="B200" s="216" t="s">
        <v>1955</v>
      </c>
      <c r="C200" s="216" t="s">
        <v>1784</v>
      </c>
      <c r="D200" s="216" t="s">
        <v>842</v>
      </c>
      <c r="E200" s="216" t="s">
        <v>1955</v>
      </c>
    </row>
    <row r="201" spans="1:5" s="217" customFormat="1" x14ac:dyDescent="0.3">
      <c r="A201" s="216" t="s">
        <v>1834</v>
      </c>
      <c r="B201" s="216" t="s">
        <v>1785</v>
      </c>
      <c r="C201" s="216" t="s">
        <v>1786</v>
      </c>
      <c r="D201" s="216" t="s">
        <v>842</v>
      </c>
      <c r="E201" s="216" t="s">
        <v>1785</v>
      </c>
    </row>
    <row r="202" spans="1:5" s="217" customFormat="1" x14ac:dyDescent="0.3">
      <c r="A202" s="216" t="s">
        <v>1834</v>
      </c>
      <c r="B202" s="216" t="s">
        <v>1956</v>
      </c>
      <c r="C202" s="216" t="s">
        <v>1957</v>
      </c>
      <c r="D202" s="216" t="s">
        <v>829</v>
      </c>
      <c r="E202" s="216" t="s">
        <v>1958</v>
      </c>
    </row>
    <row r="203" spans="1:5" s="217" customFormat="1" x14ac:dyDescent="0.3">
      <c r="A203" s="216" t="s">
        <v>1834</v>
      </c>
      <c r="B203" s="216" t="s">
        <v>1959</v>
      </c>
      <c r="C203" s="216" t="s">
        <v>1960</v>
      </c>
      <c r="D203" s="216" t="s">
        <v>829</v>
      </c>
      <c r="E203" s="216" t="s">
        <v>830</v>
      </c>
    </row>
    <row r="204" spans="1:5" s="217" customFormat="1" x14ac:dyDescent="0.3">
      <c r="A204" s="216" t="s">
        <v>1834</v>
      </c>
      <c r="B204" s="216" t="s">
        <v>1961</v>
      </c>
      <c r="C204" s="216" t="s">
        <v>1962</v>
      </c>
      <c r="D204" s="216" t="s">
        <v>829</v>
      </c>
      <c r="E204" s="216" t="s">
        <v>830</v>
      </c>
    </row>
    <row r="205" spans="1:5" s="217" customFormat="1" x14ac:dyDescent="0.3">
      <c r="A205" s="216" t="s">
        <v>1834</v>
      </c>
      <c r="B205" s="216" t="s">
        <v>830</v>
      </c>
      <c r="C205" s="216" t="s">
        <v>930</v>
      </c>
      <c r="D205" s="216" t="s">
        <v>829</v>
      </c>
      <c r="E205" s="216" t="s">
        <v>830</v>
      </c>
    </row>
    <row r="206" spans="1:5" s="217" customFormat="1" x14ac:dyDescent="0.3">
      <c r="A206" s="216" t="s">
        <v>1834</v>
      </c>
      <c r="B206" s="216" t="s">
        <v>900</v>
      </c>
      <c r="C206" s="216" t="s">
        <v>1963</v>
      </c>
      <c r="D206" s="216" t="s">
        <v>829</v>
      </c>
      <c r="E206" s="216" t="s">
        <v>830</v>
      </c>
    </row>
    <row r="207" spans="1:5" s="217" customFormat="1" x14ac:dyDescent="0.3">
      <c r="A207" s="216" t="s">
        <v>1834</v>
      </c>
      <c r="B207" s="216" t="s">
        <v>1964</v>
      </c>
      <c r="C207" s="216" t="s">
        <v>1965</v>
      </c>
      <c r="D207" s="216" t="s">
        <v>829</v>
      </c>
      <c r="E207" s="216" t="s">
        <v>830</v>
      </c>
    </row>
    <row r="208" spans="1:5" s="217" customFormat="1" x14ac:dyDescent="0.3">
      <c r="A208" s="216" t="s">
        <v>1834</v>
      </c>
      <c r="B208" s="216" t="s">
        <v>1787</v>
      </c>
      <c r="C208" s="216" t="s">
        <v>1966</v>
      </c>
      <c r="D208" s="216" t="s">
        <v>829</v>
      </c>
      <c r="E208" s="216" t="s">
        <v>1787</v>
      </c>
    </row>
    <row r="209" spans="1:5" s="217" customFormat="1" x14ac:dyDescent="0.3">
      <c r="A209" s="216" t="s">
        <v>1834</v>
      </c>
      <c r="B209" s="216" t="s">
        <v>1788</v>
      </c>
      <c r="C209" s="216" t="s">
        <v>1789</v>
      </c>
      <c r="D209" s="216" t="s">
        <v>878</v>
      </c>
      <c r="E209" s="216" t="s">
        <v>1788</v>
      </c>
    </row>
    <row r="210" spans="1:5" s="217" customFormat="1" x14ac:dyDescent="0.3">
      <c r="A210" s="216" t="s">
        <v>1834</v>
      </c>
      <c r="B210" s="216" t="s">
        <v>1967</v>
      </c>
      <c r="C210" s="216" t="s">
        <v>1968</v>
      </c>
      <c r="D210" s="216" t="s">
        <v>878</v>
      </c>
      <c r="E210" s="216" t="s">
        <v>1788</v>
      </c>
    </row>
    <row r="211" spans="1:5" s="217" customFormat="1" x14ac:dyDescent="0.3">
      <c r="A211" s="216" t="s">
        <v>1834</v>
      </c>
      <c r="B211" s="216" t="s">
        <v>1790</v>
      </c>
      <c r="C211" s="216" t="s">
        <v>1791</v>
      </c>
      <c r="D211" s="216" t="s">
        <v>878</v>
      </c>
      <c r="E211" s="216" t="s">
        <v>1790</v>
      </c>
    </row>
    <row r="212" spans="1:5" s="217" customFormat="1" x14ac:dyDescent="0.3">
      <c r="A212" s="216" t="s">
        <v>1834</v>
      </c>
      <c r="B212" s="216" t="s">
        <v>1969</v>
      </c>
      <c r="C212" s="216" t="s">
        <v>1970</v>
      </c>
      <c r="D212" s="216" t="s">
        <v>878</v>
      </c>
      <c r="E212" s="216" t="s">
        <v>1790</v>
      </c>
    </row>
    <row r="213" spans="1:5" s="217" customFormat="1" x14ac:dyDescent="0.3">
      <c r="A213" s="216" t="s">
        <v>1834</v>
      </c>
      <c r="B213" s="216" t="s">
        <v>1971</v>
      </c>
      <c r="C213" s="216" t="s">
        <v>1972</v>
      </c>
      <c r="D213" s="216" t="s">
        <v>878</v>
      </c>
      <c r="E213" s="216" t="s">
        <v>1790</v>
      </c>
    </row>
    <row r="214" spans="1:5" s="217" customFormat="1" x14ac:dyDescent="0.3">
      <c r="A214" s="216" t="s">
        <v>1834</v>
      </c>
      <c r="B214" s="216" t="s">
        <v>1973</v>
      </c>
      <c r="C214" s="216" t="s">
        <v>1974</v>
      </c>
      <c r="D214" s="216" t="s">
        <v>878</v>
      </c>
      <c r="E214" s="216" t="s">
        <v>1790</v>
      </c>
    </row>
    <row r="215" spans="1:5" s="217" customFormat="1" x14ac:dyDescent="0.3">
      <c r="A215" s="216" t="s">
        <v>1834</v>
      </c>
      <c r="B215" s="216" t="s">
        <v>1975</v>
      </c>
      <c r="C215" s="216" t="s">
        <v>1976</v>
      </c>
      <c r="D215" s="216" t="s">
        <v>878</v>
      </c>
      <c r="E215" s="216" t="s">
        <v>1790</v>
      </c>
    </row>
    <row r="216" spans="1:5" s="217" customFormat="1" x14ac:dyDescent="0.3">
      <c r="A216" s="216" t="s">
        <v>1834</v>
      </c>
      <c r="B216" s="216" t="s">
        <v>1977</v>
      </c>
      <c r="C216" s="216" t="s">
        <v>1978</v>
      </c>
      <c r="D216" s="216" t="s">
        <v>878</v>
      </c>
      <c r="E216" s="216" t="s">
        <v>1792</v>
      </c>
    </row>
    <row r="217" spans="1:5" s="217" customFormat="1" x14ac:dyDescent="0.3">
      <c r="A217" s="216" t="s">
        <v>1834</v>
      </c>
      <c r="B217" s="216" t="s">
        <v>1979</v>
      </c>
      <c r="C217" s="216" t="s">
        <v>1980</v>
      </c>
      <c r="D217" s="216" t="s">
        <v>878</v>
      </c>
      <c r="E217" s="216" t="s">
        <v>1792</v>
      </c>
    </row>
    <row r="218" spans="1:5" s="217" customFormat="1" x14ac:dyDescent="0.3">
      <c r="A218" s="216" t="s">
        <v>1834</v>
      </c>
      <c r="B218" s="216" t="s">
        <v>1981</v>
      </c>
      <c r="C218" s="216" t="s">
        <v>1982</v>
      </c>
      <c r="D218" s="216" t="s">
        <v>878</v>
      </c>
      <c r="E218" s="216" t="s">
        <v>879</v>
      </c>
    </row>
    <row r="219" spans="1:5" s="217" customFormat="1" x14ac:dyDescent="0.3">
      <c r="A219" s="216" t="s">
        <v>1834</v>
      </c>
      <c r="B219" s="216" t="s">
        <v>879</v>
      </c>
      <c r="C219" s="216" t="s">
        <v>928</v>
      </c>
      <c r="D219" s="216" t="s">
        <v>878</v>
      </c>
      <c r="E219" s="216" t="s">
        <v>879</v>
      </c>
    </row>
    <row r="220" spans="1:5" s="217" customFormat="1" x14ac:dyDescent="0.3">
      <c r="A220" s="216" t="s">
        <v>1834</v>
      </c>
      <c r="B220" s="216" t="s">
        <v>1983</v>
      </c>
      <c r="C220" s="216" t="s">
        <v>1984</v>
      </c>
      <c r="D220" s="216" t="s">
        <v>878</v>
      </c>
      <c r="E220" s="216" t="s">
        <v>879</v>
      </c>
    </row>
    <row r="221" spans="1:5" s="217" customFormat="1" x14ac:dyDescent="0.3">
      <c r="A221" s="216" t="s">
        <v>1834</v>
      </c>
      <c r="B221" s="216" t="s">
        <v>1985</v>
      </c>
      <c r="C221" s="216" t="s">
        <v>1986</v>
      </c>
      <c r="D221" s="216" t="s">
        <v>878</v>
      </c>
      <c r="E221" s="216" t="s">
        <v>879</v>
      </c>
    </row>
    <row r="222" spans="1:5" s="217" customFormat="1" x14ac:dyDescent="0.3">
      <c r="A222" s="216" t="s">
        <v>1834</v>
      </c>
      <c r="B222" s="216" t="s">
        <v>1987</v>
      </c>
      <c r="C222" s="216" t="s">
        <v>1988</v>
      </c>
      <c r="D222" s="216" t="s">
        <v>878</v>
      </c>
      <c r="E222" s="216" t="s">
        <v>879</v>
      </c>
    </row>
    <row r="223" spans="1:5" s="217" customFormat="1" x14ac:dyDescent="0.3">
      <c r="A223" s="216" t="s">
        <v>1834</v>
      </c>
      <c r="B223" s="216" t="s">
        <v>1989</v>
      </c>
      <c r="C223" s="216" t="s">
        <v>1990</v>
      </c>
      <c r="D223" s="216" t="s">
        <v>878</v>
      </c>
      <c r="E223" s="216" t="s">
        <v>879</v>
      </c>
    </row>
    <row r="224" spans="1:5" s="217" customFormat="1" x14ac:dyDescent="0.3">
      <c r="A224" s="216" t="s">
        <v>1834</v>
      </c>
      <c r="B224" s="216" t="s">
        <v>1991</v>
      </c>
      <c r="C224" s="216" t="s">
        <v>1992</v>
      </c>
      <c r="D224" s="216" t="s">
        <v>878</v>
      </c>
      <c r="E224" s="216" t="s">
        <v>879</v>
      </c>
    </row>
    <row r="225" spans="1:5" s="217" customFormat="1" x14ac:dyDescent="0.3">
      <c r="A225" s="216" t="s">
        <v>1834</v>
      </c>
      <c r="B225" s="216" t="s">
        <v>892</v>
      </c>
      <c r="C225" s="216" t="s">
        <v>1054</v>
      </c>
      <c r="D225" s="216" t="s">
        <v>799</v>
      </c>
      <c r="E225" s="216" t="s">
        <v>892</v>
      </c>
    </row>
    <row r="226" spans="1:5" s="217" customFormat="1" x14ac:dyDescent="0.3">
      <c r="A226" s="216" t="s">
        <v>1834</v>
      </c>
      <c r="B226" s="216" t="s">
        <v>1993</v>
      </c>
      <c r="C226" s="216" t="s">
        <v>1052</v>
      </c>
      <c r="D226" s="216" t="s">
        <v>799</v>
      </c>
      <c r="E226" s="216" t="s">
        <v>892</v>
      </c>
    </row>
    <row r="227" spans="1:5" s="217" customFormat="1" x14ac:dyDescent="0.3">
      <c r="A227" s="216" t="s">
        <v>1834</v>
      </c>
      <c r="B227" s="216" t="s">
        <v>1795</v>
      </c>
      <c r="C227" s="216" t="s">
        <v>1796</v>
      </c>
      <c r="D227" s="216" t="s">
        <v>799</v>
      </c>
      <c r="E227" s="216" t="s">
        <v>1795</v>
      </c>
    </row>
    <row r="228" spans="1:5" s="217" customFormat="1" x14ac:dyDescent="0.3">
      <c r="A228" s="216" t="s">
        <v>1834</v>
      </c>
      <c r="B228" s="216" t="s">
        <v>1797</v>
      </c>
      <c r="C228" s="216" t="s">
        <v>1798</v>
      </c>
      <c r="D228" s="216" t="s">
        <v>799</v>
      </c>
      <c r="E228" s="216" t="s">
        <v>1797</v>
      </c>
    </row>
    <row r="229" spans="1:5" s="217" customFormat="1" x14ac:dyDescent="0.3">
      <c r="A229" s="216" t="s">
        <v>1834</v>
      </c>
      <c r="B229" s="216" t="s">
        <v>800</v>
      </c>
      <c r="C229" s="216" t="s">
        <v>1994</v>
      </c>
      <c r="D229" s="216" t="s">
        <v>799</v>
      </c>
      <c r="E229" s="216" t="s">
        <v>800</v>
      </c>
    </row>
    <row r="230" spans="1:5" s="217" customFormat="1" x14ac:dyDescent="0.3">
      <c r="A230" s="216" t="s">
        <v>1834</v>
      </c>
      <c r="B230" s="216" t="s">
        <v>895</v>
      </c>
      <c r="C230" s="216" t="s">
        <v>1995</v>
      </c>
      <c r="D230" s="216" t="s">
        <v>799</v>
      </c>
      <c r="E230" s="216" t="s">
        <v>800</v>
      </c>
    </row>
    <row r="231" spans="1:5" s="217" customFormat="1" x14ac:dyDescent="0.3">
      <c r="A231" s="216" t="s">
        <v>1834</v>
      </c>
      <c r="B231" s="216" t="s">
        <v>1799</v>
      </c>
      <c r="C231" s="216" t="s">
        <v>1800</v>
      </c>
      <c r="D231" s="216" t="s">
        <v>799</v>
      </c>
      <c r="E231" s="216" t="s">
        <v>1799</v>
      </c>
    </row>
    <row r="232" spans="1:5" s="217" customFormat="1" x14ac:dyDescent="0.3">
      <c r="A232" s="216" t="s">
        <v>1834</v>
      </c>
      <c r="B232" s="216" t="s">
        <v>1996</v>
      </c>
      <c r="C232" s="216" t="s">
        <v>1997</v>
      </c>
      <c r="D232" s="216" t="s">
        <v>799</v>
      </c>
      <c r="E232" s="216" t="s">
        <v>1801</v>
      </c>
    </row>
    <row r="233" spans="1:5" s="217" customFormat="1" x14ac:dyDescent="0.3">
      <c r="A233" s="216" t="s">
        <v>1834</v>
      </c>
      <c r="B233" s="216" t="s">
        <v>1801</v>
      </c>
      <c r="C233" s="216" t="s">
        <v>1998</v>
      </c>
      <c r="D233" s="216" t="s">
        <v>799</v>
      </c>
      <c r="E233" s="216" t="s">
        <v>1801</v>
      </c>
    </row>
    <row r="234" spans="1:5" s="217" customFormat="1" x14ac:dyDescent="0.3">
      <c r="A234" s="216" t="s">
        <v>1834</v>
      </c>
      <c r="B234" s="216" t="s">
        <v>1999</v>
      </c>
      <c r="C234" s="216" t="s">
        <v>2000</v>
      </c>
      <c r="D234" s="216" t="s">
        <v>791</v>
      </c>
      <c r="E234" s="216" t="s">
        <v>1803</v>
      </c>
    </row>
    <row r="235" spans="1:5" x14ac:dyDescent="0.3">
      <c r="A235" s="216" t="s">
        <v>1834</v>
      </c>
      <c r="B235" s="216" t="s">
        <v>792</v>
      </c>
      <c r="C235" s="216" t="s">
        <v>925</v>
      </c>
      <c r="D235" s="216" t="s">
        <v>791</v>
      </c>
      <c r="E235" s="216" t="s">
        <v>792</v>
      </c>
    </row>
    <row r="236" spans="1:5" x14ac:dyDescent="0.3">
      <c r="A236" s="216" t="s">
        <v>1834</v>
      </c>
      <c r="B236" s="216" t="s">
        <v>2001</v>
      </c>
      <c r="C236" s="216" t="s">
        <v>2002</v>
      </c>
      <c r="D236" s="216" t="s">
        <v>791</v>
      </c>
      <c r="E236" s="216" t="s">
        <v>792</v>
      </c>
    </row>
    <row r="237" spans="1:5" x14ac:dyDescent="0.3">
      <c r="A237" s="216" t="s">
        <v>1834</v>
      </c>
      <c r="B237" s="216" t="s">
        <v>2003</v>
      </c>
      <c r="C237" s="216" t="s">
        <v>2004</v>
      </c>
      <c r="D237" s="216" t="s">
        <v>791</v>
      </c>
      <c r="E237" s="216" t="s">
        <v>792</v>
      </c>
    </row>
    <row r="238" spans="1:5" x14ac:dyDescent="0.3">
      <c r="A238" s="216" t="s">
        <v>1834</v>
      </c>
      <c r="B238" s="216" t="s">
        <v>2005</v>
      </c>
      <c r="C238" s="216" t="s">
        <v>2006</v>
      </c>
      <c r="D238" s="216" t="s">
        <v>791</v>
      </c>
      <c r="E238" s="216" t="s">
        <v>792</v>
      </c>
    </row>
    <row r="239" spans="1:5" x14ac:dyDescent="0.3">
      <c r="A239" s="216" t="s">
        <v>1834</v>
      </c>
      <c r="B239" s="216" t="s">
        <v>2007</v>
      </c>
      <c r="C239" s="216" t="s">
        <v>2008</v>
      </c>
      <c r="D239" s="216" t="s">
        <v>791</v>
      </c>
      <c r="E239" s="216" t="s">
        <v>792</v>
      </c>
    </row>
    <row r="240" spans="1:5" x14ac:dyDescent="0.3">
      <c r="A240" s="216" t="s">
        <v>1834</v>
      </c>
      <c r="B240" s="216" t="s">
        <v>2009</v>
      </c>
      <c r="C240" s="216" t="s">
        <v>1807</v>
      </c>
      <c r="D240" s="216" t="s">
        <v>791</v>
      </c>
      <c r="E240" s="216" t="s">
        <v>2009</v>
      </c>
    </row>
    <row r="241" spans="1:5" x14ac:dyDescent="0.3">
      <c r="A241" s="216" t="s">
        <v>1834</v>
      </c>
      <c r="B241" s="216" t="s">
        <v>2010</v>
      </c>
      <c r="C241" s="216" t="s">
        <v>2011</v>
      </c>
      <c r="D241" s="216" t="s">
        <v>791</v>
      </c>
      <c r="E241" s="216" t="s">
        <v>2009</v>
      </c>
    </row>
    <row r="242" spans="1:5" x14ac:dyDescent="0.3">
      <c r="A242" s="216" t="s">
        <v>1834</v>
      </c>
      <c r="B242" s="216" t="s">
        <v>2012</v>
      </c>
      <c r="C242" s="216" t="s">
        <v>2013</v>
      </c>
      <c r="D242" s="216" t="s">
        <v>791</v>
      </c>
      <c r="E242" s="216" t="s">
        <v>2009</v>
      </c>
    </row>
    <row r="243" spans="1:5" x14ac:dyDescent="0.3">
      <c r="A243" s="216" t="s">
        <v>1834</v>
      </c>
      <c r="B243" s="216" t="s">
        <v>2014</v>
      </c>
      <c r="C243" s="216" t="s">
        <v>2015</v>
      </c>
      <c r="D243" s="216" t="s">
        <v>791</v>
      </c>
      <c r="E243" s="216" t="s">
        <v>2009</v>
      </c>
    </row>
    <row r="244" spans="1:5" x14ac:dyDescent="0.3">
      <c r="A244" s="216" t="s">
        <v>1834</v>
      </c>
      <c r="B244" s="216" t="s">
        <v>2016</v>
      </c>
      <c r="C244" s="216" t="s">
        <v>2017</v>
      </c>
      <c r="D244" s="216" t="s">
        <v>791</v>
      </c>
      <c r="E244" s="216" t="s">
        <v>1808</v>
      </c>
    </row>
    <row r="245" spans="1:5" x14ac:dyDescent="0.3">
      <c r="A245" s="216" t="s">
        <v>1834</v>
      </c>
      <c r="B245" s="216" t="s">
        <v>1808</v>
      </c>
      <c r="C245" s="216" t="s">
        <v>1057</v>
      </c>
      <c r="D245" s="216" t="s">
        <v>791</v>
      </c>
      <c r="E245" s="216" t="s">
        <v>1808</v>
      </c>
    </row>
    <row r="246" spans="1:5" x14ac:dyDescent="0.3">
      <c r="A246" s="216" t="s">
        <v>1834</v>
      </c>
      <c r="B246" s="216" t="s">
        <v>2018</v>
      </c>
      <c r="C246" s="216" t="s">
        <v>2019</v>
      </c>
      <c r="D246" s="216" t="s">
        <v>791</v>
      </c>
      <c r="E246" s="216" t="s">
        <v>1808</v>
      </c>
    </row>
    <row r="247" spans="1:5" x14ac:dyDescent="0.3">
      <c r="A247" s="216" t="s">
        <v>1834</v>
      </c>
      <c r="B247" s="216" t="s">
        <v>2020</v>
      </c>
      <c r="C247" s="216" t="s">
        <v>2021</v>
      </c>
      <c r="D247" s="216" t="s">
        <v>791</v>
      </c>
      <c r="E247" s="216" t="s">
        <v>883</v>
      </c>
    </row>
    <row r="248" spans="1:5" x14ac:dyDescent="0.3">
      <c r="A248" s="216" t="s">
        <v>1834</v>
      </c>
      <c r="B248" s="216" t="s">
        <v>2022</v>
      </c>
      <c r="C248" s="216" t="s">
        <v>2023</v>
      </c>
      <c r="D248" s="216" t="s">
        <v>791</v>
      </c>
      <c r="E248" s="216" t="s">
        <v>883</v>
      </c>
    </row>
    <row r="249" spans="1:5" x14ac:dyDescent="0.3">
      <c r="A249" s="216" t="s">
        <v>1834</v>
      </c>
      <c r="B249" s="216" t="s">
        <v>883</v>
      </c>
      <c r="C249" s="216" t="s">
        <v>931</v>
      </c>
      <c r="D249" s="216" t="s">
        <v>791</v>
      </c>
      <c r="E249" s="216" t="s">
        <v>883</v>
      </c>
    </row>
    <row r="250" spans="1:5" x14ac:dyDescent="0.3">
      <c r="A250" s="216" t="s">
        <v>1834</v>
      </c>
      <c r="B250" s="216" t="s">
        <v>2024</v>
      </c>
      <c r="C250" s="216" t="s">
        <v>1061</v>
      </c>
      <c r="D250" s="216" t="s">
        <v>791</v>
      </c>
      <c r="E250" s="216" t="s">
        <v>2025</v>
      </c>
    </row>
    <row r="251" spans="1:5" x14ac:dyDescent="0.3">
      <c r="A251" s="216" t="s">
        <v>1834</v>
      </c>
      <c r="B251" s="216" t="s">
        <v>2026</v>
      </c>
      <c r="C251" s="216" t="s">
        <v>2027</v>
      </c>
      <c r="D251" s="216" t="s">
        <v>1722</v>
      </c>
      <c r="E251" s="216" t="s">
        <v>2028</v>
      </c>
    </row>
    <row r="252" spans="1:5" x14ac:dyDescent="0.3">
      <c r="A252" s="216" t="s">
        <v>1834</v>
      </c>
      <c r="B252" s="216" t="s">
        <v>2028</v>
      </c>
      <c r="C252" s="216" t="s">
        <v>1810</v>
      </c>
      <c r="D252" s="216" t="s">
        <v>1722</v>
      </c>
      <c r="E252" s="216" t="s">
        <v>2028</v>
      </c>
    </row>
    <row r="253" spans="1:5" x14ac:dyDescent="0.3">
      <c r="A253" s="216" t="s">
        <v>1834</v>
      </c>
      <c r="B253" s="216" t="s">
        <v>2029</v>
      </c>
      <c r="C253" s="216" t="s">
        <v>2030</v>
      </c>
      <c r="D253" s="216" t="s">
        <v>1722</v>
      </c>
      <c r="E253" s="216" t="s">
        <v>2028</v>
      </c>
    </row>
    <row r="254" spans="1:5" x14ac:dyDescent="0.3">
      <c r="A254" s="216" t="s">
        <v>1834</v>
      </c>
      <c r="B254" s="216" t="s">
        <v>2031</v>
      </c>
      <c r="C254" s="216" t="s">
        <v>2032</v>
      </c>
      <c r="D254" s="216" t="s">
        <v>1722</v>
      </c>
      <c r="E254" s="216" t="s">
        <v>2028</v>
      </c>
    </row>
    <row r="255" spans="1:5" x14ac:dyDescent="0.3">
      <c r="A255" s="216" t="s">
        <v>1834</v>
      </c>
      <c r="B255" s="216" t="s">
        <v>2033</v>
      </c>
      <c r="C255" s="216" t="s">
        <v>2034</v>
      </c>
      <c r="D255" s="216" t="s">
        <v>1722</v>
      </c>
      <c r="E255" s="216" t="s">
        <v>2028</v>
      </c>
    </row>
    <row r="256" spans="1:5" x14ac:dyDescent="0.3">
      <c r="A256" s="216" t="s">
        <v>1834</v>
      </c>
      <c r="B256" s="216" t="s">
        <v>2035</v>
      </c>
      <c r="C256" s="216" t="s">
        <v>2036</v>
      </c>
      <c r="D256" s="216" t="s">
        <v>1722</v>
      </c>
      <c r="E256" s="216" t="s">
        <v>896</v>
      </c>
    </row>
    <row r="257" spans="1:5" x14ac:dyDescent="0.3">
      <c r="A257" s="216" t="s">
        <v>1834</v>
      </c>
      <c r="B257" s="216" t="s">
        <v>896</v>
      </c>
      <c r="C257" s="216" t="s">
        <v>1049</v>
      </c>
      <c r="D257" s="216" t="s">
        <v>1722</v>
      </c>
      <c r="E257" s="216" t="s">
        <v>896</v>
      </c>
    </row>
    <row r="258" spans="1:5" x14ac:dyDescent="0.3">
      <c r="A258" s="216" t="s">
        <v>1834</v>
      </c>
      <c r="B258" s="216" t="s">
        <v>2037</v>
      </c>
      <c r="C258" s="216" t="s">
        <v>2038</v>
      </c>
      <c r="D258" s="216" t="s">
        <v>1722</v>
      </c>
      <c r="E258" s="216" t="s">
        <v>896</v>
      </c>
    </row>
    <row r="259" spans="1:5" x14ac:dyDescent="0.3">
      <c r="A259" s="216" t="s">
        <v>1834</v>
      </c>
      <c r="B259" s="216" t="s">
        <v>2039</v>
      </c>
      <c r="C259" s="216" t="s">
        <v>2040</v>
      </c>
      <c r="D259" s="216" t="s">
        <v>1722</v>
      </c>
      <c r="E259" s="216" t="s">
        <v>896</v>
      </c>
    </row>
    <row r="260" spans="1:5" x14ac:dyDescent="0.3">
      <c r="A260" s="216" t="s">
        <v>1834</v>
      </c>
      <c r="B260" s="216" t="s">
        <v>2041</v>
      </c>
      <c r="C260" s="216" t="s">
        <v>2042</v>
      </c>
      <c r="D260" s="216" t="s">
        <v>1722</v>
      </c>
      <c r="E260" s="216" t="s">
        <v>896</v>
      </c>
    </row>
    <row r="261" spans="1:5" x14ac:dyDescent="0.3">
      <c r="A261" s="216" t="s">
        <v>1834</v>
      </c>
      <c r="B261" s="216" t="s">
        <v>2043</v>
      </c>
      <c r="C261" s="216" t="s">
        <v>2044</v>
      </c>
      <c r="D261" s="216" t="s">
        <v>1722</v>
      </c>
      <c r="E261" s="216" t="s">
        <v>896</v>
      </c>
    </row>
    <row r="262" spans="1:5" x14ac:dyDescent="0.3">
      <c r="A262" s="216" t="s">
        <v>1834</v>
      </c>
      <c r="B262" s="216" t="s">
        <v>2045</v>
      </c>
      <c r="C262" s="216" t="s">
        <v>2046</v>
      </c>
      <c r="D262" s="216" t="s">
        <v>1722</v>
      </c>
      <c r="E262" s="216" t="s">
        <v>1811</v>
      </c>
    </row>
    <row r="263" spans="1:5" x14ac:dyDescent="0.3">
      <c r="A263" s="216" t="s">
        <v>1834</v>
      </c>
      <c r="B263" s="216" t="s">
        <v>2047</v>
      </c>
      <c r="C263" s="216" t="s">
        <v>2048</v>
      </c>
      <c r="D263" s="216" t="s">
        <v>1722</v>
      </c>
      <c r="E263" s="216" t="s">
        <v>1811</v>
      </c>
    </row>
    <row r="264" spans="1:5" x14ac:dyDescent="0.3">
      <c r="A264" s="216" t="s">
        <v>1834</v>
      </c>
      <c r="B264" s="216" t="s">
        <v>2049</v>
      </c>
      <c r="C264" s="216" t="s">
        <v>2050</v>
      </c>
      <c r="D264" s="216" t="s">
        <v>1722</v>
      </c>
      <c r="E264" s="216" t="s">
        <v>1811</v>
      </c>
    </row>
    <row r="265" spans="1:5" x14ac:dyDescent="0.3">
      <c r="A265" s="216" t="s">
        <v>1834</v>
      </c>
      <c r="B265" s="216" t="s">
        <v>2051</v>
      </c>
      <c r="C265" s="216" t="s">
        <v>2052</v>
      </c>
      <c r="D265" s="216" t="s">
        <v>1722</v>
      </c>
      <c r="E265" s="216" t="s">
        <v>1811</v>
      </c>
    </row>
    <row r="266" spans="1:5" x14ac:dyDescent="0.3">
      <c r="A266" s="216" t="s">
        <v>1834</v>
      </c>
      <c r="B266" s="216" t="s">
        <v>2053</v>
      </c>
      <c r="C266" s="216" t="s">
        <v>2054</v>
      </c>
      <c r="D266" s="216" t="s">
        <v>1722</v>
      </c>
      <c r="E266" s="216" t="s">
        <v>1958</v>
      </c>
    </row>
    <row r="267" spans="1:5" x14ac:dyDescent="0.3">
      <c r="A267" s="216" t="s">
        <v>1834</v>
      </c>
      <c r="B267" s="216" t="s">
        <v>2055</v>
      </c>
      <c r="C267" s="216" t="s">
        <v>2056</v>
      </c>
      <c r="D267" s="216" t="s">
        <v>1722</v>
      </c>
      <c r="E267" s="216" t="s">
        <v>1815</v>
      </c>
    </row>
    <row r="268" spans="1:5" x14ac:dyDescent="0.3">
      <c r="A268" s="216" t="s">
        <v>1834</v>
      </c>
      <c r="B268" s="216" t="s">
        <v>1816</v>
      </c>
      <c r="C268" s="216" t="s">
        <v>1817</v>
      </c>
      <c r="D268" s="216" t="s">
        <v>1722</v>
      </c>
      <c r="E268" s="216" t="s">
        <v>1816</v>
      </c>
    </row>
    <row r="269" spans="1:5" x14ac:dyDescent="0.3">
      <c r="A269" s="216" t="s">
        <v>1834</v>
      </c>
      <c r="B269" s="216" t="s">
        <v>1818</v>
      </c>
      <c r="C269" s="216" t="s">
        <v>2057</v>
      </c>
      <c r="D269" s="216" t="s">
        <v>1722</v>
      </c>
      <c r="E269" s="216" t="s">
        <v>1818</v>
      </c>
    </row>
    <row r="270" spans="1:5" x14ac:dyDescent="0.3">
      <c r="A270" s="216" t="s">
        <v>1834</v>
      </c>
      <c r="B270" s="216" t="s">
        <v>779</v>
      </c>
      <c r="C270" s="216" t="s">
        <v>902</v>
      </c>
      <c r="D270" s="216" t="s">
        <v>778</v>
      </c>
      <c r="E270" s="216" t="s">
        <v>779</v>
      </c>
    </row>
    <row r="271" spans="1:5" x14ac:dyDescent="0.3">
      <c r="A271" s="216" t="s">
        <v>1834</v>
      </c>
      <c r="B271" s="216" t="s">
        <v>2058</v>
      </c>
      <c r="C271" s="216" t="s">
        <v>2059</v>
      </c>
      <c r="D271" s="216" t="s">
        <v>778</v>
      </c>
      <c r="E271" s="216" t="s">
        <v>1820</v>
      </c>
    </row>
    <row r="272" spans="1:5" x14ac:dyDescent="0.3">
      <c r="A272" s="216" t="s">
        <v>1834</v>
      </c>
      <c r="B272" s="216" t="s">
        <v>2060</v>
      </c>
      <c r="C272" s="216" t="s">
        <v>2061</v>
      </c>
      <c r="D272" s="216" t="s">
        <v>778</v>
      </c>
      <c r="E272" s="216" t="s">
        <v>1822</v>
      </c>
    </row>
    <row r="273" spans="1:5" x14ac:dyDescent="0.3">
      <c r="A273" s="216" t="s">
        <v>1834</v>
      </c>
      <c r="B273" s="216" t="s">
        <v>1822</v>
      </c>
      <c r="C273" s="216" t="s">
        <v>1055</v>
      </c>
      <c r="D273" s="216" t="s">
        <v>778</v>
      </c>
      <c r="E273" s="216" t="s">
        <v>1822</v>
      </c>
    </row>
    <row r="274" spans="1:5" x14ac:dyDescent="0.3">
      <c r="A274" s="216" t="s">
        <v>1834</v>
      </c>
      <c r="B274" s="216" t="s">
        <v>2062</v>
      </c>
      <c r="C274" s="216" t="s">
        <v>2063</v>
      </c>
      <c r="D274" s="216" t="s">
        <v>778</v>
      </c>
      <c r="E274" s="216" t="s">
        <v>1822</v>
      </c>
    </row>
    <row r="275" spans="1:5" x14ac:dyDescent="0.3">
      <c r="A275" s="216" t="s">
        <v>1834</v>
      </c>
      <c r="B275" s="216" t="s">
        <v>2064</v>
      </c>
      <c r="C275" s="216" t="s">
        <v>2065</v>
      </c>
      <c r="D275" s="216" t="s">
        <v>778</v>
      </c>
      <c r="E275" s="216" t="s">
        <v>1822</v>
      </c>
    </row>
    <row r="276" spans="1:5" x14ac:dyDescent="0.3">
      <c r="A276" s="216" t="s">
        <v>1834</v>
      </c>
      <c r="B276" s="216" t="s">
        <v>2066</v>
      </c>
      <c r="C276" s="216" t="s">
        <v>2067</v>
      </c>
      <c r="D276" s="216" t="s">
        <v>778</v>
      </c>
      <c r="E276" s="216" t="s">
        <v>1822</v>
      </c>
    </row>
    <row r="277" spans="1:5" x14ac:dyDescent="0.3">
      <c r="A277" s="216" t="s">
        <v>1834</v>
      </c>
      <c r="B277" s="216" t="s">
        <v>898</v>
      </c>
      <c r="C277" s="216" t="s">
        <v>1823</v>
      </c>
      <c r="D277" s="216" t="s">
        <v>778</v>
      </c>
      <c r="E277" s="216" t="s">
        <v>898</v>
      </c>
    </row>
    <row r="278" spans="1:5" x14ac:dyDescent="0.3">
      <c r="A278" s="216" t="s">
        <v>1834</v>
      </c>
      <c r="B278" s="216" t="s">
        <v>2068</v>
      </c>
      <c r="C278" s="216" t="s">
        <v>2069</v>
      </c>
      <c r="D278" s="216" t="s">
        <v>778</v>
      </c>
      <c r="E278" s="216" t="s">
        <v>1824</v>
      </c>
    </row>
    <row r="279" spans="1:5" x14ac:dyDescent="0.3">
      <c r="A279" s="216" t="s">
        <v>1834</v>
      </c>
      <c r="B279" s="216" t="s">
        <v>2070</v>
      </c>
      <c r="C279" s="216" t="s">
        <v>2071</v>
      </c>
      <c r="D279" s="216" t="s">
        <v>778</v>
      </c>
      <c r="E279" s="216" t="s">
        <v>1824</v>
      </c>
    </row>
    <row r="280" spans="1:5" x14ac:dyDescent="0.3">
      <c r="A280" s="216" t="s">
        <v>1834</v>
      </c>
      <c r="B280" s="216" t="s">
        <v>2072</v>
      </c>
      <c r="C280" s="216" t="s">
        <v>2073</v>
      </c>
      <c r="D280" s="216" t="s">
        <v>778</v>
      </c>
      <c r="E280" s="216" t="s">
        <v>1824</v>
      </c>
    </row>
    <row r="281" spans="1:5" x14ac:dyDescent="0.3">
      <c r="A281" s="216" t="s">
        <v>1834</v>
      </c>
      <c r="B281" s="216" t="s">
        <v>2074</v>
      </c>
      <c r="C281" s="216" t="s">
        <v>2075</v>
      </c>
      <c r="D281" s="216" t="s">
        <v>778</v>
      </c>
      <c r="E281" s="216" t="s">
        <v>1824</v>
      </c>
    </row>
    <row r="282" spans="1:5" x14ac:dyDescent="0.3">
      <c r="A282" s="216" t="s">
        <v>1834</v>
      </c>
      <c r="B282" s="216" t="s">
        <v>2076</v>
      </c>
      <c r="C282" s="216" t="s">
        <v>2077</v>
      </c>
      <c r="D282" s="216" t="s">
        <v>778</v>
      </c>
      <c r="E282" s="216" t="s">
        <v>1824</v>
      </c>
    </row>
    <row r="283" spans="1:5" x14ac:dyDescent="0.3">
      <c r="A283" s="216" t="s">
        <v>1834</v>
      </c>
      <c r="B283" s="216" t="s">
        <v>2078</v>
      </c>
      <c r="C283" s="216" t="s">
        <v>2079</v>
      </c>
      <c r="D283" s="216" t="s">
        <v>778</v>
      </c>
      <c r="E283" s="216" t="s">
        <v>826</v>
      </c>
    </row>
    <row r="284" spans="1:5" x14ac:dyDescent="0.3">
      <c r="A284" s="216" t="s">
        <v>1834</v>
      </c>
      <c r="B284" s="216" t="s">
        <v>2080</v>
      </c>
      <c r="C284" s="216" t="s">
        <v>2081</v>
      </c>
      <c r="D284" s="216" t="s">
        <v>778</v>
      </c>
      <c r="E284" s="216" t="s">
        <v>826</v>
      </c>
    </row>
    <row r="285" spans="1:5" x14ac:dyDescent="0.3">
      <c r="A285" s="216" t="s">
        <v>1834</v>
      </c>
      <c r="B285" s="216" t="s">
        <v>2082</v>
      </c>
      <c r="C285" s="216" t="s">
        <v>2083</v>
      </c>
      <c r="D285" s="216" t="s">
        <v>778</v>
      </c>
      <c r="E285" s="216" t="s">
        <v>826</v>
      </c>
    </row>
    <row r="286" spans="1:5" x14ac:dyDescent="0.3">
      <c r="A286" s="216" t="s">
        <v>1834</v>
      </c>
      <c r="B286" s="216" t="s">
        <v>2084</v>
      </c>
      <c r="C286" s="216" t="s">
        <v>2085</v>
      </c>
      <c r="D286" s="216" t="s">
        <v>778</v>
      </c>
      <c r="E286" s="216" t="s">
        <v>826</v>
      </c>
    </row>
    <row r="287" spans="1:5" x14ac:dyDescent="0.3">
      <c r="A287" s="216" t="s">
        <v>1834</v>
      </c>
      <c r="B287" s="216" t="s">
        <v>2086</v>
      </c>
      <c r="C287" s="216" t="s">
        <v>2087</v>
      </c>
      <c r="D287" s="216" t="s">
        <v>778</v>
      </c>
      <c r="E287" s="216" t="s">
        <v>826</v>
      </c>
    </row>
    <row r="288" spans="1:5" x14ac:dyDescent="0.3">
      <c r="A288" s="216" t="s">
        <v>1834</v>
      </c>
      <c r="B288" s="216" t="s">
        <v>2088</v>
      </c>
      <c r="C288" s="216" t="s">
        <v>2089</v>
      </c>
      <c r="D288" s="216" t="s">
        <v>778</v>
      </c>
      <c r="E288" s="216" t="s">
        <v>826</v>
      </c>
    </row>
    <row r="289" spans="1:6" x14ac:dyDescent="0.3">
      <c r="A289" s="216" t="s">
        <v>1834</v>
      </c>
      <c r="B289" s="216" t="s">
        <v>2090</v>
      </c>
      <c r="C289" s="216" t="s">
        <v>2091</v>
      </c>
      <c r="D289" s="216" t="s">
        <v>778</v>
      </c>
      <c r="E289" s="216" t="s">
        <v>826</v>
      </c>
    </row>
    <row r="290" spans="1:6" x14ac:dyDescent="0.3">
      <c r="A290" s="216" t="s">
        <v>1834</v>
      </c>
      <c r="B290" s="216" t="s">
        <v>826</v>
      </c>
      <c r="C290" s="216" t="s">
        <v>933</v>
      </c>
      <c r="D290" s="216" t="s">
        <v>778</v>
      </c>
      <c r="E290" s="216" t="s">
        <v>826</v>
      </c>
    </row>
    <row r="291" spans="1:6" x14ac:dyDescent="0.3">
      <c r="A291" s="216" t="s">
        <v>1834</v>
      </c>
      <c r="B291" s="216" t="s">
        <v>2092</v>
      </c>
      <c r="C291" s="216" t="s">
        <v>2093</v>
      </c>
      <c r="D291" s="354" t="s">
        <v>1725</v>
      </c>
      <c r="E291" s="216" t="s">
        <v>1826</v>
      </c>
    </row>
    <row r="292" spans="1:6" x14ac:dyDescent="0.3">
      <c r="A292" s="216" t="s">
        <v>1834</v>
      </c>
      <c r="B292" s="216" t="s">
        <v>2094</v>
      </c>
      <c r="C292" s="216" t="s">
        <v>2095</v>
      </c>
      <c r="D292" s="216" t="s">
        <v>1725</v>
      </c>
      <c r="E292" s="216" t="s">
        <v>1828</v>
      </c>
    </row>
    <row r="293" spans="1:6" x14ac:dyDescent="0.3">
      <c r="A293" s="216" t="s">
        <v>1834</v>
      </c>
      <c r="B293" s="216" t="s">
        <v>2096</v>
      </c>
      <c r="C293" s="216" t="s">
        <v>2097</v>
      </c>
      <c r="D293" s="216" t="s">
        <v>1725</v>
      </c>
      <c r="E293" s="216" t="s">
        <v>1830</v>
      </c>
    </row>
    <row r="294" spans="1:6" x14ac:dyDescent="0.3">
      <c r="A294" s="353" t="s">
        <v>1834</v>
      </c>
      <c r="B294" s="216" t="s">
        <v>1830</v>
      </c>
      <c r="C294" s="216" t="s">
        <v>1831</v>
      </c>
      <c r="D294" s="216" t="s">
        <v>1725</v>
      </c>
      <c r="E294" s="216" t="s">
        <v>1830</v>
      </c>
    </row>
    <row r="295" spans="1:6" x14ac:dyDescent="0.3">
      <c r="A295" s="353" t="s">
        <v>1834</v>
      </c>
      <c r="B295" s="216" t="s">
        <v>2098</v>
      </c>
      <c r="C295" s="216" t="s">
        <v>2099</v>
      </c>
      <c r="D295" s="216" t="s">
        <v>1725</v>
      </c>
      <c r="E295" s="216" t="s">
        <v>1830</v>
      </c>
    </row>
    <row r="296" spans="1:6" x14ac:dyDescent="0.3">
      <c r="A296" s="353" t="s">
        <v>1834</v>
      </c>
      <c r="B296" s="216" t="s">
        <v>2100</v>
      </c>
      <c r="C296" s="216" t="s">
        <v>2101</v>
      </c>
      <c r="D296" s="216" t="s">
        <v>817</v>
      </c>
      <c r="E296" s="216" t="s">
        <v>818</v>
      </c>
    </row>
    <row r="297" spans="1:6" x14ac:dyDescent="0.3">
      <c r="A297" s="353" t="s">
        <v>1834</v>
      </c>
      <c r="B297" s="216" t="s">
        <v>819</v>
      </c>
      <c r="C297" s="216" t="s">
        <v>2102</v>
      </c>
      <c r="D297" s="216" t="s">
        <v>817</v>
      </c>
      <c r="E297" s="216" t="s">
        <v>818</v>
      </c>
    </row>
    <row r="298" spans="1:6" x14ac:dyDescent="0.3">
      <c r="A298" s="353" t="s">
        <v>1834</v>
      </c>
      <c r="B298" s="216" t="s">
        <v>818</v>
      </c>
      <c r="C298" s="216" t="s">
        <v>905</v>
      </c>
      <c r="D298" s="216" t="s">
        <v>817</v>
      </c>
      <c r="E298" s="216" t="s">
        <v>818</v>
      </c>
    </row>
    <row r="299" spans="1:6" x14ac:dyDescent="0.3">
      <c r="A299" s="353" t="s">
        <v>1834</v>
      </c>
      <c r="B299" s="216" t="s">
        <v>2103</v>
      </c>
      <c r="C299" s="216" t="s">
        <v>2104</v>
      </c>
      <c r="D299" s="216" t="s">
        <v>817</v>
      </c>
      <c r="E299" s="216" t="s">
        <v>1832</v>
      </c>
    </row>
    <row r="300" spans="1:6" x14ac:dyDescent="0.3">
      <c r="A300" s="353" t="s">
        <v>1834</v>
      </c>
      <c r="B300" s="216" t="s">
        <v>870</v>
      </c>
      <c r="C300" s="216" t="s">
        <v>874</v>
      </c>
      <c r="D300" s="216" t="s">
        <v>868</v>
      </c>
      <c r="E300" s="216" t="s">
        <v>869</v>
      </c>
    </row>
    <row r="301" spans="1:6" x14ac:dyDescent="0.3">
      <c r="A301" s="353"/>
      <c r="B301" s="353"/>
      <c r="C301" s="353"/>
      <c r="D301" s="353"/>
      <c r="E301" s="353"/>
    </row>
    <row r="302" spans="1:6" x14ac:dyDescent="0.3">
      <c r="A302" s="353" t="s">
        <v>2105</v>
      </c>
      <c r="B302" s="353" t="s">
        <v>880</v>
      </c>
      <c r="C302" s="353" t="s">
        <v>904</v>
      </c>
      <c r="D302" s="216" t="s">
        <v>868</v>
      </c>
      <c r="E302" s="216" t="s">
        <v>880</v>
      </c>
      <c r="F302" s="216" t="s">
        <v>880</v>
      </c>
    </row>
    <row r="303" spans="1:6" x14ac:dyDescent="0.3">
      <c r="A303" s="353" t="s">
        <v>2105</v>
      </c>
      <c r="B303" s="354" t="s">
        <v>792</v>
      </c>
      <c r="C303" s="354" t="s">
        <v>925</v>
      </c>
      <c r="D303" s="216" t="s">
        <v>791</v>
      </c>
      <c r="E303" s="216" t="s">
        <v>792</v>
      </c>
      <c r="F303" s="216" t="s">
        <v>792</v>
      </c>
    </row>
    <row r="304" spans="1:6" x14ac:dyDescent="0.3">
      <c r="A304" s="354" t="s">
        <v>2105</v>
      </c>
      <c r="B304" s="354" t="s">
        <v>843</v>
      </c>
      <c r="C304" s="354" t="s">
        <v>926</v>
      </c>
      <c r="D304" s="216" t="s">
        <v>842</v>
      </c>
      <c r="E304" s="216" t="s">
        <v>843</v>
      </c>
      <c r="F304" s="216" t="s">
        <v>843</v>
      </c>
    </row>
    <row r="305" spans="1:6" x14ac:dyDescent="0.3">
      <c r="A305" s="353" t="s">
        <v>2105</v>
      </c>
      <c r="B305" s="353" t="s">
        <v>788</v>
      </c>
      <c r="C305" s="353" t="s">
        <v>901</v>
      </c>
      <c r="D305" s="216" t="s">
        <v>788</v>
      </c>
      <c r="E305" s="216" t="s">
        <v>788</v>
      </c>
      <c r="F305" s="216" t="s">
        <v>788</v>
      </c>
    </row>
    <row r="306" spans="1:6" x14ac:dyDescent="0.3">
      <c r="A306" s="353" t="s">
        <v>2105</v>
      </c>
      <c r="B306" s="353" t="s">
        <v>788</v>
      </c>
      <c r="C306" s="353" t="s">
        <v>901</v>
      </c>
      <c r="D306" s="216" t="s">
        <v>788</v>
      </c>
      <c r="E306" s="216" t="s">
        <v>788</v>
      </c>
      <c r="F306" s="216" t="s">
        <v>1841</v>
      </c>
    </row>
    <row r="307" spans="1:6" x14ac:dyDescent="0.3">
      <c r="A307" s="353" t="s">
        <v>2105</v>
      </c>
      <c r="B307" s="353" t="s">
        <v>788</v>
      </c>
      <c r="C307" s="353" t="s">
        <v>901</v>
      </c>
      <c r="D307" s="216" t="s">
        <v>788</v>
      </c>
      <c r="E307" s="216" t="s">
        <v>788</v>
      </c>
      <c r="F307" s="216" t="s">
        <v>1843</v>
      </c>
    </row>
    <row r="308" spans="1:6" x14ac:dyDescent="0.3">
      <c r="A308" s="353" t="s">
        <v>2105</v>
      </c>
      <c r="B308" s="353" t="s">
        <v>788</v>
      </c>
      <c r="C308" s="353" t="s">
        <v>901</v>
      </c>
      <c r="D308" s="216" t="s">
        <v>788</v>
      </c>
      <c r="E308" s="216" t="s">
        <v>788</v>
      </c>
      <c r="F308" s="216" t="s">
        <v>1845</v>
      </c>
    </row>
    <row r="309" spans="1:6" x14ac:dyDescent="0.3">
      <c r="A309" s="353" t="s">
        <v>2105</v>
      </c>
      <c r="B309" s="353" t="s">
        <v>788</v>
      </c>
      <c r="C309" s="353" t="s">
        <v>901</v>
      </c>
      <c r="D309" s="216" t="s">
        <v>788</v>
      </c>
      <c r="E309" s="216" t="s">
        <v>788</v>
      </c>
      <c r="F309" s="216" t="s">
        <v>1847</v>
      </c>
    </row>
    <row r="310" spans="1:6" x14ac:dyDescent="0.3">
      <c r="A310" s="353" t="s">
        <v>2105</v>
      </c>
      <c r="B310" s="353" t="s">
        <v>788</v>
      </c>
      <c r="C310" s="353" t="s">
        <v>901</v>
      </c>
      <c r="D310" s="216" t="s">
        <v>788</v>
      </c>
      <c r="E310" s="216" t="s">
        <v>788</v>
      </c>
      <c r="F310" s="216" t="s">
        <v>797</v>
      </c>
    </row>
    <row r="311" spans="1:6" x14ac:dyDescent="0.3">
      <c r="A311" s="353" t="s">
        <v>2105</v>
      </c>
      <c r="B311" s="353" t="s">
        <v>788</v>
      </c>
      <c r="C311" s="353" t="s">
        <v>901</v>
      </c>
      <c r="D311" s="216" t="s">
        <v>788</v>
      </c>
      <c r="E311" s="216" t="s">
        <v>788</v>
      </c>
      <c r="F311" s="216" t="s">
        <v>789</v>
      </c>
    </row>
    <row r="312" spans="1:6" x14ac:dyDescent="0.3">
      <c r="A312" s="353" t="s">
        <v>2105</v>
      </c>
      <c r="B312" s="353" t="s">
        <v>788</v>
      </c>
      <c r="C312" s="353" t="s">
        <v>901</v>
      </c>
      <c r="D312" s="216" t="s">
        <v>788</v>
      </c>
      <c r="E312" s="216" t="s">
        <v>788</v>
      </c>
      <c r="F312" s="216" t="s">
        <v>1851</v>
      </c>
    </row>
    <row r="313" spans="1:6" x14ac:dyDescent="0.3">
      <c r="A313" s="353" t="s">
        <v>2105</v>
      </c>
      <c r="B313" s="353" t="s">
        <v>788</v>
      </c>
      <c r="C313" s="353" t="s">
        <v>901</v>
      </c>
      <c r="D313" s="216" t="s">
        <v>788</v>
      </c>
      <c r="E313" s="216" t="s">
        <v>788</v>
      </c>
      <c r="F313" s="216" t="s">
        <v>862</v>
      </c>
    </row>
    <row r="314" spans="1:6" x14ac:dyDescent="0.3">
      <c r="A314" s="353" t="s">
        <v>2105</v>
      </c>
      <c r="B314" s="353" t="s">
        <v>1993</v>
      </c>
      <c r="C314" s="353" t="s">
        <v>1052</v>
      </c>
      <c r="D314" s="216" t="s">
        <v>799</v>
      </c>
      <c r="E314" s="216" t="s">
        <v>892</v>
      </c>
      <c r="F314" s="216" t="s">
        <v>1993</v>
      </c>
    </row>
    <row r="315" spans="1:6" x14ac:dyDescent="0.3">
      <c r="A315" s="353" t="s">
        <v>2105</v>
      </c>
      <c r="B315" s="353" t="s">
        <v>899</v>
      </c>
      <c r="C315" s="353" t="s">
        <v>2106</v>
      </c>
      <c r="D315" s="216" t="s">
        <v>1714</v>
      </c>
      <c r="E315" s="216" t="s">
        <v>899</v>
      </c>
      <c r="F315" s="216" t="s">
        <v>1923</v>
      </c>
    </row>
    <row r="316" spans="1:6" x14ac:dyDescent="0.3">
      <c r="A316" s="353" t="s">
        <v>2105</v>
      </c>
      <c r="B316" s="353" t="s">
        <v>892</v>
      </c>
      <c r="C316" s="353" t="s">
        <v>2107</v>
      </c>
      <c r="D316" s="216" t="s">
        <v>799</v>
      </c>
      <c r="E316" s="216" t="s">
        <v>892</v>
      </c>
      <c r="F316" s="216" t="s">
        <v>892</v>
      </c>
    </row>
    <row r="317" spans="1:6" x14ac:dyDescent="0.3">
      <c r="A317" s="353" t="s">
        <v>2105</v>
      </c>
      <c r="B317" s="353" t="s">
        <v>818</v>
      </c>
      <c r="C317" s="353" t="s">
        <v>905</v>
      </c>
      <c r="D317" s="216" t="s">
        <v>817</v>
      </c>
      <c r="E317" s="216" t="s">
        <v>818</v>
      </c>
      <c r="F317" s="216" t="s">
        <v>818</v>
      </c>
    </row>
    <row r="318" spans="1:6" x14ac:dyDescent="0.3">
      <c r="A318" s="353" t="s">
        <v>2105</v>
      </c>
      <c r="B318" s="353" t="s">
        <v>818</v>
      </c>
      <c r="C318" s="353" t="s">
        <v>905</v>
      </c>
      <c r="D318" s="216" t="s">
        <v>817</v>
      </c>
      <c r="E318" s="216" t="s">
        <v>818</v>
      </c>
      <c r="F318" s="216" t="s">
        <v>819</v>
      </c>
    </row>
    <row r="319" spans="1:6" x14ac:dyDescent="0.3">
      <c r="A319" s="353" t="s">
        <v>2105</v>
      </c>
      <c r="B319" s="353" t="s">
        <v>779</v>
      </c>
      <c r="C319" s="353" t="s">
        <v>902</v>
      </c>
      <c r="D319" s="216" t="s">
        <v>778</v>
      </c>
      <c r="E319" s="216" t="s">
        <v>779</v>
      </c>
      <c r="F319" s="216" t="s">
        <v>779</v>
      </c>
    </row>
    <row r="320" spans="1:6" x14ac:dyDescent="0.3">
      <c r="A320" s="353" t="s">
        <v>2105</v>
      </c>
      <c r="B320" s="353" t="s">
        <v>896</v>
      </c>
      <c r="C320" s="353" t="s">
        <v>1049</v>
      </c>
      <c r="D320" s="216" t="s">
        <v>1722</v>
      </c>
      <c r="E320" s="216" t="s">
        <v>896</v>
      </c>
      <c r="F320" s="216" t="s">
        <v>896</v>
      </c>
    </row>
    <row r="321" spans="1:6" x14ac:dyDescent="0.3">
      <c r="A321" s="353" t="s">
        <v>2105</v>
      </c>
      <c r="B321" s="353" t="s">
        <v>800</v>
      </c>
      <c r="C321" s="353" t="s">
        <v>927</v>
      </c>
      <c r="D321" s="216" t="s">
        <v>799</v>
      </c>
      <c r="E321" s="216" t="s">
        <v>800</v>
      </c>
      <c r="F321" s="216" t="s">
        <v>800</v>
      </c>
    </row>
    <row r="322" spans="1:6" x14ac:dyDescent="0.3">
      <c r="A322" s="353" t="s">
        <v>2105</v>
      </c>
      <c r="B322" s="353" t="s">
        <v>879</v>
      </c>
      <c r="C322" s="353" t="s">
        <v>928</v>
      </c>
      <c r="D322" s="216" t="s">
        <v>878</v>
      </c>
      <c r="E322" s="216" t="s">
        <v>879</v>
      </c>
      <c r="F322" s="216" t="s">
        <v>879</v>
      </c>
    </row>
    <row r="323" spans="1:6" x14ac:dyDescent="0.3">
      <c r="A323" s="353" t="s">
        <v>2105</v>
      </c>
      <c r="B323" s="353" t="s">
        <v>1822</v>
      </c>
      <c r="C323" s="353" t="s">
        <v>1055</v>
      </c>
      <c r="D323" s="216" t="s">
        <v>778</v>
      </c>
      <c r="E323" s="216" t="s">
        <v>1822</v>
      </c>
      <c r="F323" s="216" t="s">
        <v>1822</v>
      </c>
    </row>
    <row r="324" spans="1:6" x14ac:dyDescent="0.3">
      <c r="A324" s="353" t="s">
        <v>2105</v>
      </c>
      <c r="B324" s="353" t="s">
        <v>835</v>
      </c>
      <c r="C324" s="353" t="s">
        <v>929</v>
      </c>
      <c r="D324" s="216" t="s">
        <v>834</v>
      </c>
      <c r="E324" s="216" t="s">
        <v>835</v>
      </c>
      <c r="F324" s="216" t="s">
        <v>836</v>
      </c>
    </row>
    <row r="325" spans="1:6" x14ac:dyDescent="0.3">
      <c r="A325" s="353" t="s">
        <v>2105</v>
      </c>
      <c r="B325" s="353" t="s">
        <v>1749</v>
      </c>
      <c r="C325" s="353" t="s">
        <v>1750</v>
      </c>
      <c r="D325" s="216" t="s">
        <v>1710</v>
      </c>
      <c r="E325" s="216" t="s">
        <v>1749</v>
      </c>
      <c r="F325" s="216" t="s">
        <v>1749</v>
      </c>
    </row>
    <row r="326" spans="1:6" x14ac:dyDescent="0.3">
      <c r="A326" s="353" t="s">
        <v>2105</v>
      </c>
      <c r="B326" s="353" t="s">
        <v>870</v>
      </c>
      <c r="C326" s="353" t="s">
        <v>874</v>
      </c>
      <c r="D326" s="216" t="s">
        <v>868</v>
      </c>
      <c r="E326" s="216" t="s">
        <v>869</v>
      </c>
      <c r="F326" s="216" t="s">
        <v>870</v>
      </c>
    </row>
    <row r="327" spans="1:6" x14ac:dyDescent="0.3">
      <c r="A327" s="353" t="s">
        <v>2105</v>
      </c>
      <c r="B327" s="353" t="s">
        <v>1808</v>
      </c>
      <c r="C327" s="353" t="s">
        <v>1057</v>
      </c>
      <c r="D327" s="216" t="s">
        <v>791</v>
      </c>
      <c r="E327" s="216" t="s">
        <v>1808</v>
      </c>
      <c r="F327" s="216" t="s">
        <v>1808</v>
      </c>
    </row>
    <row r="328" spans="1:6" x14ac:dyDescent="0.3">
      <c r="A328" s="353" t="s">
        <v>2105</v>
      </c>
      <c r="B328" s="353" t="s">
        <v>831</v>
      </c>
      <c r="C328" s="353" t="s">
        <v>930</v>
      </c>
      <c r="D328" s="216" t="s">
        <v>829</v>
      </c>
      <c r="E328" s="216" t="s">
        <v>830</v>
      </c>
      <c r="F328" s="216" t="s">
        <v>830</v>
      </c>
    </row>
    <row r="329" spans="1:6" x14ac:dyDescent="0.3">
      <c r="A329" s="353" t="s">
        <v>2105</v>
      </c>
      <c r="B329" s="353" t="s">
        <v>883</v>
      </c>
      <c r="C329" s="353" t="s">
        <v>931</v>
      </c>
      <c r="D329" s="216" t="s">
        <v>791</v>
      </c>
      <c r="E329" s="216" t="s">
        <v>883</v>
      </c>
      <c r="F329" s="216" t="s">
        <v>883</v>
      </c>
    </row>
    <row r="330" spans="1:6" x14ac:dyDescent="0.3">
      <c r="A330" s="353" t="s">
        <v>2105</v>
      </c>
      <c r="B330" s="353" t="s">
        <v>1815</v>
      </c>
      <c r="C330" s="353" t="s">
        <v>1058</v>
      </c>
      <c r="D330" s="216" t="s">
        <v>1722</v>
      </c>
      <c r="E330" s="216" t="s">
        <v>1815</v>
      </c>
      <c r="F330" s="216" t="s">
        <v>2055</v>
      </c>
    </row>
    <row r="331" spans="1:6" x14ac:dyDescent="0.3">
      <c r="A331" s="353" t="s">
        <v>2105</v>
      </c>
      <c r="B331" s="353" t="s">
        <v>1764</v>
      </c>
      <c r="C331" s="353" t="s">
        <v>1915</v>
      </c>
      <c r="D331" s="216" t="s">
        <v>1712</v>
      </c>
      <c r="E331" s="216" t="s">
        <v>1764</v>
      </c>
      <c r="F331" s="216" t="s">
        <v>1764</v>
      </c>
    </row>
    <row r="332" spans="1:6" x14ac:dyDescent="0.3">
      <c r="A332" s="353" t="s">
        <v>2105</v>
      </c>
      <c r="B332" s="353" t="s">
        <v>1787</v>
      </c>
      <c r="C332" s="353" t="s">
        <v>1060</v>
      </c>
      <c r="D332" s="216" t="s">
        <v>829</v>
      </c>
      <c r="E332" s="216" t="s">
        <v>1787</v>
      </c>
      <c r="F332" s="216" t="s">
        <v>1787</v>
      </c>
    </row>
    <row r="333" spans="1:6" x14ac:dyDescent="0.3">
      <c r="A333" s="353" t="s">
        <v>2105</v>
      </c>
      <c r="B333" s="353" t="s">
        <v>1728</v>
      </c>
      <c r="C333" s="353" t="s">
        <v>1729</v>
      </c>
      <c r="D333" s="216" t="s">
        <v>1704</v>
      </c>
      <c r="E333" s="216" t="s">
        <v>1728</v>
      </c>
      <c r="F333" s="216" t="s">
        <v>1837</v>
      </c>
    </row>
    <row r="334" spans="1:6" x14ac:dyDescent="0.3">
      <c r="A334" s="353" t="s">
        <v>2105</v>
      </c>
      <c r="B334" s="353" t="s">
        <v>2024</v>
      </c>
      <c r="C334" s="353" t="s">
        <v>1061</v>
      </c>
      <c r="D334" s="216" t="s">
        <v>791</v>
      </c>
      <c r="E334" s="216" t="s">
        <v>2025</v>
      </c>
      <c r="F334" s="216" t="s">
        <v>2024</v>
      </c>
    </row>
    <row r="335" spans="1:6" x14ac:dyDescent="0.3">
      <c r="A335" s="353" t="s">
        <v>2105</v>
      </c>
      <c r="B335" s="353" t="s">
        <v>1830</v>
      </c>
      <c r="C335" s="353" t="s">
        <v>1831</v>
      </c>
      <c r="D335" s="216" t="s">
        <v>1725</v>
      </c>
      <c r="E335" s="216" t="s">
        <v>1830</v>
      </c>
      <c r="F335" s="216" t="s">
        <v>1830</v>
      </c>
    </row>
    <row r="336" spans="1:6" x14ac:dyDescent="0.3">
      <c r="A336" s="353" t="s">
        <v>2105</v>
      </c>
      <c r="B336" s="353" t="s">
        <v>882</v>
      </c>
      <c r="C336" s="353" t="s">
        <v>932</v>
      </c>
      <c r="D336" s="216" t="s">
        <v>864</v>
      </c>
      <c r="E336" s="216" t="s">
        <v>882</v>
      </c>
      <c r="F336" s="216" t="s">
        <v>882</v>
      </c>
    </row>
    <row r="337" spans="1:6" x14ac:dyDescent="0.3">
      <c r="A337" s="353" t="s">
        <v>2105</v>
      </c>
      <c r="B337" s="353" t="s">
        <v>826</v>
      </c>
      <c r="C337" s="353" t="s">
        <v>933</v>
      </c>
      <c r="D337" s="216" t="s">
        <v>778</v>
      </c>
      <c r="E337" s="216" t="s">
        <v>826</v>
      </c>
      <c r="F337" s="216" t="s">
        <v>826</v>
      </c>
    </row>
    <row r="338" spans="1:6" x14ac:dyDescent="0.3">
      <c r="A338" s="353" t="s">
        <v>2105</v>
      </c>
      <c r="B338" s="353" t="s">
        <v>1920</v>
      </c>
      <c r="C338" s="353" t="s">
        <v>1062</v>
      </c>
      <c r="D338" s="216" t="s">
        <v>1712</v>
      </c>
      <c r="E338" s="216" t="s">
        <v>1764</v>
      </c>
      <c r="F338" s="353" t="s">
        <v>1920</v>
      </c>
    </row>
    <row r="339" spans="1:6" x14ac:dyDescent="0.3">
      <c r="A339" s="353" t="s">
        <v>2105</v>
      </c>
      <c r="B339" s="353" t="s">
        <v>1756</v>
      </c>
      <c r="C339" s="353" t="s">
        <v>1757</v>
      </c>
      <c r="D339" s="216" t="s">
        <v>1710</v>
      </c>
      <c r="E339" s="216" t="s">
        <v>1756</v>
      </c>
      <c r="F339" s="216" t="s">
        <v>1756</v>
      </c>
    </row>
    <row r="340" spans="1:6" x14ac:dyDescent="0.3">
      <c r="A340" s="353" t="s">
        <v>2105</v>
      </c>
      <c r="B340" s="353" t="s">
        <v>865</v>
      </c>
      <c r="C340" s="353" t="s">
        <v>934</v>
      </c>
      <c r="D340" s="216" t="s">
        <v>864</v>
      </c>
      <c r="E340" s="216" t="s">
        <v>865</v>
      </c>
      <c r="F340" s="216" t="s">
        <v>865</v>
      </c>
    </row>
    <row r="341" spans="1:6" x14ac:dyDescent="0.3">
      <c r="A341" s="353"/>
      <c r="B341" s="353"/>
      <c r="C341" s="353"/>
    </row>
    <row r="342" spans="1:6" x14ac:dyDescent="0.3">
      <c r="A342" s="353" t="s">
        <v>2108</v>
      </c>
      <c r="B342" s="353" t="s">
        <v>793</v>
      </c>
      <c r="C342" s="353" t="s">
        <v>2109</v>
      </c>
    </row>
    <row r="343" spans="1:6" x14ac:dyDescent="0.3">
      <c r="A343" s="353" t="s">
        <v>2108</v>
      </c>
      <c r="B343" s="353" t="s">
        <v>780</v>
      </c>
      <c r="C343" s="353" t="s">
        <v>2110</v>
      </c>
    </row>
    <row r="344" spans="1:6" x14ac:dyDescent="0.3">
      <c r="A344" s="353"/>
      <c r="B344" s="353"/>
      <c r="C344" s="353"/>
    </row>
    <row r="345" spans="1:6" x14ac:dyDescent="0.3">
      <c r="A345" s="353" t="s">
        <v>2111</v>
      </c>
      <c r="B345" s="353" t="s">
        <v>855</v>
      </c>
      <c r="C345" s="353" t="s">
        <v>2112</v>
      </c>
    </row>
    <row r="346" spans="1:6" x14ac:dyDescent="0.3">
      <c r="A346" s="353" t="s">
        <v>2111</v>
      </c>
      <c r="B346" s="353" t="s">
        <v>1250</v>
      </c>
      <c r="C346" s="353" t="s">
        <v>2113</v>
      </c>
    </row>
    <row r="347" spans="1:6" x14ac:dyDescent="0.3">
      <c r="A347" s="353" t="s">
        <v>2111</v>
      </c>
      <c r="B347" s="353" t="s">
        <v>847</v>
      </c>
      <c r="C347" s="353" t="s">
        <v>2114</v>
      </c>
    </row>
    <row r="348" spans="1:6" x14ac:dyDescent="0.3">
      <c r="A348" s="353" t="s">
        <v>2111</v>
      </c>
      <c r="B348" s="353" t="s">
        <v>851</v>
      </c>
      <c r="C348" s="353" t="s">
        <v>44</v>
      </c>
    </row>
    <row r="349" spans="1:6" x14ac:dyDescent="0.3">
      <c r="A349" s="353" t="s">
        <v>2111</v>
      </c>
      <c r="B349" s="353" t="s">
        <v>856</v>
      </c>
      <c r="C349" s="353" t="s">
        <v>2115</v>
      </c>
    </row>
    <row r="350" spans="1:6" x14ac:dyDescent="0.3">
      <c r="A350" s="353" t="s">
        <v>2111</v>
      </c>
      <c r="B350" s="353" t="s">
        <v>828</v>
      </c>
      <c r="C350" s="353" t="s">
        <v>46</v>
      </c>
    </row>
    <row r="351" spans="1:6" x14ac:dyDescent="0.3">
      <c r="A351" s="353" t="s">
        <v>2111</v>
      </c>
      <c r="B351" s="353" t="s">
        <v>861</v>
      </c>
      <c r="C351" s="353" t="s">
        <v>47</v>
      </c>
    </row>
    <row r="352" spans="1:6" x14ac:dyDescent="0.3">
      <c r="A352" s="353" t="s">
        <v>2111</v>
      </c>
      <c r="B352" s="353" t="s">
        <v>852</v>
      </c>
      <c r="C352" s="353" t="s">
        <v>2116</v>
      </c>
    </row>
    <row r="353" spans="1:3" x14ac:dyDescent="0.3">
      <c r="A353" s="353" t="s">
        <v>2111</v>
      </c>
      <c r="B353" s="353" t="s">
        <v>877</v>
      </c>
      <c r="C353" s="353" t="s">
        <v>913</v>
      </c>
    </row>
    <row r="354" spans="1:3" x14ac:dyDescent="0.3">
      <c r="A354" s="353" t="s">
        <v>2111</v>
      </c>
      <c r="B354" s="353" t="s">
        <v>844</v>
      </c>
      <c r="C354" s="353" t="s">
        <v>935</v>
      </c>
    </row>
    <row r="355" spans="1:3" x14ac:dyDescent="0.3">
      <c r="A355" s="353" t="s">
        <v>2111</v>
      </c>
      <c r="B355" s="353" t="s">
        <v>845</v>
      </c>
      <c r="C355" s="353" t="s">
        <v>51</v>
      </c>
    </row>
    <row r="356" spans="1:3" x14ac:dyDescent="0.3">
      <c r="A356" s="353" t="s">
        <v>2111</v>
      </c>
      <c r="B356" s="353" t="s">
        <v>1461</v>
      </c>
      <c r="C356" s="353" t="s">
        <v>53</v>
      </c>
    </row>
    <row r="357" spans="1:3" x14ac:dyDescent="0.3">
      <c r="A357" s="353" t="s">
        <v>2111</v>
      </c>
      <c r="B357" s="353" t="s">
        <v>848</v>
      </c>
      <c r="C357" s="353" t="s">
        <v>54</v>
      </c>
    </row>
    <row r="358" spans="1:3" x14ac:dyDescent="0.3">
      <c r="A358" s="353" t="s">
        <v>2111</v>
      </c>
      <c r="B358" s="353" t="s">
        <v>854</v>
      </c>
      <c r="C358" s="353" t="s">
        <v>56</v>
      </c>
    </row>
    <row r="359" spans="1:3" x14ac:dyDescent="0.3">
      <c r="A359" s="353" t="s">
        <v>2111</v>
      </c>
      <c r="B359" s="353" t="s">
        <v>876</v>
      </c>
      <c r="C359" s="353" t="s">
        <v>57</v>
      </c>
    </row>
    <row r="360" spans="1:3" x14ac:dyDescent="0.3">
      <c r="A360" s="353" t="s">
        <v>2111</v>
      </c>
      <c r="B360" s="353" t="s">
        <v>809</v>
      </c>
      <c r="C360" s="353" t="s">
        <v>52</v>
      </c>
    </row>
    <row r="361" spans="1:3" x14ac:dyDescent="0.3">
      <c r="A361" s="353" t="s">
        <v>2111</v>
      </c>
      <c r="B361" s="353" t="s">
        <v>860</v>
      </c>
      <c r="C361" s="353" t="s">
        <v>55</v>
      </c>
    </row>
    <row r="362" spans="1:3" x14ac:dyDescent="0.3">
      <c r="A362" s="353" t="s">
        <v>2111</v>
      </c>
      <c r="B362" s="353" t="s">
        <v>849</v>
      </c>
      <c r="C362" s="353" t="s">
        <v>58</v>
      </c>
    </row>
    <row r="363" spans="1:3" x14ac:dyDescent="0.3">
      <c r="A363" s="353" t="s">
        <v>2111</v>
      </c>
      <c r="B363" s="353" t="s">
        <v>853</v>
      </c>
      <c r="C363" s="353" t="s">
        <v>945</v>
      </c>
    </row>
    <row r="364" spans="1:3" x14ac:dyDescent="0.3">
      <c r="A364" s="353" t="s">
        <v>2111</v>
      </c>
      <c r="B364" s="353" t="s">
        <v>859</v>
      </c>
      <c r="C364" s="353" t="s">
        <v>923</v>
      </c>
    </row>
    <row r="365" spans="1:3" x14ac:dyDescent="0.3">
      <c r="A365" s="353" t="s">
        <v>2111</v>
      </c>
      <c r="B365" s="353" t="s">
        <v>815</v>
      </c>
      <c r="C365" s="353" t="s">
        <v>61</v>
      </c>
    </row>
    <row r="366" spans="1:3" x14ac:dyDescent="0.3">
      <c r="A366" s="353" t="s">
        <v>2111</v>
      </c>
      <c r="B366" s="353" t="s">
        <v>801</v>
      </c>
      <c r="C366" s="353" t="s">
        <v>62</v>
      </c>
    </row>
    <row r="367" spans="1:3" x14ac:dyDescent="0.3">
      <c r="A367" s="353" t="s">
        <v>2111</v>
      </c>
      <c r="B367" s="353" t="s">
        <v>820</v>
      </c>
      <c r="C367" s="353" t="s">
        <v>2117</v>
      </c>
    </row>
    <row r="368" spans="1:3" x14ac:dyDescent="0.3">
      <c r="A368" s="353"/>
      <c r="B368" s="353"/>
      <c r="C368" s="353"/>
    </row>
    <row r="369" spans="1:3" x14ac:dyDescent="0.3">
      <c r="A369" s="353" t="s">
        <v>2118</v>
      </c>
      <c r="B369" s="353" t="s">
        <v>781</v>
      </c>
      <c r="C369" s="353" t="s">
        <v>881</v>
      </c>
    </row>
    <row r="370" spans="1:3" x14ac:dyDescent="0.3">
      <c r="A370" s="353" t="s">
        <v>2118</v>
      </c>
      <c r="B370" s="353" t="s">
        <v>785</v>
      </c>
      <c r="C370" s="353" t="s">
        <v>832</v>
      </c>
    </row>
    <row r="371" spans="1:3" x14ac:dyDescent="0.3">
      <c r="A371" s="353"/>
      <c r="B371" s="353"/>
      <c r="C371" s="353"/>
    </row>
    <row r="372" spans="1:3" x14ac:dyDescent="0.3">
      <c r="A372" s="353" t="s">
        <v>2119</v>
      </c>
      <c r="B372" s="353" t="s">
        <v>781</v>
      </c>
      <c r="C372" s="353" t="s">
        <v>881</v>
      </c>
    </row>
    <row r="373" spans="1:3" x14ac:dyDescent="0.3">
      <c r="A373" s="353" t="s">
        <v>2119</v>
      </c>
      <c r="B373" s="353" t="s">
        <v>785</v>
      </c>
      <c r="C373" s="353" t="s">
        <v>832</v>
      </c>
    </row>
    <row r="374" spans="1:3" x14ac:dyDescent="0.3">
      <c r="A374" s="353" t="s">
        <v>2119</v>
      </c>
      <c r="B374" s="353" t="s">
        <v>795</v>
      </c>
      <c r="C374" s="353" t="s">
        <v>2120</v>
      </c>
    </row>
    <row r="375" spans="1:3" x14ac:dyDescent="0.3">
      <c r="A375" s="353"/>
      <c r="B375" s="353"/>
      <c r="C375" s="353"/>
    </row>
    <row r="376" spans="1:3" x14ac:dyDescent="0.3">
      <c r="A376" s="216" t="s">
        <v>2121</v>
      </c>
      <c r="B376" s="216" t="s">
        <v>794</v>
      </c>
      <c r="C376" s="355" t="s">
        <v>2122</v>
      </c>
    </row>
    <row r="377" spans="1:3" x14ac:dyDescent="0.3">
      <c r="A377" s="216" t="s">
        <v>2121</v>
      </c>
      <c r="B377" s="353" t="s">
        <v>807</v>
      </c>
      <c r="C377" s="355" t="s">
        <v>2123</v>
      </c>
    </row>
    <row r="378" spans="1:3" x14ac:dyDescent="0.3">
      <c r="A378" s="216" t="s">
        <v>2121</v>
      </c>
      <c r="B378" s="216" t="s">
        <v>796</v>
      </c>
      <c r="C378" s="355" t="s">
        <v>2124</v>
      </c>
    </row>
    <row r="379" spans="1:3" x14ac:dyDescent="0.3">
      <c r="A379" s="216" t="s">
        <v>2121</v>
      </c>
      <c r="B379" s="216" t="s">
        <v>782</v>
      </c>
      <c r="C379" s="355" t="s">
        <v>2125</v>
      </c>
    </row>
    <row r="380" spans="1:3" x14ac:dyDescent="0.3">
      <c r="A380" s="355" t="s">
        <v>2121</v>
      </c>
      <c r="B380" s="355" t="s">
        <v>823</v>
      </c>
      <c r="C380" s="355" t="s">
        <v>1139</v>
      </c>
    </row>
    <row r="381" spans="1:3" x14ac:dyDescent="0.3">
      <c r="A381" s="355"/>
      <c r="B381" s="355"/>
      <c r="C381" s="355"/>
    </row>
    <row r="382" spans="1:3" x14ac:dyDescent="0.3">
      <c r="A382" s="216" t="s">
        <v>2126</v>
      </c>
      <c r="B382" s="216" t="s">
        <v>802</v>
      </c>
      <c r="C382" s="216" t="s">
        <v>1720</v>
      </c>
    </row>
    <row r="383" spans="1:3" x14ac:dyDescent="0.3">
      <c r="A383" s="216" t="s">
        <v>2126</v>
      </c>
      <c r="B383" s="216" t="s">
        <v>2127</v>
      </c>
      <c r="C383" s="216" t="s">
        <v>1713</v>
      </c>
    </row>
    <row r="384" spans="1:3" x14ac:dyDescent="0.3">
      <c r="A384" s="216" t="s">
        <v>2126</v>
      </c>
      <c r="B384" s="216" t="s">
        <v>2128</v>
      </c>
      <c r="C384" s="216" t="s">
        <v>1715</v>
      </c>
    </row>
    <row r="385" spans="1:3" x14ac:dyDescent="0.3">
      <c r="A385" s="216" t="s">
        <v>2126</v>
      </c>
      <c r="B385" s="216" t="s">
        <v>824</v>
      </c>
      <c r="C385" s="216" t="s">
        <v>1719</v>
      </c>
    </row>
    <row r="386" spans="1:3" x14ac:dyDescent="0.3">
      <c r="A386" s="216" t="s">
        <v>2126</v>
      </c>
      <c r="B386" s="216" t="s">
        <v>2129</v>
      </c>
      <c r="C386" s="216" t="s">
        <v>1726</v>
      </c>
    </row>
    <row r="387" spans="1:3" x14ac:dyDescent="0.3">
      <c r="A387" s="216" t="s">
        <v>2126</v>
      </c>
      <c r="B387" s="216" t="s">
        <v>863</v>
      </c>
      <c r="C387" s="216" t="s">
        <v>1724</v>
      </c>
    </row>
    <row r="388" spans="1:3" x14ac:dyDescent="0.3">
      <c r="A388" s="216" t="s">
        <v>2126</v>
      </c>
      <c r="B388" s="216" t="s">
        <v>857</v>
      </c>
      <c r="C388" s="216" t="s">
        <v>1723</v>
      </c>
    </row>
    <row r="389" spans="1:3" x14ac:dyDescent="0.3">
      <c r="A389" s="216" t="s">
        <v>2126</v>
      </c>
      <c r="B389" s="216" t="s">
        <v>2130</v>
      </c>
      <c r="C389" s="216" t="s">
        <v>1711</v>
      </c>
    </row>
    <row r="390" spans="1:3" x14ac:dyDescent="0.3">
      <c r="A390" s="216" t="s">
        <v>2126</v>
      </c>
      <c r="B390" s="216" t="s">
        <v>858</v>
      </c>
      <c r="C390" s="216" t="s">
        <v>1718</v>
      </c>
    </row>
    <row r="391" spans="1:3" x14ac:dyDescent="0.3">
      <c r="A391" s="216" t="s">
        <v>2126</v>
      </c>
      <c r="B391" s="216" t="s">
        <v>873</v>
      </c>
      <c r="C391" s="216" t="s">
        <v>1721</v>
      </c>
    </row>
    <row r="392" spans="1:3" x14ac:dyDescent="0.3">
      <c r="A392" s="216" t="s">
        <v>2126</v>
      </c>
      <c r="B392" s="216" t="s">
        <v>841</v>
      </c>
      <c r="C392" s="216" t="s">
        <v>1705</v>
      </c>
    </row>
    <row r="393" spans="1:3" x14ac:dyDescent="0.3">
      <c r="A393" s="216" t="s">
        <v>2126</v>
      </c>
      <c r="B393" s="216" t="s">
        <v>2131</v>
      </c>
      <c r="C393" s="216" t="s">
        <v>1709</v>
      </c>
    </row>
    <row r="394" spans="1:3" x14ac:dyDescent="0.3">
      <c r="A394" s="216" t="s">
        <v>2126</v>
      </c>
      <c r="B394" s="216" t="s">
        <v>838</v>
      </c>
      <c r="C394" s="216" t="s">
        <v>1727</v>
      </c>
    </row>
    <row r="395" spans="1:3" x14ac:dyDescent="0.3">
      <c r="A395" s="216" t="s">
        <v>2126</v>
      </c>
      <c r="B395" s="216" t="s">
        <v>814</v>
      </c>
      <c r="C395" s="216" t="s">
        <v>1707</v>
      </c>
    </row>
    <row r="396" spans="1:3" x14ac:dyDescent="0.3">
      <c r="A396" s="216" t="s">
        <v>2126</v>
      </c>
      <c r="B396" s="216" t="s">
        <v>875</v>
      </c>
      <c r="C396" s="216" t="s">
        <v>1716</v>
      </c>
    </row>
    <row r="397" spans="1:3" x14ac:dyDescent="0.3">
      <c r="A397" s="216" t="s">
        <v>2126</v>
      </c>
      <c r="B397" s="216" t="s">
        <v>866</v>
      </c>
      <c r="C397" s="216" t="s">
        <v>1708</v>
      </c>
    </row>
    <row r="398" spans="1:3" x14ac:dyDescent="0.3">
      <c r="A398" s="216" t="s">
        <v>2126</v>
      </c>
      <c r="B398" s="216" t="s">
        <v>806</v>
      </c>
      <c r="C398" s="216" t="s">
        <v>901</v>
      </c>
    </row>
    <row r="399" spans="1:3" x14ac:dyDescent="0.3">
      <c r="A399" s="355"/>
      <c r="B399" s="355"/>
      <c r="C399" s="355"/>
    </row>
    <row r="400" spans="1:3" x14ac:dyDescent="0.3">
      <c r="A400" s="355" t="s">
        <v>2132</v>
      </c>
      <c r="B400" s="355" t="s">
        <v>783</v>
      </c>
      <c r="C400" s="355" t="s">
        <v>804</v>
      </c>
    </row>
    <row r="401" spans="1:3" x14ac:dyDescent="0.3">
      <c r="A401" s="355" t="s">
        <v>2132</v>
      </c>
      <c r="B401" s="355" t="s">
        <v>827</v>
      </c>
      <c r="C401" s="355" t="s">
        <v>2133</v>
      </c>
    </row>
    <row r="402" spans="1:3" x14ac:dyDescent="0.3">
      <c r="A402" s="355" t="s">
        <v>2132</v>
      </c>
      <c r="B402" s="355" t="s">
        <v>821</v>
      </c>
      <c r="C402" s="355" t="s">
        <v>2134</v>
      </c>
    </row>
    <row r="403" spans="1:3" x14ac:dyDescent="0.3">
      <c r="A403" s="355" t="s">
        <v>2132</v>
      </c>
      <c r="B403" s="355" t="s">
        <v>805</v>
      </c>
      <c r="C403" s="355" t="s">
        <v>2135</v>
      </c>
    </row>
    <row r="404" spans="1:3" x14ac:dyDescent="0.3">
      <c r="A404" s="355" t="s">
        <v>2132</v>
      </c>
      <c r="B404" s="355" t="s">
        <v>850</v>
      </c>
      <c r="C404" s="355" t="s">
        <v>2136</v>
      </c>
    </row>
    <row r="405" spans="1:3" x14ac:dyDescent="0.3">
      <c r="A405" s="355" t="s">
        <v>2132</v>
      </c>
      <c r="B405" s="355" t="s">
        <v>822</v>
      </c>
      <c r="C405" s="355" t="s">
        <v>2137</v>
      </c>
    </row>
    <row r="406" spans="1:3" x14ac:dyDescent="0.3">
      <c r="A406" s="353"/>
      <c r="B406" s="353"/>
      <c r="C406" s="353"/>
    </row>
    <row r="407" spans="1:3" x14ac:dyDescent="0.3">
      <c r="A407" s="353" t="s">
        <v>2138</v>
      </c>
      <c r="B407" s="353" t="s">
        <v>786</v>
      </c>
      <c r="C407" s="353" t="s">
        <v>2139</v>
      </c>
    </row>
    <row r="408" spans="1:3" x14ac:dyDescent="0.3">
      <c r="A408" s="353" t="s">
        <v>2138</v>
      </c>
      <c r="B408" s="353" t="s">
        <v>808</v>
      </c>
      <c r="C408" s="353" t="s">
        <v>2140</v>
      </c>
    </row>
    <row r="409" spans="1:3" x14ac:dyDescent="0.3">
      <c r="A409" s="353"/>
      <c r="B409" s="353"/>
      <c r="C409" s="353"/>
    </row>
    <row r="410" spans="1:3" x14ac:dyDescent="0.3">
      <c r="A410" s="216" t="s">
        <v>2141</v>
      </c>
      <c r="B410" s="216" t="s">
        <v>784</v>
      </c>
      <c r="C410" s="216" t="s">
        <v>1144</v>
      </c>
    </row>
    <row r="411" spans="1:3" x14ac:dyDescent="0.3">
      <c r="A411" s="216" t="s">
        <v>2141</v>
      </c>
      <c r="B411" s="216" t="s">
        <v>837</v>
      </c>
      <c r="C411" s="216" t="s">
        <v>1145</v>
      </c>
    </row>
    <row r="412" spans="1:3" x14ac:dyDescent="0.3">
      <c r="A412" s="216" t="s">
        <v>2141</v>
      </c>
      <c r="B412" s="216" t="s">
        <v>840</v>
      </c>
      <c r="C412" s="216" t="s">
        <v>2142</v>
      </c>
    </row>
    <row r="413" spans="1:3" x14ac:dyDescent="0.3">
      <c r="A413" s="216" t="s">
        <v>2141</v>
      </c>
      <c r="B413" s="216" t="s">
        <v>867</v>
      </c>
      <c r="C413" s="216" t="s">
        <v>2143</v>
      </c>
    </row>
    <row r="414" spans="1:3" x14ac:dyDescent="0.3">
      <c r="A414" s="216" t="s">
        <v>2141</v>
      </c>
      <c r="B414" s="216" t="s">
        <v>803</v>
      </c>
      <c r="C414" s="216" t="s">
        <v>2144</v>
      </c>
    </row>
    <row r="415" spans="1:3" x14ac:dyDescent="0.3">
      <c r="A415" s="216" t="s">
        <v>2141</v>
      </c>
      <c r="B415" s="216" t="s">
        <v>810</v>
      </c>
      <c r="C415" s="216" t="s">
        <v>2145</v>
      </c>
    </row>
    <row r="416" spans="1:3" x14ac:dyDescent="0.3">
      <c r="A416" s="216" t="s">
        <v>2141</v>
      </c>
      <c r="B416" s="216" t="s">
        <v>872</v>
      </c>
      <c r="C416" s="216" t="s">
        <v>2146</v>
      </c>
    </row>
    <row r="417" spans="1:3" x14ac:dyDescent="0.3">
      <c r="A417" s="216" t="s">
        <v>2141</v>
      </c>
      <c r="B417" s="216" t="s">
        <v>839</v>
      </c>
      <c r="C417" s="216" t="s">
        <v>2147</v>
      </c>
    </row>
    <row r="418" spans="1:3" x14ac:dyDescent="0.3">
      <c r="A418" s="216" t="s">
        <v>2141</v>
      </c>
      <c r="B418" s="216" t="s">
        <v>813</v>
      </c>
      <c r="C418" s="216" t="s">
        <v>2148</v>
      </c>
    </row>
    <row r="419" spans="1:3" x14ac:dyDescent="0.3">
      <c r="A419" s="216" t="s">
        <v>2141</v>
      </c>
      <c r="B419" s="216" t="s">
        <v>871</v>
      </c>
      <c r="C419" s="216" t="s">
        <v>2149</v>
      </c>
    </row>
    <row r="420" spans="1:3" x14ac:dyDescent="0.3">
      <c r="A420" s="216" t="s">
        <v>2141</v>
      </c>
      <c r="B420" s="216" t="s">
        <v>812</v>
      </c>
      <c r="C420" s="216" t="s">
        <v>2150</v>
      </c>
    </row>
    <row r="421" spans="1:3" x14ac:dyDescent="0.3">
      <c r="A421" s="216" t="s">
        <v>2141</v>
      </c>
      <c r="B421" s="216" t="s">
        <v>2151</v>
      </c>
      <c r="C421" s="216" t="s">
        <v>2152</v>
      </c>
    </row>
    <row r="422" spans="1:3" x14ac:dyDescent="0.3">
      <c r="A422" s="216" t="s">
        <v>2141</v>
      </c>
      <c r="B422" s="216" t="s">
        <v>811</v>
      </c>
      <c r="C422" s="216" t="s">
        <v>2153</v>
      </c>
    </row>
    <row r="423" spans="1:3" x14ac:dyDescent="0.3">
      <c r="A423" s="216" t="s">
        <v>2141</v>
      </c>
      <c r="B423" s="216" t="s">
        <v>823</v>
      </c>
      <c r="C423" s="216" t="s">
        <v>1139</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J501"/>
  <sheetViews>
    <sheetView zoomScale="65" zoomScaleNormal="65" workbookViewId="0">
      <pane xSplit="14" ySplit="2" topLeftCell="ZN3" activePane="bottomRight" state="frozen"/>
      <selection pane="topRight" activeCell="O1" sqref="O1"/>
      <selection pane="bottomLeft" activeCell="A3" sqref="A3"/>
      <selection pane="bottomRight" activeCell="K2" sqref="K2"/>
    </sheetView>
  </sheetViews>
  <sheetFormatPr defaultColWidth="8.85546875" defaultRowHeight="16.5" x14ac:dyDescent="0.3"/>
  <cols>
    <col min="1" max="1" width="30.140625" style="23" customWidth="1"/>
    <col min="2" max="4" width="20.7109375" style="25" customWidth="1"/>
    <col min="5" max="6" width="8.85546875" style="23"/>
    <col min="7" max="7" width="20.7109375" style="25" customWidth="1"/>
    <col min="8" max="11" width="8.85546875" style="23"/>
    <col min="12" max="703" width="8.85546875" style="23" customWidth="1"/>
    <col min="704" max="704" width="8.85546875" style="23"/>
    <col min="705" max="705" width="20.7109375" style="25" customWidth="1"/>
    <col min="706" max="16384" width="8.85546875" style="23"/>
  </cols>
  <sheetData>
    <row r="1" spans="1:712" x14ac:dyDescent="0.3">
      <c r="A1" s="382" t="s">
        <v>40</v>
      </c>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t="s">
        <v>41</v>
      </c>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t="s">
        <v>42</v>
      </c>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t="s">
        <v>43</v>
      </c>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t="s">
        <v>44</v>
      </c>
      <c r="DY1" s="382"/>
      <c r="DZ1" s="382"/>
      <c r="EA1" s="382"/>
      <c r="EB1" s="382"/>
      <c r="EC1" s="382"/>
      <c r="ED1" s="382"/>
      <c r="EE1" s="382"/>
      <c r="EF1" s="382"/>
      <c r="EG1" s="382"/>
      <c r="EH1" s="382"/>
      <c r="EI1" s="382"/>
      <c r="EJ1" s="382"/>
      <c r="EK1" s="382"/>
      <c r="EL1" s="382"/>
      <c r="EM1" s="382"/>
      <c r="EN1" s="382"/>
      <c r="EO1" s="382"/>
      <c r="EP1" s="382"/>
      <c r="EQ1" s="382"/>
      <c r="ER1" s="382"/>
      <c r="ES1" s="382"/>
      <c r="ET1" s="382"/>
      <c r="EU1" s="382"/>
      <c r="EV1" s="382"/>
      <c r="EW1" s="382"/>
      <c r="EX1" s="382"/>
      <c r="EY1" s="382"/>
      <c r="EZ1" s="382"/>
      <c r="FA1" s="382"/>
      <c r="FB1" s="382" t="s">
        <v>45</v>
      </c>
      <c r="FC1" s="382"/>
      <c r="FD1" s="382"/>
      <c r="FE1" s="382"/>
      <c r="FF1" s="382"/>
      <c r="FG1" s="382"/>
      <c r="FH1" s="382"/>
      <c r="FI1" s="382"/>
      <c r="FJ1" s="382"/>
      <c r="FK1" s="382"/>
      <c r="FL1" s="382"/>
      <c r="FM1" s="382"/>
      <c r="FN1" s="382"/>
      <c r="FO1" s="382"/>
      <c r="FP1" s="382"/>
      <c r="FQ1" s="382"/>
      <c r="FR1" s="382"/>
      <c r="FS1" s="382"/>
      <c r="FT1" s="382"/>
      <c r="FU1" s="382"/>
      <c r="FV1" s="382"/>
      <c r="FW1" s="382"/>
      <c r="FX1" s="382"/>
      <c r="FY1" s="382"/>
      <c r="FZ1" s="382"/>
      <c r="GA1" s="382"/>
      <c r="GB1" s="382"/>
      <c r="GC1" s="382"/>
      <c r="GD1" s="382"/>
      <c r="GE1" s="382"/>
      <c r="GF1" s="382" t="s">
        <v>46</v>
      </c>
      <c r="GG1" s="382"/>
      <c r="GH1" s="382"/>
      <c r="GI1" s="382"/>
      <c r="GJ1" s="382"/>
      <c r="GK1" s="382"/>
      <c r="GL1" s="382"/>
      <c r="GM1" s="382"/>
      <c r="GN1" s="382"/>
      <c r="GO1" s="382"/>
      <c r="GP1" s="382"/>
      <c r="GQ1" s="382"/>
      <c r="GR1" s="382"/>
      <c r="GS1" s="382"/>
      <c r="GT1" s="382"/>
      <c r="GU1" s="382"/>
      <c r="GV1" s="382"/>
      <c r="GW1" s="382"/>
      <c r="GX1" s="382"/>
      <c r="GY1" s="382"/>
      <c r="GZ1" s="382"/>
      <c r="HA1" s="382"/>
      <c r="HB1" s="382"/>
      <c r="HC1" s="382"/>
      <c r="HD1" s="382"/>
      <c r="HE1" s="382"/>
      <c r="HF1" s="382"/>
      <c r="HG1" s="382"/>
      <c r="HH1" s="382" t="s">
        <v>47</v>
      </c>
      <c r="HI1" s="382"/>
      <c r="HJ1" s="382"/>
      <c r="HK1" s="382"/>
      <c r="HL1" s="382"/>
      <c r="HM1" s="382"/>
      <c r="HN1" s="382"/>
      <c r="HO1" s="382"/>
      <c r="HP1" s="382"/>
      <c r="HQ1" s="382"/>
      <c r="HR1" s="382"/>
      <c r="HS1" s="382"/>
      <c r="HT1" s="382"/>
      <c r="HU1" s="382"/>
      <c r="HV1" s="382"/>
      <c r="HW1" s="382"/>
      <c r="HX1" s="382"/>
      <c r="HY1" s="382"/>
      <c r="HZ1" s="382"/>
      <c r="IA1" s="382"/>
      <c r="IB1" s="382"/>
      <c r="IC1" s="382"/>
      <c r="ID1" s="382"/>
      <c r="IE1" s="382"/>
      <c r="IF1" s="382"/>
      <c r="IG1" s="382"/>
      <c r="IH1" s="382"/>
      <c r="II1" s="382"/>
      <c r="IJ1" s="382"/>
      <c r="IK1" s="382"/>
      <c r="IL1" s="382" t="s">
        <v>48</v>
      </c>
      <c r="IM1" s="382"/>
      <c r="IN1" s="382"/>
      <c r="IO1" s="382"/>
      <c r="IP1" s="382"/>
      <c r="IQ1" s="382"/>
      <c r="IR1" s="382"/>
      <c r="IS1" s="382"/>
      <c r="IT1" s="382"/>
      <c r="IU1" s="382"/>
      <c r="IV1" s="382"/>
      <c r="IW1" s="382"/>
      <c r="IX1" s="382"/>
      <c r="IY1" s="382"/>
      <c r="IZ1" s="382"/>
      <c r="JA1" s="382"/>
      <c r="JB1" s="382"/>
      <c r="JC1" s="382"/>
      <c r="JD1" s="382"/>
      <c r="JE1" s="382"/>
      <c r="JF1" s="382"/>
      <c r="JG1" s="382"/>
      <c r="JH1" s="382"/>
      <c r="JI1" s="382"/>
      <c r="JJ1" s="382"/>
      <c r="JK1" s="382"/>
      <c r="JL1" s="382"/>
      <c r="JM1" s="382"/>
      <c r="JN1" s="382"/>
      <c r="JO1" s="382"/>
      <c r="JP1" s="382" t="s">
        <v>49</v>
      </c>
      <c r="JQ1" s="382"/>
      <c r="JR1" s="382"/>
      <c r="JS1" s="382"/>
      <c r="JT1" s="382"/>
      <c r="JU1" s="382"/>
      <c r="JV1" s="382"/>
      <c r="JW1" s="382"/>
      <c r="JX1" s="382"/>
      <c r="JY1" s="382"/>
      <c r="JZ1" s="382"/>
      <c r="KA1" s="382"/>
      <c r="KB1" s="382"/>
      <c r="KC1" s="382"/>
      <c r="KD1" s="382"/>
      <c r="KE1" s="382"/>
      <c r="KF1" s="382"/>
      <c r="KG1" s="382"/>
      <c r="KH1" s="382"/>
      <c r="KI1" s="382"/>
      <c r="KJ1" s="382"/>
      <c r="KK1" s="382"/>
      <c r="KL1" s="382"/>
      <c r="KM1" s="382"/>
      <c r="KN1" s="382"/>
      <c r="KO1" s="382"/>
      <c r="KP1" s="382"/>
      <c r="KQ1" s="382"/>
      <c r="KR1" s="382"/>
      <c r="KS1" s="382"/>
      <c r="KT1" s="382" t="s">
        <v>50</v>
      </c>
      <c r="KU1" s="382"/>
      <c r="KV1" s="382"/>
      <c r="KW1" s="382"/>
      <c r="KX1" s="382"/>
      <c r="KY1" s="382"/>
      <c r="KZ1" s="382"/>
      <c r="LA1" s="382"/>
      <c r="LB1" s="382"/>
      <c r="LC1" s="382"/>
      <c r="LD1" s="382"/>
      <c r="LE1" s="382"/>
      <c r="LF1" s="382"/>
      <c r="LG1" s="382"/>
      <c r="LH1" s="382"/>
      <c r="LI1" s="382"/>
      <c r="LJ1" s="382"/>
      <c r="LK1" s="382"/>
      <c r="LL1" s="382"/>
      <c r="LM1" s="382"/>
      <c r="LN1" s="382"/>
      <c r="LO1" s="382"/>
      <c r="LP1" s="382"/>
      <c r="LQ1" s="382"/>
      <c r="LR1" s="382"/>
      <c r="LS1" s="382"/>
      <c r="LT1" s="382"/>
      <c r="LU1" s="382"/>
      <c r="LV1" s="382"/>
      <c r="LW1" s="382"/>
      <c r="LX1" s="382" t="s">
        <v>51</v>
      </c>
      <c r="LY1" s="382"/>
      <c r="LZ1" s="382"/>
      <c r="MA1" s="382"/>
      <c r="MB1" s="382"/>
      <c r="MC1" s="382"/>
      <c r="MD1" s="382"/>
      <c r="ME1" s="382"/>
      <c r="MF1" s="382"/>
      <c r="MG1" s="382"/>
      <c r="MH1" s="382"/>
      <c r="MI1" s="382"/>
      <c r="MJ1" s="382"/>
      <c r="MK1" s="382"/>
      <c r="ML1" s="382"/>
      <c r="MM1" s="382"/>
      <c r="MN1" s="382"/>
      <c r="MO1" s="382"/>
      <c r="MP1" s="382"/>
      <c r="MQ1" s="382"/>
      <c r="MR1" s="382"/>
      <c r="MS1" s="382"/>
      <c r="MT1" s="382"/>
      <c r="MU1" s="382"/>
      <c r="MV1" s="382"/>
      <c r="MW1" s="382"/>
      <c r="MX1" s="382"/>
      <c r="MY1" s="382"/>
      <c r="MZ1" s="382"/>
      <c r="NA1" s="382"/>
      <c r="NB1" s="382" t="s">
        <v>52</v>
      </c>
      <c r="NC1" s="382"/>
      <c r="ND1" s="382"/>
      <c r="NE1" s="382"/>
      <c r="NF1" s="382"/>
      <c r="NG1" s="382"/>
      <c r="NH1" s="382"/>
      <c r="NI1" s="382"/>
      <c r="NJ1" s="382"/>
      <c r="NK1" s="382"/>
      <c r="NL1" s="382"/>
      <c r="NM1" s="382"/>
      <c r="NN1" s="382"/>
      <c r="NO1" s="382"/>
      <c r="NP1" s="382"/>
      <c r="NQ1" s="382"/>
      <c r="NR1" s="382"/>
      <c r="NS1" s="382"/>
      <c r="NT1" s="382"/>
      <c r="NU1" s="382"/>
      <c r="NV1" s="382"/>
      <c r="NW1" s="382"/>
      <c r="NX1" s="382"/>
      <c r="NY1" s="382"/>
      <c r="NZ1" s="382"/>
      <c r="OA1" s="382"/>
      <c r="OB1" s="382"/>
      <c r="OC1" s="382"/>
      <c r="OD1" s="382"/>
      <c r="OE1" s="382"/>
      <c r="OF1" s="382" t="s">
        <v>53</v>
      </c>
      <c r="OG1" s="382"/>
      <c r="OH1" s="382"/>
      <c r="OI1" s="382"/>
      <c r="OJ1" s="382"/>
      <c r="OK1" s="382"/>
      <c r="OL1" s="382"/>
      <c r="OM1" s="382"/>
      <c r="ON1" s="382"/>
      <c r="OO1" s="382"/>
      <c r="OP1" s="382"/>
      <c r="OQ1" s="382"/>
      <c r="OR1" s="382"/>
      <c r="OS1" s="382"/>
      <c r="OT1" s="382"/>
      <c r="OU1" s="382"/>
      <c r="OV1" s="382"/>
      <c r="OW1" s="382"/>
      <c r="OX1" s="382"/>
      <c r="OY1" s="382"/>
      <c r="OZ1" s="382"/>
      <c r="PA1" s="382"/>
      <c r="PB1" s="382"/>
      <c r="PC1" s="382"/>
      <c r="PD1" s="382"/>
      <c r="PE1" s="382"/>
      <c r="PF1" s="382"/>
      <c r="PG1" s="382"/>
      <c r="PH1" s="382"/>
      <c r="PI1" s="382"/>
      <c r="PJ1" s="382" t="s">
        <v>54</v>
      </c>
      <c r="PK1" s="382"/>
      <c r="PL1" s="382"/>
      <c r="PM1" s="382"/>
      <c r="PN1" s="382"/>
      <c r="PO1" s="382"/>
      <c r="PP1" s="382"/>
      <c r="PQ1" s="382"/>
      <c r="PR1" s="382"/>
      <c r="PS1" s="382"/>
      <c r="PT1" s="382"/>
      <c r="PU1" s="382"/>
      <c r="PV1" s="382"/>
      <c r="PW1" s="382"/>
      <c r="PX1" s="382"/>
      <c r="PY1" s="382"/>
      <c r="PZ1" s="382"/>
      <c r="QA1" s="382"/>
      <c r="QB1" s="382"/>
      <c r="QC1" s="382"/>
      <c r="QD1" s="382"/>
      <c r="QE1" s="382"/>
      <c r="QF1" s="382"/>
      <c r="QG1" s="382"/>
      <c r="QH1" s="382"/>
      <c r="QI1" s="382"/>
      <c r="QJ1" s="382"/>
      <c r="QK1" s="382"/>
      <c r="QL1" s="382"/>
      <c r="QM1" s="382"/>
      <c r="QN1" s="382" t="s">
        <v>55</v>
      </c>
      <c r="QO1" s="382"/>
      <c r="QP1" s="382"/>
      <c r="QQ1" s="382"/>
      <c r="QR1" s="382"/>
      <c r="QS1" s="382"/>
      <c r="QT1" s="382"/>
      <c r="QU1" s="382"/>
      <c r="QV1" s="382"/>
      <c r="QW1" s="382"/>
      <c r="QX1" s="382"/>
      <c r="QY1" s="382"/>
      <c r="QZ1" s="382"/>
      <c r="RA1" s="382"/>
      <c r="RB1" s="382"/>
      <c r="RC1" s="382"/>
      <c r="RD1" s="382"/>
      <c r="RE1" s="382"/>
      <c r="RF1" s="382"/>
      <c r="RG1" s="382"/>
      <c r="RH1" s="382"/>
      <c r="RI1" s="382"/>
      <c r="RJ1" s="382"/>
      <c r="RK1" s="382"/>
      <c r="RL1" s="382"/>
      <c r="RM1" s="382"/>
      <c r="RN1" s="382"/>
      <c r="RO1" s="382"/>
      <c r="RP1" s="382"/>
      <c r="RQ1" s="382"/>
      <c r="RR1" s="382" t="s">
        <v>56</v>
      </c>
      <c r="RS1" s="382"/>
      <c r="RT1" s="382"/>
      <c r="RU1" s="382"/>
      <c r="RV1" s="382"/>
      <c r="RW1" s="382"/>
      <c r="RX1" s="382"/>
      <c r="RY1" s="382"/>
      <c r="RZ1" s="382"/>
      <c r="SA1" s="382"/>
      <c r="SB1" s="382"/>
      <c r="SC1" s="382"/>
      <c r="SD1" s="382"/>
      <c r="SE1" s="382"/>
      <c r="SF1" s="382"/>
      <c r="SG1" s="382"/>
      <c r="SH1" s="382"/>
      <c r="SI1" s="382"/>
      <c r="SJ1" s="382"/>
      <c r="SK1" s="382"/>
      <c r="SL1" s="382"/>
      <c r="SM1" s="382"/>
      <c r="SN1" s="382"/>
      <c r="SO1" s="382"/>
      <c r="SP1" s="382"/>
      <c r="SQ1" s="382"/>
      <c r="SR1" s="382"/>
      <c r="SS1" s="382"/>
      <c r="ST1" s="382"/>
      <c r="SU1" s="382"/>
      <c r="SV1" s="382" t="s">
        <v>57</v>
      </c>
      <c r="SW1" s="382"/>
      <c r="SX1" s="382"/>
      <c r="SY1" s="382"/>
      <c r="SZ1" s="382"/>
      <c r="TA1" s="382"/>
      <c r="TB1" s="382"/>
      <c r="TC1" s="382"/>
      <c r="TD1" s="382"/>
      <c r="TE1" s="382"/>
      <c r="TF1" s="382"/>
      <c r="TG1" s="382"/>
      <c r="TH1" s="382"/>
      <c r="TI1" s="382"/>
      <c r="TJ1" s="382"/>
      <c r="TK1" s="382"/>
      <c r="TL1" s="382"/>
      <c r="TM1" s="382"/>
      <c r="TN1" s="382"/>
      <c r="TO1" s="382"/>
      <c r="TP1" s="382"/>
      <c r="TQ1" s="382"/>
      <c r="TR1" s="382"/>
      <c r="TS1" s="382"/>
      <c r="TT1" s="382"/>
      <c r="TU1" s="382"/>
      <c r="TV1" s="382"/>
      <c r="TW1" s="382"/>
      <c r="TX1" s="382"/>
      <c r="TY1" s="382"/>
      <c r="TZ1" s="382" t="s">
        <v>58</v>
      </c>
      <c r="UA1" s="382"/>
      <c r="UB1" s="382"/>
      <c r="UC1" s="382"/>
      <c r="UD1" s="382"/>
      <c r="UE1" s="382"/>
      <c r="UF1" s="382"/>
      <c r="UG1" s="382"/>
      <c r="UH1" s="382"/>
      <c r="UI1" s="382"/>
      <c r="UJ1" s="382"/>
      <c r="UK1" s="382"/>
      <c r="UL1" s="382"/>
      <c r="UM1" s="382"/>
      <c r="UN1" s="382"/>
      <c r="UO1" s="382"/>
      <c r="UP1" s="382"/>
      <c r="UQ1" s="382"/>
      <c r="UR1" s="382"/>
      <c r="US1" s="382"/>
      <c r="UT1" s="382"/>
      <c r="UU1" s="382"/>
      <c r="UV1" s="382"/>
      <c r="UW1" s="382"/>
      <c r="UX1" s="382"/>
      <c r="UY1" s="382"/>
      <c r="UZ1" s="382"/>
      <c r="VA1" s="382"/>
      <c r="VB1" s="382"/>
      <c r="VC1" s="382"/>
      <c r="VD1" s="382" t="s">
        <v>59</v>
      </c>
      <c r="VE1" s="382"/>
      <c r="VF1" s="382"/>
      <c r="VG1" s="382"/>
      <c r="VH1" s="382"/>
      <c r="VI1" s="382"/>
      <c r="VJ1" s="382"/>
      <c r="VK1" s="382"/>
      <c r="VL1" s="382"/>
      <c r="VM1" s="382"/>
      <c r="VN1" s="382"/>
      <c r="VO1" s="382"/>
      <c r="VP1" s="382"/>
      <c r="VQ1" s="382"/>
      <c r="VR1" s="382"/>
      <c r="VS1" s="382"/>
      <c r="VT1" s="382"/>
      <c r="VU1" s="382"/>
      <c r="VV1" s="382"/>
      <c r="VW1" s="382"/>
      <c r="VX1" s="382"/>
      <c r="VY1" s="382"/>
      <c r="VZ1" s="382"/>
      <c r="WA1" s="382"/>
      <c r="WB1" s="382"/>
      <c r="WC1" s="382"/>
      <c r="WD1" s="382"/>
      <c r="WE1" s="382"/>
      <c r="WF1" s="382"/>
      <c r="WG1" s="382"/>
      <c r="WH1" s="382" t="s">
        <v>60</v>
      </c>
      <c r="WI1" s="382"/>
      <c r="WJ1" s="382"/>
      <c r="WK1" s="382"/>
      <c r="WL1" s="382"/>
      <c r="WM1" s="382"/>
      <c r="WN1" s="382"/>
      <c r="WO1" s="382"/>
      <c r="WP1" s="382"/>
      <c r="WQ1" s="382"/>
      <c r="WR1" s="382"/>
      <c r="WS1" s="382"/>
      <c r="WT1" s="382"/>
      <c r="WU1" s="382"/>
      <c r="WV1" s="382"/>
      <c r="WW1" s="382"/>
      <c r="WX1" s="382"/>
      <c r="WY1" s="382"/>
      <c r="WZ1" s="382"/>
      <c r="XA1" s="382"/>
      <c r="XB1" s="382"/>
      <c r="XC1" s="382"/>
      <c r="XD1" s="382"/>
      <c r="XE1" s="382"/>
      <c r="XF1" s="382"/>
      <c r="XG1" s="382"/>
      <c r="XH1" s="382"/>
      <c r="XI1" s="382"/>
      <c r="XJ1" s="382"/>
      <c r="XK1" s="382"/>
      <c r="XL1" s="382" t="s">
        <v>61</v>
      </c>
      <c r="XM1" s="382"/>
      <c r="XN1" s="382"/>
      <c r="XO1" s="382"/>
      <c r="XP1" s="382"/>
      <c r="XQ1" s="382"/>
      <c r="XR1" s="382"/>
      <c r="XS1" s="382"/>
      <c r="XT1" s="382"/>
      <c r="XU1" s="382"/>
      <c r="XV1" s="382"/>
      <c r="XW1" s="382"/>
      <c r="XX1" s="382"/>
      <c r="XY1" s="382"/>
      <c r="XZ1" s="382"/>
      <c r="YA1" s="382"/>
      <c r="YB1" s="382"/>
      <c r="YC1" s="382"/>
      <c r="YD1" s="382"/>
      <c r="YE1" s="382"/>
      <c r="YF1" s="382"/>
      <c r="YG1" s="382"/>
      <c r="YH1" s="382"/>
      <c r="YI1" s="382"/>
      <c r="YJ1" s="382"/>
      <c r="YK1" s="382"/>
      <c r="YL1" s="382"/>
      <c r="YM1" s="382"/>
      <c r="YN1" s="382" t="s">
        <v>62</v>
      </c>
      <c r="YO1" s="382"/>
      <c r="YP1" s="382"/>
      <c r="YQ1" s="382"/>
      <c r="YR1" s="382"/>
      <c r="YS1" s="382"/>
      <c r="YT1" s="382"/>
      <c r="YU1" s="382"/>
      <c r="YV1" s="382"/>
      <c r="YW1" s="382"/>
      <c r="YX1" s="382"/>
      <c r="YY1" s="382"/>
      <c r="YZ1" s="382"/>
      <c r="ZA1" s="382"/>
      <c r="ZB1" s="382"/>
      <c r="ZC1" s="382"/>
      <c r="ZD1" s="382"/>
      <c r="ZE1" s="382"/>
      <c r="ZF1" s="382"/>
      <c r="ZG1" s="382"/>
      <c r="ZH1" s="382"/>
      <c r="ZI1" s="382"/>
      <c r="ZJ1" s="382"/>
      <c r="ZK1" s="382"/>
      <c r="ZL1" s="382"/>
      <c r="ZM1" s="382"/>
      <c r="ZN1" s="382"/>
      <c r="ZO1" s="382"/>
      <c r="ZP1" s="382"/>
      <c r="ZQ1" s="382"/>
      <c r="ZR1" s="382" t="s">
        <v>63</v>
      </c>
      <c r="ZS1" s="382"/>
      <c r="ZT1" s="382"/>
      <c r="ZU1" s="382"/>
      <c r="ZV1" s="382"/>
      <c r="ZW1" s="382"/>
      <c r="ZX1" s="382"/>
      <c r="ZY1" s="382"/>
      <c r="ZZ1" s="382"/>
      <c r="AAA1" s="382"/>
      <c r="AAB1" s="382" t="s">
        <v>64</v>
      </c>
      <c r="AAC1" s="382"/>
      <c r="AAD1" s="382"/>
      <c r="AAE1" s="382"/>
      <c r="AAF1" s="382"/>
      <c r="AAG1" s="382"/>
      <c r="AAH1" s="382"/>
      <c r="AAI1" s="382"/>
      <c r="AAJ1" s="382"/>
    </row>
    <row r="2" spans="1:712" s="24" customFormat="1" x14ac:dyDescent="0.3">
      <c r="A2" s="24" t="s">
        <v>65</v>
      </c>
      <c r="B2" s="24" t="s">
        <v>66</v>
      </c>
      <c r="C2" s="24" t="s">
        <v>67</v>
      </c>
      <c r="D2" s="24" t="s">
        <v>68</v>
      </c>
      <c r="E2" s="24" t="s">
        <v>69</v>
      </c>
      <c r="F2" s="24" t="s">
        <v>70</v>
      </c>
      <c r="G2" s="24" t="s">
        <v>71</v>
      </c>
      <c r="H2" s="24" t="s">
        <v>72</v>
      </c>
      <c r="I2" s="24" t="s">
        <v>73</v>
      </c>
      <c r="J2" s="24" t="s">
        <v>74</v>
      </c>
      <c r="K2" s="24" t="s">
        <v>75</v>
      </c>
      <c r="L2" s="24" t="s">
        <v>76</v>
      </c>
      <c r="M2" s="24" t="s">
        <v>77</v>
      </c>
      <c r="N2" s="24" t="s">
        <v>78</v>
      </c>
      <c r="O2" s="24" t="s">
        <v>79</v>
      </c>
      <c r="P2" s="24" t="s">
        <v>80</v>
      </c>
      <c r="Q2" s="24" t="s">
        <v>81</v>
      </c>
      <c r="R2" s="24" t="s">
        <v>82</v>
      </c>
      <c r="S2" s="24" t="s">
        <v>83</v>
      </c>
      <c r="T2" s="24" t="s">
        <v>84</v>
      </c>
      <c r="U2" s="24" t="s">
        <v>85</v>
      </c>
      <c r="V2" s="24" t="s">
        <v>86</v>
      </c>
      <c r="W2" s="24" t="s">
        <v>87</v>
      </c>
      <c r="X2" s="24" t="s">
        <v>88</v>
      </c>
      <c r="Y2" s="24" t="s">
        <v>89</v>
      </c>
      <c r="Z2" s="24" t="s">
        <v>90</v>
      </c>
      <c r="AA2" s="24" t="s">
        <v>91</v>
      </c>
      <c r="AB2" s="24" t="s">
        <v>92</v>
      </c>
      <c r="AC2" s="24" t="s">
        <v>93</v>
      </c>
      <c r="AD2" s="24" t="s">
        <v>94</v>
      </c>
      <c r="AE2" s="24" t="s">
        <v>95</v>
      </c>
      <c r="AF2" s="24" t="s">
        <v>96</v>
      </c>
      <c r="AG2" s="24" t="s">
        <v>97</v>
      </c>
      <c r="AH2" s="24" t="s">
        <v>98</v>
      </c>
      <c r="AI2" s="24" t="s">
        <v>99</v>
      </c>
      <c r="AJ2" s="24" t="s">
        <v>100</v>
      </c>
      <c r="AK2" s="24" t="s">
        <v>101</v>
      </c>
      <c r="AL2" s="24" t="s">
        <v>102</v>
      </c>
      <c r="AM2" s="24" t="s">
        <v>103</v>
      </c>
      <c r="AN2" s="24" t="s">
        <v>104</v>
      </c>
      <c r="AO2" s="24" t="s">
        <v>105</v>
      </c>
      <c r="AP2" s="24" t="s">
        <v>106</v>
      </c>
      <c r="AQ2" s="24" t="s">
        <v>107</v>
      </c>
      <c r="AR2" s="24" t="s">
        <v>108</v>
      </c>
      <c r="AS2" s="24" t="s">
        <v>109</v>
      </c>
      <c r="AT2" s="24" t="s">
        <v>110</v>
      </c>
      <c r="AU2" s="24" t="s">
        <v>111</v>
      </c>
      <c r="AV2" s="24" t="s">
        <v>112</v>
      </c>
      <c r="AW2" s="24" t="s">
        <v>113</v>
      </c>
      <c r="AX2" s="24" t="s">
        <v>114</v>
      </c>
      <c r="AY2" s="24" t="s">
        <v>115</v>
      </c>
      <c r="AZ2" s="24" t="s">
        <v>116</v>
      </c>
      <c r="BA2" s="24" t="s">
        <v>117</v>
      </c>
      <c r="BB2" s="24" t="s">
        <v>118</v>
      </c>
      <c r="BC2" s="24" t="s">
        <v>119</v>
      </c>
      <c r="BD2" s="24" t="s">
        <v>120</v>
      </c>
      <c r="BE2" s="24" t="s">
        <v>121</v>
      </c>
      <c r="BF2" s="24" t="s">
        <v>122</v>
      </c>
      <c r="BG2" s="24" t="s">
        <v>123</v>
      </c>
      <c r="BH2" s="24" t="s">
        <v>124</v>
      </c>
      <c r="BI2" s="24" t="s">
        <v>125</v>
      </c>
      <c r="BJ2" s="24" t="s">
        <v>126</v>
      </c>
      <c r="BK2" s="24" t="s">
        <v>127</v>
      </c>
      <c r="BL2" s="24" t="s">
        <v>128</v>
      </c>
      <c r="BM2" s="24" t="s">
        <v>129</v>
      </c>
      <c r="BN2" s="24" t="s">
        <v>130</v>
      </c>
      <c r="BO2" s="24" t="s">
        <v>131</v>
      </c>
      <c r="BP2" s="24" t="s">
        <v>132</v>
      </c>
      <c r="BQ2" s="24" t="s">
        <v>133</v>
      </c>
      <c r="BR2" s="24" t="s">
        <v>134</v>
      </c>
      <c r="BS2" s="24" t="s">
        <v>135</v>
      </c>
      <c r="BT2" s="24" t="s">
        <v>136</v>
      </c>
      <c r="BU2" s="24" t="s">
        <v>137</v>
      </c>
      <c r="BV2" s="24" t="s">
        <v>138</v>
      </c>
      <c r="BW2" s="24" t="s">
        <v>139</v>
      </c>
      <c r="BX2" s="24" t="s">
        <v>140</v>
      </c>
      <c r="BY2" s="24" t="s">
        <v>141</v>
      </c>
      <c r="BZ2" s="24" t="s">
        <v>142</v>
      </c>
      <c r="CA2" s="24" t="s">
        <v>143</v>
      </c>
      <c r="CB2" s="24" t="s">
        <v>144</v>
      </c>
      <c r="CC2" s="24" t="s">
        <v>145</v>
      </c>
      <c r="CD2" s="24" t="s">
        <v>146</v>
      </c>
      <c r="CE2" s="24" t="s">
        <v>147</v>
      </c>
      <c r="CF2" s="24" t="s">
        <v>148</v>
      </c>
      <c r="CG2" s="24" t="s">
        <v>149</v>
      </c>
      <c r="CH2" s="24" t="s">
        <v>150</v>
      </c>
      <c r="CI2" s="24" t="s">
        <v>151</v>
      </c>
      <c r="CJ2" s="24" t="s">
        <v>152</v>
      </c>
      <c r="CK2" s="24" t="s">
        <v>153</v>
      </c>
      <c r="CL2" s="24" t="s">
        <v>154</v>
      </c>
      <c r="CM2" s="24" t="s">
        <v>155</v>
      </c>
      <c r="CN2" s="24" t="s">
        <v>156</v>
      </c>
      <c r="CO2" s="24" t="s">
        <v>157</v>
      </c>
      <c r="CP2" s="24" t="s">
        <v>158</v>
      </c>
      <c r="CQ2" s="24" t="s">
        <v>159</v>
      </c>
      <c r="CR2" s="24" t="s">
        <v>160</v>
      </c>
      <c r="CS2" s="24" t="s">
        <v>161</v>
      </c>
      <c r="CT2" s="24" t="s">
        <v>162</v>
      </c>
      <c r="CU2" s="24" t="s">
        <v>163</v>
      </c>
      <c r="CV2" s="24" t="s">
        <v>164</v>
      </c>
      <c r="CW2" s="24" t="s">
        <v>165</v>
      </c>
      <c r="CX2" s="24" t="s">
        <v>166</v>
      </c>
      <c r="CY2" s="24" t="s">
        <v>167</v>
      </c>
      <c r="CZ2" s="24" t="s">
        <v>168</v>
      </c>
      <c r="DA2" s="24" t="s">
        <v>169</v>
      </c>
      <c r="DB2" s="24" t="s">
        <v>170</v>
      </c>
      <c r="DC2" s="24" t="s">
        <v>171</v>
      </c>
      <c r="DD2" s="24" t="s">
        <v>172</v>
      </c>
      <c r="DE2" s="24" t="s">
        <v>173</v>
      </c>
      <c r="DF2" s="24" t="s">
        <v>174</v>
      </c>
      <c r="DG2" s="24" t="s">
        <v>175</v>
      </c>
      <c r="DH2" s="24" t="s">
        <v>176</v>
      </c>
      <c r="DI2" s="24" t="s">
        <v>177</v>
      </c>
      <c r="DJ2" s="24" t="s">
        <v>178</v>
      </c>
      <c r="DK2" s="24" t="s">
        <v>179</v>
      </c>
      <c r="DL2" s="24" t="s">
        <v>180</v>
      </c>
      <c r="DM2" s="24" t="s">
        <v>181</v>
      </c>
      <c r="DN2" s="24" t="s">
        <v>182</v>
      </c>
      <c r="DO2" s="24" t="s">
        <v>183</v>
      </c>
      <c r="DP2" s="24" t="s">
        <v>184</v>
      </c>
      <c r="DQ2" s="24" t="s">
        <v>185</v>
      </c>
      <c r="DR2" s="24" t="s">
        <v>186</v>
      </c>
      <c r="DS2" s="24" t="s">
        <v>187</v>
      </c>
      <c r="DT2" s="24" t="s">
        <v>188</v>
      </c>
      <c r="DU2" s="24" t="s">
        <v>189</v>
      </c>
      <c r="DV2" s="24" t="s">
        <v>190</v>
      </c>
      <c r="DW2" s="24" t="s">
        <v>191</v>
      </c>
      <c r="DX2" s="24" t="s">
        <v>192</v>
      </c>
      <c r="DY2" s="24" t="s">
        <v>193</v>
      </c>
      <c r="DZ2" s="24" t="s">
        <v>194</v>
      </c>
      <c r="EA2" s="24" t="s">
        <v>195</v>
      </c>
      <c r="EB2" s="24" t="s">
        <v>196</v>
      </c>
      <c r="EC2" s="24" t="s">
        <v>197</v>
      </c>
      <c r="ED2" s="24" t="s">
        <v>198</v>
      </c>
      <c r="EE2" s="24" t="s">
        <v>199</v>
      </c>
      <c r="EF2" s="24" t="s">
        <v>200</v>
      </c>
      <c r="EG2" s="24" t="s">
        <v>201</v>
      </c>
      <c r="EH2" s="24" t="s">
        <v>202</v>
      </c>
      <c r="EI2" s="24" t="s">
        <v>203</v>
      </c>
      <c r="EJ2" s="24" t="s">
        <v>204</v>
      </c>
      <c r="EK2" s="24" t="s">
        <v>205</v>
      </c>
      <c r="EL2" s="24" t="s">
        <v>206</v>
      </c>
      <c r="EM2" s="24" t="s">
        <v>207</v>
      </c>
      <c r="EN2" s="24" t="s">
        <v>208</v>
      </c>
      <c r="EO2" s="24" t="s">
        <v>209</v>
      </c>
      <c r="EP2" s="24" t="s">
        <v>210</v>
      </c>
      <c r="EQ2" s="24" t="s">
        <v>211</v>
      </c>
      <c r="ER2" s="24" t="s">
        <v>212</v>
      </c>
      <c r="ES2" s="24" t="s">
        <v>213</v>
      </c>
      <c r="ET2" s="24" t="s">
        <v>214</v>
      </c>
      <c r="EU2" s="24" t="s">
        <v>215</v>
      </c>
      <c r="EV2" s="24" t="s">
        <v>216</v>
      </c>
      <c r="EW2" s="24" t="s">
        <v>217</v>
      </c>
      <c r="EX2" s="24" t="s">
        <v>218</v>
      </c>
      <c r="EY2" s="24" t="s">
        <v>219</v>
      </c>
      <c r="EZ2" s="24" t="s">
        <v>220</v>
      </c>
      <c r="FA2" s="24" t="s">
        <v>221</v>
      </c>
      <c r="FB2" s="24" t="s">
        <v>222</v>
      </c>
      <c r="FC2" s="24" t="s">
        <v>223</v>
      </c>
      <c r="FD2" s="24" t="s">
        <v>224</v>
      </c>
      <c r="FE2" s="24" t="s">
        <v>225</v>
      </c>
      <c r="FF2" s="24" t="s">
        <v>226</v>
      </c>
      <c r="FG2" s="24" t="s">
        <v>227</v>
      </c>
      <c r="FH2" s="24" t="s">
        <v>228</v>
      </c>
      <c r="FI2" s="24" t="s">
        <v>229</v>
      </c>
      <c r="FJ2" s="24" t="s">
        <v>230</v>
      </c>
      <c r="FK2" s="24" t="s">
        <v>231</v>
      </c>
      <c r="FL2" s="24" t="s">
        <v>232</v>
      </c>
      <c r="FM2" s="24" t="s">
        <v>233</v>
      </c>
      <c r="FN2" s="24" t="s">
        <v>234</v>
      </c>
      <c r="FO2" s="24" t="s">
        <v>235</v>
      </c>
      <c r="FP2" s="24" t="s">
        <v>236</v>
      </c>
      <c r="FQ2" s="24" t="s">
        <v>237</v>
      </c>
      <c r="FR2" s="24" t="s">
        <v>238</v>
      </c>
      <c r="FS2" s="24" t="s">
        <v>239</v>
      </c>
      <c r="FT2" s="24" t="s">
        <v>240</v>
      </c>
      <c r="FU2" s="24" t="s">
        <v>241</v>
      </c>
      <c r="FV2" s="24" t="s">
        <v>242</v>
      </c>
      <c r="FW2" s="24" t="s">
        <v>243</v>
      </c>
      <c r="FX2" s="24" t="s">
        <v>244</v>
      </c>
      <c r="FY2" s="24" t="s">
        <v>245</v>
      </c>
      <c r="FZ2" s="24" t="s">
        <v>246</v>
      </c>
      <c r="GA2" s="24" t="s">
        <v>247</v>
      </c>
      <c r="GB2" s="24" t="s">
        <v>248</v>
      </c>
      <c r="GC2" s="24" t="s">
        <v>249</v>
      </c>
      <c r="GD2" s="24" t="s">
        <v>250</v>
      </c>
      <c r="GE2" s="24" t="s">
        <v>251</v>
      </c>
      <c r="GF2" s="24" t="s">
        <v>252</v>
      </c>
      <c r="GG2" s="24" t="s">
        <v>253</v>
      </c>
      <c r="GH2" s="24" t="s">
        <v>254</v>
      </c>
      <c r="GI2" s="24" t="s">
        <v>255</v>
      </c>
      <c r="GJ2" s="24" t="s">
        <v>256</v>
      </c>
      <c r="GK2" s="24" t="s">
        <v>257</v>
      </c>
      <c r="GL2" s="24" t="s">
        <v>258</v>
      </c>
      <c r="GM2" s="24" t="s">
        <v>259</v>
      </c>
      <c r="GN2" s="24" t="s">
        <v>260</v>
      </c>
      <c r="GO2" s="24" t="s">
        <v>261</v>
      </c>
      <c r="GP2" s="24" t="s">
        <v>262</v>
      </c>
      <c r="GQ2" s="24" t="s">
        <v>263</v>
      </c>
      <c r="GR2" s="24" t="s">
        <v>264</v>
      </c>
      <c r="GS2" s="24" t="s">
        <v>265</v>
      </c>
      <c r="GT2" s="24" t="s">
        <v>266</v>
      </c>
      <c r="GU2" s="24" t="s">
        <v>267</v>
      </c>
      <c r="GV2" s="24" t="s">
        <v>268</v>
      </c>
      <c r="GW2" s="24" t="s">
        <v>269</v>
      </c>
      <c r="GX2" s="24" t="s">
        <v>270</v>
      </c>
      <c r="GY2" s="24" t="s">
        <v>271</v>
      </c>
      <c r="GZ2" s="24" t="s">
        <v>272</v>
      </c>
      <c r="HA2" s="24" t="s">
        <v>273</v>
      </c>
      <c r="HB2" s="24" t="s">
        <v>274</v>
      </c>
      <c r="HC2" s="24" t="s">
        <v>275</v>
      </c>
      <c r="HD2" s="24" t="s">
        <v>276</v>
      </c>
      <c r="HE2" s="24" t="s">
        <v>277</v>
      </c>
      <c r="HF2" s="24" t="s">
        <v>278</v>
      </c>
      <c r="HG2" s="24" t="s">
        <v>279</v>
      </c>
      <c r="HH2" s="24" t="s">
        <v>280</v>
      </c>
      <c r="HI2" s="24" t="s">
        <v>281</v>
      </c>
      <c r="HJ2" s="24" t="s">
        <v>282</v>
      </c>
      <c r="HK2" s="24" t="s">
        <v>283</v>
      </c>
      <c r="HL2" s="24" t="s">
        <v>284</v>
      </c>
      <c r="HM2" s="24" t="s">
        <v>285</v>
      </c>
      <c r="HN2" s="24" t="s">
        <v>286</v>
      </c>
      <c r="HO2" s="24" t="s">
        <v>287</v>
      </c>
      <c r="HP2" s="24" t="s">
        <v>288</v>
      </c>
      <c r="HQ2" s="24" t="s">
        <v>289</v>
      </c>
      <c r="HR2" s="24" t="s">
        <v>290</v>
      </c>
      <c r="HS2" s="24" t="s">
        <v>291</v>
      </c>
      <c r="HT2" s="24" t="s">
        <v>292</v>
      </c>
      <c r="HU2" s="24" t="s">
        <v>293</v>
      </c>
      <c r="HV2" s="24" t="s">
        <v>294</v>
      </c>
      <c r="HW2" s="24" t="s">
        <v>295</v>
      </c>
      <c r="HX2" s="24" t="s">
        <v>296</v>
      </c>
      <c r="HY2" s="24" t="s">
        <v>297</v>
      </c>
      <c r="HZ2" s="24" t="s">
        <v>298</v>
      </c>
      <c r="IA2" s="24" t="s">
        <v>299</v>
      </c>
      <c r="IB2" s="24" t="s">
        <v>300</v>
      </c>
      <c r="IC2" s="24" t="s">
        <v>301</v>
      </c>
      <c r="ID2" s="24" t="s">
        <v>302</v>
      </c>
      <c r="IE2" s="24" t="s">
        <v>303</v>
      </c>
      <c r="IF2" s="24" t="s">
        <v>304</v>
      </c>
      <c r="IG2" s="24" t="s">
        <v>305</v>
      </c>
      <c r="IH2" s="24" t="s">
        <v>306</v>
      </c>
      <c r="II2" s="24" t="s">
        <v>307</v>
      </c>
      <c r="IJ2" s="24" t="s">
        <v>308</v>
      </c>
      <c r="IK2" s="24" t="s">
        <v>309</v>
      </c>
      <c r="IL2" s="24" t="s">
        <v>310</v>
      </c>
      <c r="IM2" s="24" t="s">
        <v>311</v>
      </c>
      <c r="IN2" s="24" t="s">
        <v>312</v>
      </c>
      <c r="IO2" s="24" t="s">
        <v>313</v>
      </c>
      <c r="IP2" s="24" t="s">
        <v>314</v>
      </c>
      <c r="IQ2" s="24" t="s">
        <v>315</v>
      </c>
      <c r="IR2" s="24" t="s">
        <v>316</v>
      </c>
      <c r="IS2" s="24" t="s">
        <v>317</v>
      </c>
      <c r="IT2" s="24" t="s">
        <v>318</v>
      </c>
      <c r="IU2" s="24" t="s">
        <v>319</v>
      </c>
      <c r="IV2" s="24" t="s">
        <v>320</v>
      </c>
      <c r="IW2" s="24" t="s">
        <v>321</v>
      </c>
      <c r="IX2" s="24" t="s">
        <v>322</v>
      </c>
      <c r="IY2" s="24" t="s">
        <v>323</v>
      </c>
      <c r="IZ2" s="24" t="s">
        <v>324</v>
      </c>
      <c r="JA2" s="24" t="s">
        <v>325</v>
      </c>
      <c r="JB2" s="24" t="s">
        <v>326</v>
      </c>
      <c r="JC2" s="24" t="s">
        <v>327</v>
      </c>
      <c r="JD2" s="24" t="s">
        <v>328</v>
      </c>
      <c r="JE2" s="24" t="s">
        <v>329</v>
      </c>
      <c r="JF2" s="24" t="s">
        <v>330</v>
      </c>
      <c r="JG2" s="24" t="s">
        <v>331</v>
      </c>
      <c r="JH2" s="24" t="s">
        <v>332</v>
      </c>
      <c r="JI2" s="24" t="s">
        <v>333</v>
      </c>
      <c r="JJ2" s="24" t="s">
        <v>334</v>
      </c>
      <c r="JK2" s="24" t="s">
        <v>335</v>
      </c>
      <c r="JL2" s="24" t="s">
        <v>336</v>
      </c>
      <c r="JM2" s="24" t="s">
        <v>337</v>
      </c>
      <c r="JN2" s="24" t="s">
        <v>338</v>
      </c>
      <c r="JO2" s="24" t="s">
        <v>339</v>
      </c>
      <c r="JP2" s="24" t="s">
        <v>340</v>
      </c>
      <c r="JQ2" s="24" t="s">
        <v>341</v>
      </c>
      <c r="JR2" s="24" t="s">
        <v>342</v>
      </c>
      <c r="JS2" s="24" t="s">
        <v>343</v>
      </c>
      <c r="JT2" s="24" t="s">
        <v>344</v>
      </c>
      <c r="JU2" s="24" t="s">
        <v>345</v>
      </c>
      <c r="JV2" s="24" t="s">
        <v>346</v>
      </c>
      <c r="JW2" s="24" t="s">
        <v>347</v>
      </c>
      <c r="JX2" s="24" t="s">
        <v>348</v>
      </c>
      <c r="JY2" s="24" t="s">
        <v>349</v>
      </c>
      <c r="JZ2" s="24" t="s">
        <v>350</v>
      </c>
      <c r="KA2" s="24" t="s">
        <v>351</v>
      </c>
      <c r="KB2" s="24" t="s">
        <v>352</v>
      </c>
      <c r="KC2" s="24" t="s">
        <v>353</v>
      </c>
      <c r="KD2" s="24" t="s">
        <v>354</v>
      </c>
      <c r="KE2" s="24" t="s">
        <v>355</v>
      </c>
      <c r="KF2" s="24" t="s">
        <v>356</v>
      </c>
      <c r="KG2" s="24" t="s">
        <v>357</v>
      </c>
      <c r="KH2" s="24" t="s">
        <v>358</v>
      </c>
      <c r="KI2" s="24" t="s">
        <v>359</v>
      </c>
      <c r="KJ2" s="24" t="s">
        <v>360</v>
      </c>
      <c r="KK2" s="24" t="s">
        <v>361</v>
      </c>
      <c r="KL2" s="24" t="s">
        <v>362</v>
      </c>
      <c r="KM2" s="24" t="s">
        <v>363</v>
      </c>
      <c r="KN2" s="24" t="s">
        <v>364</v>
      </c>
      <c r="KO2" s="24" t="s">
        <v>365</v>
      </c>
      <c r="KP2" s="24" t="s">
        <v>366</v>
      </c>
      <c r="KQ2" s="24" t="s">
        <v>367</v>
      </c>
      <c r="KR2" s="24" t="s">
        <v>368</v>
      </c>
      <c r="KS2" s="24" t="s">
        <v>369</v>
      </c>
      <c r="KT2" s="24" t="s">
        <v>370</v>
      </c>
      <c r="KU2" s="24" t="s">
        <v>371</v>
      </c>
      <c r="KV2" s="24" t="s">
        <v>372</v>
      </c>
      <c r="KW2" s="24" t="s">
        <v>373</v>
      </c>
      <c r="KX2" s="24" t="s">
        <v>374</v>
      </c>
      <c r="KY2" s="24" t="s">
        <v>375</v>
      </c>
      <c r="KZ2" s="24" t="s">
        <v>376</v>
      </c>
      <c r="LA2" s="24" t="s">
        <v>377</v>
      </c>
      <c r="LB2" s="24" t="s">
        <v>378</v>
      </c>
      <c r="LC2" s="24" t="s">
        <v>379</v>
      </c>
      <c r="LD2" s="24" t="s">
        <v>380</v>
      </c>
      <c r="LE2" s="24" t="s">
        <v>381</v>
      </c>
      <c r="LF2" s="24" t="s">
        <v>382</v>
      </c>
      <c r="LG2" s="24" t="s">
        <v>383</v>
      </c>
      <c r="LH2" s="24" t="s">
        <v>384</v>
      </c>
      <c r="LI2" s="24" t="s">
        <v>385</v>
      </c>
      <c r="LJ2" s="24" t="s">
        <v>386</v>
      </c>
      <c r="LK2" s="24" t="s">
        <v>387</v>
      </c>
      <c r="LL2" s="24" t="s">
        <v>388</v>
      </c>
      <c r="LM2" s="24" t="s">
        <v>389</v>
      </c>
      <c r="LN2" s="24" t="s">
        <v>390</v>
      </c>
      <c r="LO2" s="24" t="s">
        <v>391</v>
      </c>
      <c r="LP2" s="24" t="s">
        <v>392</v>
      </c>
      <c r="LQ2" s="24" t="s">
        <v>393</v>
      </c>
      <c r="LR2" s="24" t="s">
        <v>394</v>
      </c>
      <c r="LS2" s="24" t="s">
        <v>395</v>
      </c>
      <c r="LT2" s="24" t="s">
        <v>396</v>
      </c>
      <c r="LU2" s="24" t="s">
        <v>397</v>
      </c>
      <c r="LV2" s="24" t="s">
        <v>398</v>
      </c>
      <c r="LW2" s="24" t="s">
        <v>399</v>
      </c>
      <c r="LX2" s="24" t="s">
        <v>400</v>
      </c>
      <c r="LY2" s="24" t="s">
        <v>401</v>
      </c>
      <c r="LZ2" s="24" t="s">
        <v>402</v>
      </c>
      <c r="MA2" s="24" t="s">
        <v>403</v>
      </c>
      <c r="MB2" s="24" t="s">
        <v>404</v>
      </c>
      <c r="MC2" s="24" t="s">
        <v>405</v>
      </c>
      <c r="MD2" s="24" t="s">
        <v>406</v>
      </c>
      <c r="ME2" s="24" t="s">
        <v>407</v>
      </c>
      <c r="MF2" s="24" t="s">
        <v>408</v>
      </c>
      <c r="MG2" s="24" t="s">
        <v>409</v>
      </c>
      <c r="MH2" s="24" t="s">
        <v>410</v>
      </c>
      <c r="MI2" s="24" t="s">
        <v>411</v>
      </c>
      <c r="MJ2" s="24" t="s">
        <v>412</v>
      </c>
      <c r="MK2" s="24" t="s">
        <v>413</v>
      </c>
      <c r="ML2" s="24" t="s">
        <v>414</v>
      </c>
      <c r="MM2" s="24" t="s">
        <v>415</v>
      </c>
      <c r="MN2" s="24" t="s">
        <v>416</v>
      </c>
      <c r="MO2" s="24" t="s">
        <v>417</v>
      </c>
      <c r="MP2" s="24" t="s">
        <v>418</v>
      </c>
      <c r="MQ2" s="24" t="s">
        <v>419</v>
      </c>
      <c r="MR2" s="24" t="s">
        <v>420</v>
      </c>
      <c r="MS2" s="24" t="s">
        <v>421</v>
      </c>
      <c r="MT2" s="24" t="s">
        <v>422</v>
      </c>
      <c r="MU2" s="24" t="s">
        <v>423</v>
      </c>
      <c r="MV2" s="24" t="s">
        <v>424</v>
      </c>
      <c r="MW2" s="24" t="s">
        <v>425</v>
      </c>
      <c r="MX2" s="24" t="s">
        <v>426</v>
      </c>
      <c r="MY2" s="24" t="s">
        <v>427</v>
      </c>
      <c r="MZ2" s="24" t="s">
        <v>428</v>
      </c>
      <c r="NA2" s="24" t="s">
        <v>429</v>
      </c>
      <c r="NB2" s="24" t="s">
        <v>430</v>
      </c>
      <c r="NC2" s="24" t="s">
        <v>431</v>
      </c>
      <c r="ND2" s="24" t="s">
        <v>432</v>
      </c>
      <c r="NE2" s="24" t="s">
        <v>433</v>
      </c>
      <c r="NF2" s="24" t="s">
        <v>434</v>
      </c>
      <c r="NG2" s="24" t="s">
        <v>435</v>
      </c>
      <c r="NH2" s="24" t="s">
        <v>436</v>
      </c>
      <c r="NI2" s="24" t="s">
        <v>437</v>
      </c>
      <c r="NJ2" s="24" t="s">
        <v>438</v>
      </c>
      <c r="NK2" s="24" t="s">
        <v>439</v>
      </c>
      <c r="NL2" s="24" t="s">
        <v>440</v>
      </c>
      <c r="NM2" s="24" t="s">
        <v>441</v>
      </c>
      <c r="NN2" s="24" t="s">
        <v>442</v>
      </c>
      <c r="NO2" s="24" t="s">
        <v>443</v>
      </c>
      <c r="NP2" s="24" t="s">
        <v>444</v>
      </c>
      <c r="NQ2" s="24" t="s">
        <v>445</v>
      </c>
      <c r="NR2" s="24" t="s">
        <v>446</v>
      </c>
      <c r="NS2" s="24" t="s">
        <v>447</v>
      </c>
      <c r="NT2" s="24" t="s">
        <v>448</v>
      </c>
      <c r="NU2" s="24" t="s">
        <v>449</v>
      </c>
      <c r="NV2" s="24" t="s">
        <v>450</v>
      </c>
      <c r="NW2" s="24" t="s">
        <v>451</v>
      </c>
      <c r="NX2" s="24" t="s">
        <v>452</v>
      </c>
      <c r="NY2" s="24" t="s">
        <v>453</v>
      </c>
      <c r="NZ2" s="24" t="s">
        <v>454</v>
      </c>
      <c r="OA2" s="24" t="s">
        <v>455</v>
      </c>
      <c r="OB2" s="24" t="s">
        <v>456</v>
      </c>
      <c r="OC2" s="24" t="s">
        <v>457</v>
      </c>
      <c r="OD2" s="24" t="s">
        <v>458</v>
      </c>
      <c r="OE2" s="24" t="s">
        <v>459</v>
      </c>
      <c r="OF2" s="24" t="s">
        <v>460</v>
      </c>
      <c r="OG2" s="24" t="s">
        <v>461</v>
      </c>
      <c r="OH2" s="24" t="s">
        <v>462</v>
      </c>
      <c r="OI2" s="24" t="s">
        <v>463</v>
      </c>
      <c r="OJ2" s="24" t="s">
        <v>464</v>
      </c>
      <c r="OK2" s="24" t="s">
        <v>465</v>
      </c>
      <c r="OL2" s="24" t="s">
        <v>466</v>
      </c>
      <c r="OM2" s="24" t="s">
        <v>467</v>
      </c>
      <c r="ON2" s="24" t="s">
        <v>468</v>
      </c>
      <c r="OO2" s="24" t="s">
        <v>469</v>
      </c>
      <c r="OP2" s="24" t="s">
        <v>470</v>
      </c>
      <c r="OQ2" s="24" t="s">
        <v>471</v>
      </c>
      <c r="OR2" s="24" t="s">
        <v>472</v>
      </c>
      <c r="OS2" s="24" t="s">
        <v>473</v>
      </c>
      <c r="OT2" s="24" t="s">
        <v>474</v>
      </c>
      <c r="OU2" s="24" t="s">
        <v>475</v>
      </c>
      <c r="OV2" s="24" t="s">
        <v>476</v>
      </c>
      <c r="OW2" s="24" t="s">
        <v>477</v>
      </c>
      <c r="OX2" s="24" t="s">
        <v>478</v>
      </c>
      <c r="OY2" s="24" t="s">
        <v>479</v>
      </c>
      <c r="OZ2" s="24" t="s">
        <v>480</v>
      </c>
      <c r="PA2" s="24" t="s">
        <v>481</v>
      </c>
      <c r="PB2" s="24" t="s">
        <v>482</v>
      </c>
      <c r="PC2" s="24" t="s">
        <v>483</v>
      </c>
      <c r="PD2" s="24" t="s">
        <v>484</v>
      </c>
      <c r="PE2" s="24" t="s">
        <v>485</v>
      </c>
      <c r="PF2" s="24" t="s">
        <v>486</v>
      </c>
      <c r="PG2" s="24" t="s">
        <v>487</v>
      </c>
      <c r="PH2" s="24" t="s">
        <v>488</v>
      </c>
      <c r="PI2" s="24" t="s">
        <v>489</v>
      </c>
      <c r="PJ2" s="24" t="s">
        <v>490</v>
      </c>
      <c r="PK2" s="24" t="s">
        <v>491</v>
      </c>
      <c r="PL2" s="24" t="s">
        <v>492</v>
      </c>
      <c r="PM2" s="24" t="s">
        <v>493</v>
      </c>
      <c r="PN2" s="24" t="s">
        <v>494</v>
      </c>
      <c r="PO2" s="24" t="s">
        <v>495</v>
      </c>
      <c r="PP2" s="24" t="s">
        <v>496</v>
      </c>
      <c r="PQ2" s="24" t="s">
        <v>497</v>
      </c>
      <c r="PR2" s="24" t="s">
        <v>498</v>
      </c>
      <c r="PS2" s="24" t="s">
        <v>499</v>
      </c>
      <c r="PT2" s="24" t="s">
        <v>500</v>
      </c>
      <c r="PU2" s="24" t="s">
        <v>501</v>
      </c>
      <c r="PV2" s="24" t="s">
        <v>502</v>
      </c>
      <c r="PW2" s="24" t="s">
        <v>503</v>
      </c>
      <c r="PX2" s="24" t="s">
        <v>504</v>
      </c>
      <c r="PY2" s="24" t="s">
        <v>505</v>
      </c>
      <c r="PZ2" s="24" t="s">
        <v>506</v>
      </c>
      <c r="QA2" s="24" t="s">
        <v>507</v>
      </c>
      <c r="QB2" s="24" t="s">
        <v>508</v>
      </c>
      <c r="QC2" s="24" t="s">
        <v>509</v>
      </c>
      <c r="QD2" s="24" t="s">
        <v>510</v>
      </c>
      <c r="QE2" s="24" t="s">
        <v>511</v>
      </c>
      <c r="QF2" s="24" t="s">
        <v>512</v>
      </c>
      <c r="QG2" s="24" t="s">
        <v>513</v>
      </c>
      <c r="QH2" s="24" t="s">
        <v>514</v>
      </c>
      <c r="QI2" s="24" t="s">
        <v>515</v>
      </c>
      <c r="QJ2" s="24" t="s">
        <v>516</v>
      </c>
      <c r="QK2" s="24" t="s">
        <v>517</v>
      </c>
      <c r="QL2" s="24" t="s">
        <v>518</v>
      </c>
      <c r="QM2" s="24" t="s">
        <v>519</v>
      </c>
      <c r="QN2" s="24" t="s">
        <v>520</v>
      </c>
      <c r="QO2" s="24" t="s">
        <v>521</v>
      </c>
      <c r="QP2" s="24" t="s">
        <v>522</v>
      </c>
      <c r="QQ2" s="24" t="s">
        <v>523</v>
      </c>
      <c r="QR2" s="24" t="s">
        <v>524</v>
      </c>
      <c r="QS2" s="24" t="s">
        <v>525</v>
      </c>
      <c r="QT2" s="24" t="s">
        <v>526</v>
      </c>
      <c r="QU2" s="24" t="s">
        <v>527</v>
      </c>
      <c r="QV2" s="24" t="s">
        <v>528</v>
      </c>
      <c r="QW2" s="24" t="s">
        <v>529</v>
      </c>
      <c r="QX2" s="24" t="s">
        <v>530</v>
      </c>
      <c r="QY2" s="24" t="s">
        <v>531</v>
      </c>
      <c r="QZ2" s="24" t="s">
        <v>532</v>
      </c>
      <c r="RA2" s="24" t="s">
        <v>533</v>
      </c>
      <c r="RB2" s="24" t="s">
        <v>534</v>
      </c>
      <c r="RC2" s="24" t="s">
        <v>535</v>
      </c>
      <c r="RD2" s="24" t="s">
        <v>536</v>
      </c>
      <c r="RE2" s="24" t="s">
        <v>537</v>
      </c>
      <c r="RF2" s="24" t="s">
        <v>538</v>
      </c>
      <c r="RG2" s="24" t="s">
        <v>539</v>
      </c>
      <c r="RH2" s="24" t="s">
        <v>540</v>
      </c>
      <c r="RI2" s="24" t="s">
        <v>541</v>
      </c>
      <c r="RJ2" s="24" t="s">
        <v>542</v>
      </c>
      <c r="RK2" s="24" t="s">
        <v>543</v>
      </c>
      <c r="RL2" s="24" t="s">
        <v>544</v>
      </c>
      <c r="RM2" s="24" t="s">
        <v>545</v>
      </c>
      <c r="RN2" s="24" t="s">
        <v>546</v>
      </c>
      <c r="RO2" s="24" t="s">
        <v>547</v>
      </c>
      <c r="RP2" s="24" t="s">
        <v>548</v>
      </c>
      <c r="RQ2" s="24" t="s">
        <v>549</v>
      </c>
      <c r="RR2" s="24" t="s">
        <v>550</v>
      </c>
      <c r="RS2" s="24" t="s">
        <v>551</v>
      </c>
      <c r="RT2" s="24" t="s">
        <v>552</v>
      </c>
      <c r="RU2" s="24" t="s">
        <v>553</v>
      </c>
      <c r="RV2" s="24" t="s">
        <v>554</v>
      </c>
      <c r="RW2" s="24" t="s">
        <v>555</v>
      </c>
      <c r="RX2" s="24" t="s">
        <v>556</v>
      </c>
      <c r="RY2" s="24" t="s">
        <v>557</v>
      </c>
      <c r="RZ2" s="24" t="s">
        <v>558</v>
      </c>
      <c r="SA2" s="24" t="s">
        <v>559</v>
      </c>
      <c r="SB2" s="24" t="s">
        <v>560</v>
      </c>
      <c r="SC2" s="24" t="s">
        <v>561</v>
      </c>
      <c r="SD2" s="24" t="s">
        <v>562</v>
      </c>
      <c r="SE2" s="24" t="s">
        <v>563</v>
      </c>
      <c r="SF2" s="24" t="s">
        <v>564</v>
      </c>
      <c r="SG2" s="24" t="s">
        <v>565</v>
      </c>
      <c r="SH2" s="24" t="s">
        <v>566</v>
      </c>
      <c r="SI2" s="24" t="s">
        <v>567</v>
      </c>
      <c r="SJ2" s="24" t="s">
        <v>568</v>
      </c>
      <c r="SK2" s="24" t="s">
        <v>569</v>
      </c>
      <c r="SL2" s="24" t="s">
        <v>570</v>
      </c>
      <c r="SM2" s="24" t="s">
        <v>571</v>
      </c>
      <c r="SN2" s="24" t="s">
        <v>572</v>
      </c>
      <c r="SO2" s="24" t="s">
        <v>573</v>
      </c>
      <c r="SP2" s="24" t="s">
        <v>574</v>
      </c>
      <c r="SQ2" s="24" t="s">
        <v>575</v>
      </c>
      <c r="SR2" s="24" t="s">
        <v>576</v>
      </c>
      <c r="SS2" s="24" t="s">
        <v>577</v>
      </c>
      <c r="ST2" s="24" t="s">
        <v>578</v>
      </c>
      <c r="SU2" s="24" t="s">
        <v>579</v>
      </c>
      <c r="SV2" s="24" t="s">
        <v>580</v>
      </c>
      <c r="SW2" s="24" t="s">
        <v>581</v>
      </c>
      <c r="SX2" s="24" t="s">
        <v>582</v>
      </c>
      <c r="SY2" s="24" t="s">
        <v>583</v>
      </c>
      <c r="SZ2" s="24" t="s">
        <v>584</v>
      </c>
      <c r="TA2" s="24" t="s">
        <v>585</v>
      </c>
      <c r="TB2" s="24" t="s">
        <v>586</v>
      </c>
      <c r="TC2" s="24" t="s">
        <v>587</v>
      </c>
      <c r="TD2" s="24" t="s">
        <v>588</v>
      </c>
      <c r="TE2" s="24" t="s">
        <v>589</v>
      </c>
      <c r="TF2" s="24" t="s">
        <v>590</v>
      </c>
      <c r="TG2" s="24" t="s">
        <v>591</v>
      </c>
      <c r="TH2" s="24" t="s">
        <v>592</v>
      </c>
      <c r="TI2" s="24" t="s">
        <v>593</v>
      </c>
      <c r="TJ2" s="24" t="s">
        <v>594</v>
      </c>
      <c r="TK2" s="24" t="s">
        <v>595</v>
      </c>
      <c r="TL2" s="24" t="s">
        <v>596</v>
      </c>
      <c r="TM2" s="24" t="s">
        <v>597</v>
      </c>
      <c r="TN2" s="24" t="s">
        <v>598</v>
      </c>
      <c r="TO2" s="24" t="s">
        <v>599</v>
      </c>
      <c r="TP2" s="24" t="s">
        <v>600</v>
      </c>
      <c r="TQ2" s="24" t="s">
        <v>601</v>
      </c>
      <c r="TR2" s="24" t="s">
        <v>602</v>
      </c>
      <c r="TS2" s="24" t="s">
        <v>603</v>
      </c>
      <c r="TT2" s="24" t="s">
        <v>604</v>
      </c>
      <c r="TU2" s="24" t="s">
        <v>605</v>
      </c>
      <c r="TV2" s="24" t="s">
        <v>606</v>
      </c>
      <c r="TW2" s="24" t="s">
        <v>607</v>
      </c>
      <c r="TX2" s="24" t="s">
        <v>608</v>
      </c>
      <c r="TY2" s="24" t="s">
        <v>609</v>
      </c>
      <c r="TZ2" s="24" t="s">
        <v>610</v>
      </c>
      <c r="UA2" s="24" t="s">
        <v>611</v>
      </c>
      <c r="UB2" s="24" t="s">
        <v>612</v>
      </c>
      <c r="UC2" s="24" t="s">
        <v>613</v>
      </c>
      <c r="UD2" s="24" t="s">
        <v>614</v>
      </c>
      <c r="UE2" s="24" t="s">
        <v>615</v>
      </c>
      <c r="UF2" s="24" t="s">
        <v>616</v>
      </c>
      <c r="UG2" s="24" t="s">
        <v>617</v>
      </c>
      <c r="UH2" s="24" t="s">
        <v>618</v>
      </c>
      <c r="UI2" s="24" t="s">
        <v>619</v>
      </c>
      <c r="UJ2" s="24" t="s">
        <v>620</v>
      </c>
      <c r="UK2" s="24" t="s">
        <v>621</v>
      </c>
      <c r="UL2" s="24" t="s">
        <v>622</v>
      </c>
      <c r="UM2" s="24" t="s">
        <v>623</v>
      </c>
      <c r="UN2" s="24" t="s">
        <v>624</v>
      </c>
      <c r="UO2" s="24" t="s">
        <v>625</v>
      </c>
      <c r="UP2" s="24" t="s">
        <v>626</v>
      </c>
      <c r="UQ2" s="24" t="s">
        <v>627</v>
      </c>
      <c r="UR2" s="24" t="s">
        <v>628</v>
      </c>
      <c r="US2" s="24" t="s">
        <v>629</v>
      </c>
      <c r="UT2" s="24" t="s">
        <v>630</v>
      </c>
      <c r="UU2" s="24" t="s">
        <v>631</v>
      </c>
      <c r="UV2" s="24" t="s">
        <v>632</v>
      </c>
      <c r="UW2" s="24" t="s">
        <v>633</v>
      </c>
      <c r="UX2" s="24" t="s">
        <v>634</v>
      </c>
      <c r="UY2" s="24" t="s">
        <v>635</v>
      </c>
      <c r="UZ2" s="24" t="s">
        <v>636</v>
      </c>
      <c r="VA2" s="24" t="s">
        <v>637</v>
      </c>
      <c r="VB2" s="24" t="s">
        <v>638</v>
      </c>
      <c r="VC2" s="24" t="s">
        <v>639</v>
      </c>
      <c r="VD2" s="24" t="s">
        <v>640</v>
      </c>
      <c r="VE2" s="24" t="s">
        <v>641</v>
      </c>
      <c r="VF2" s="24" t="s">
        <v>642</v>
      </c>
      <c r="VG2" s="24" t="s">
        <v>643</v>
      </c>
      <c r="VH2" s="24" t="s">
        <v>644</v>
      </c>
      <c r="VI2" s="24" t="s">
        <v>645</v>
      </c>
      <c r="VJ2" s="24" t="s">
        <v>646</v>
      </c>
      <c r="VK2" s="24" t="s">
        <v>647</v>
      </c>
      <c r="VL2" s="24" t="s">
        <v>648</v>
      </c>
      <c r="VM2" s="24" t="s">
        <v>649</v>
      </c>
      <c r="VN2" s="24" t="s">
        <v>650</v>
      </c>
      <c r="VO2" s="24" t="s">
        <v>651</v>
      </c>
      <c r="VP2" s="24" t="s">
        <v>652</v>
      </c>
      <c r="VQ2" s="24" t="s">
        <v>653</v>
      </c>
      <c r="VR2" s="24" t="s">
        <v>654</v>
      </c>
      <c r="VS2" s="24" t="s">
        <v>655</v>
      </c>
      <c r="VT2" s="24" t="s">
        <v>656</v>
      </c>
      <c r="VU2" s="24" t="s">
        <v>657</v>
      </c>
      <c r="VV2" s="24" t="s">
        <v>658</v>
      </c>
      <c r="VW2" s="24" t="s">
        <v>659</v>
      </c>
      <c r="VX2" s="24" t="s">
        <v>660</v>
      </c>
      <c r="VY2" s="24" t="s">
        <v>661</v>
      </c>
      <c r="VZ2" s="24" t="s">
        <v>662</v>
      </c>
      <c r="WA2" s="24" t="s">
        <v>663</v>
      </c>
      <c r="WB2" s="24" t="s">
        <v>664</v>
      </c>
      <c r="WC2" s="24" t="s">
        <v>665</v>
      </c>
      <c r="WD2" s="24" t="s">
        <v>666</v>
      </c>
      <c r="WE2" s="24" t="s">
        <v>667</v>
      </c>
      <c r="WF2" s="24" t="s">
        <v>668</v>
      </c>
      <c r="WG2" s="24" t="s">
        <v>669</v>
      </c>
      <c r="WH2" s="24" t="s">
        <v>670</v>
      </c>
      <c r="WI2" s="24" t="s">
        <v>671</v>
      </c>
      <c r="WJ2" s="24" t="s">
        <v>672</v>
      </c>
      <c r="WK2" s="24" t="s">
        <v>673</v>
      </c>
      <c r="WL2" s="24" t="s">
        <v>674</v>
      </c>
      <c r="WM2" s="24" t="s">
        <v>675</v>
      </c>
      <c r="WN2" s="24" t="s">
        <v>676</v>
      </c>
      <c r="WO2" s="24" t="s">
        <v>677</v>
      </c>
      <c r="WP2" s="24" t="s">
        <v>678</v>
      </c>
      <c r="WQ2" s="24" t="s">
        <v>679</v>
      </c>
      <c r="WR2" s="24" t="s">
        <v>680</v>
      </c>
      <c r="WS2" s="24" t="s">
        <v>681</v>
      </c>
      <c r="WT2" s="24" t="s">
        <v>682</v>
      </c>
      <c r="WU2" s="24" t="s">
        <v>683</v>
      </c>
      <c r="WV2" s="24" t="s">
        <v>684</v>
      </c>
      <c r="WW2" s="24" t="s">
        <v>685</v>
      </c>
      <c r="WX2" s="24" t="s">
        <v>686</v>
      </c>
      <c r="WY2" s="24" t="s">
        <v>687</v>
      </c>
      <c r="WZ2" s="24" t="s">
        <v>688</v>
      </c>
      <c r="XA2" s="24" t="s">
        <v>689</v>
      </c>
      <c r="XB2" s="24" t="s">
        <v>690</v>
      </c>
      <c r="XC2" s="24" t="s">
        <v>691</v>
      </c>
      <c r="XD2" s="24" t="s">
        <v>692</v>
      </c>
      <c r="XE2" s="24" t="s">
        <v>693</v>
      </c>
      <c r="XF2" s="24" t="s">
        <v>694</v>
      </c>
      <c r="XG2" s="24" t="s">
        <v>695</v>
      </c>
      <c r="XH2" s="24" t="s">
        <v>696</v>
      </c>
      <c r="XI2" s="24" t="s">
        <v>697</v>
      </c>
      <c r="XJ2" s="24" t="s">
        <v>698</v>
      </c>
      <c r="XK2" s="24" t="s">
        <v>699</v>
      </c>
      <c r="XL2" s="24" t="s">
        <v>700</v>
      </c>
      <c r="XM2" s="24" t="s">
        <v>701</v>
      </c>
      <c r="XN2" s="24" t="s">
        <v>702</v>
      </c>
      <c r="XO2" s="24" t="s">
        <v>703</v>
      </c>
      <c r="XP2" s="24" t="s">
        <v>704</v>
      </c>
      <c r="XQ2" s="24" t="s">
        <v>705</v>
      </c>
      <c r="XR2" s="24" t="s">
        <v>706</v>
      </c>
      <c r="XS2" s="24" t="s">
        <v>707</v>
      </c>
      <c r="XT2" s="24" t="s">
        <v>708</v>
      </c>
      <c r="XU2" s="24" t="s">
        <v>709</v>
      </c>
      <c r="XV2" s="24" t="s">
        <v>710</v>
      </c>
      <c r="XW2" s="24" t="s">
        <v>711</v>
      </c>
      <c r="XX2" s="24" t="s">
        <v>712</v>
      </c>
      <c r="XY2" s="24" t="s">
        <v>713</v>
      </c>
      <c r="XZ2" s="24" t="s">
        <v>714</v>
      </c>
      <c r="YA2" s="24" t="s">
        <v>715</v>
      </c>
      <c r="YB2" s="24" t="s">
        <v>716</v>
      </c>
      <c r="YC2" s="24" t="s">
        <v>717</v>
      </c>
      <c r="YD2" s="24" t="s">
        <v>718</v>
      </c>
      <c r="YE2" s="24" t="s">
        <v>719</v>
      </c>
      <c r="YF2" s="24" t="s">
        <v>720</v>
      </c>
      <c r="YG2" s="24" t="s">
        <v>721</v>
      </c>
      <c r="YH2" s="24" t="s">
        <v>722</v>
      </c>
      <c r="YI2" s="24" t="s">
        <v>723</v>
      </c>
      <c r="YJ2" s="24" t="s">
        <v>724</v>
      </c>
      <c r="YK2" s="24" t="s">
        <v>725</v>
      </c>
      <c r="YL2" s="24" t="s">
        <v>726</v>
      </c>
      <c r="YM2" s="24" t="s">
        <v>727</v>
      </c>
      <c r="YN2" s="24" t="s">
        <v>728</v>
      </c>
      <c r="YO2" s="24" t="s">
        <v>729</v>
      </c>
      <c r="YP2" s="24" t="s">
        <v>730</v>
      </c>
      <c r="YQ2" s="24" t="s">
        <v>731</v>
      </c>
      <c r="YR2" s="24" t="s">
        <v>732</v>
      </c>
      <c r="YS2" s="24" t="s">
        <v>733</v>
      </c>
      <c r="YT2" s="24" t="s">
        <v>734</v>
      </c>
      <c r="YU2" s="24" t="s">
        <v>735</v>
      </c>
      <c r="YV2" s="24" t="s">
        <v>736</v>
      </c>
      <c r="YW2" s="24" t="s">
        <v>737</v>
      </c>
      <c r="YX2" s="24" t="s">
        <v>738</v>
      </c>
      <c r="YY2" s="24" t="s">
        <v>739</v>
      </c>
      <c r="YZ2" s="24" t="s">
        <v>740</v>
      </c>
      <c r="ZA2" s="24" t="s">
        <v>741</v>
      </c>
      <c r="ZB2" s="24" t="s">
        <v>742</v>
      </c>
      <c r="ZC2" s="24" t="s">
        <v>743</v>
      </c>
      <c r="ZD2" s="24" t="s">
        <v>744</v>
      </c>
      <c r="ZE2" s="24" t="s">
        <v>745</v>
      </c>
      <c r="ZF2" s="24" t="s">
        <v>746</v>
      </c>
      <c r="ZG2" s="24" t="s">
        <v>747</v>
      </c>
      <c r="ZH2" s="24" t="s">
        <v>748</v>
      </c>
      <c r="ZI2" s="24" t="s">
        <v>749</v>
      </c>
      <c r="ZJ2" s="24" t="s">
        <v>750</v>
      </c>
      <c r="ZK2" s="24" t="s">
        <v>751</v>
      </c>
      <c r="ZL2" s="24" t="s">
        <v>752</v>
      </c>
      <c r="ZM2" s="24" t="s">
        <v>753</v>
      </c>
      <c r="ZN2" s="24" t="s">
        <v>754</v>
      </c>
      <c r="ZO2" s="24" t="s">
        <v>755</v>
      </c>
      <c r="ZP2" s="24" t="s">
        <v>756</v>
      </c>
      <c r="ZQ2" s="24" t="s">
        <v>757</v>
      </c>
      <c r="ZR2" s="24" t="s">
        <v>758</v>
      </c>
      <c r="ZS2" s="24" t="s">
        <v>759</v>
      </c>
      <c r="ZT2" s="24" t="s">
        <v>760</v>
      </c>
      <c r="ZU2" s="24" t="s">
        <v>761</v>
      </c>
      <c r="ZV2" s="24" t="s">
        <v>762</v>
      </c>
      <c r="ZW2" s="24" t="s">
        <v>763</v>
      </c>
      <c r="ZX2" s="24" t="s">
        <v>764</v>
      </c>
      <c r="ZY2" s="24" t="s">
        <v>765</v>
      </c>
      <c r="ZZ2" s="24" t="s">
        <v>766</v>
      </c>
      <c r="AAA2" s="24" t="s">
        <v>767</v>
      </c>
      <c r="AAB2" s="24" t="s">
        <v>768</v>
      </c>
      <c r="AAC2" s="24" t="s">
        <v>769</v>
      </c>
      <c r="AAD2" s="24" t="s">
        <v>770</v>
      </c>
      <c r="AAE2" s="24" t="s">
        <v>771</v>
      </c>
      <c r="AAF2" s="24" t="s">
        <v>772</v>
      </c>
      <c r="AAG2" s="24" t="s">
        <v>773</v>
      </c>
      <c r="AAH2" s="24" t="s">
        <v>774</v>
      </c>
      <c r="AAI2" s="24" t="s">
        <v>775</v>
      </c>
      <c r="AAJ2" s="24" t="s">
        <v>776</v>
      </c>
    </row>
    <row r="3" spans="1:712" x14ac:dyDescent="0.3">
      <c r="A3" s="23" t="s">
        <v>2168</v>
      </c>
      <c r="B3" s="25">
        <v>44315.59709826389</v>
      </c>
      <c r="C3" s="25">
        <v>44315.603238634263</v>
      </c>
      <c r="D3" s="25">
        <v>44315</v>
      </c>
      <c r="E3" s="23" t="s">
        <v>2169</v>
      </c>
      <c r="F3" s="23" t="s">
        <v>787</v>
      </c>
      <c r="G3" s="25">
        <v>44315</v>
      </c>
      <c r="H3" s="23" t="s">
        <v>868</v>
      </c>
      <c r="I3" s="23" t="s">
        <v>880</v>
      </c>
      <c r="J3" s="23" t="s">
        <v>880</v>
      </c>
      <c r="K3" s="23" t="s">
        <v>880</v>
      </c>
      <c r="L3" s="23" t="s">
        <v>793</v>
      </c>
      <c r="M3" s="23" t="s">
        <v>2170</v>
      </c>
      <c r="N3" s="23" t="s">
        <v>820</v>
      </c>
      <c r="O3" s="23">
        <v>0</v>
      </c>
      <c r="P3" s="23">
        <v>0</v>
      </c>
      <c r="Q3" s="23">
        <v>0</v>
      </c>
      <c r="R3" s="23">
        <v>0</v>
      </c>
      <c r="S3" s="23">
        <v>0</v>
      </c>
      <c r="T3" s="23">
        <v>0</v>
      </c>
      <c r="U3" s="23">
        <v>0</v>
      </c>
      <c r="V3" s="23">
        <v>0</v>
      </c>
      <c r="W3" s="23">
        <v>0</v>
      </c>
      <c r="X3" s="23">
        <v>0</v>
      </c>
      <c r="Y3" s="23">
        <v>0</v>
      </c>
      <c r="Z3" s="23">
        <v>0</v>
      </c>
      <c r="AA3" s="23">
        <v>0</v>
      </c>
      <c r="AB3" s="23">
        <v>0</v>
      </c>
      <c r="AC3" s="23">
        <v>0</v>
      </c>
      <c r="AD3" s="23">
        <v>0</v>
      </c>
      <c r="AE3" s="23">
        <v>0</v>
      </c>
      <c r="AF3" s="23">
        <v>0</v>
      </c>
      <c r="AG3" s="23">
        <v>0</v>
      </c>
      <c r="AH3" s="23">
        <v>0</v>
      </c>
      <c r="AI3" s="23">
        <v>0</v>
      </c>
      <c r="AJ3" s="23">
        <v>0</v>
      </c>
      <c r="AK3" s="23">
        <v>1</v>
      </c>
      <c r="ZR3" s="23" t="s">
        <v>781</v>
      </c>
      <c r="ZT3" s="23" t="s">
        <v>781</v>
      </c>
      <c r="AAB3" s="23" t="s">
        <v>2171</v>
      </c>
      <c r="AAC3" s="25">
        <v>174989653</v>
      </c>
      <c r="AAD3" s="23">
        <v>44316.403807870367</v>
      </c>
      <c r="AAF3" s="23" t="s">
        <v>2172</v>
      </c>
      <c r="AAG3" s="23" t="s">
        <v>2173</v>
      </c>
      <c r="AAJ3" s="23">
        <v>1</v>
      </c>
    </row>
    <row r="4" spans="1:712" x14ac:dyDescent="0.3">
      <c r="A4" s="23" t="s">
        <v>2174</v>
      </c>
      <c r="B4" s="25">
        <v>44315.455883020833</v>
      </c>
      <c r="C4" s="25">
        <v>44315.456572962968</v>
      </c>
      <c r="D4" s="25">
        <v>44315</v>
      </c>
      <c r="E4" s="23" t="s">
        <v>2169</v>
      </c>
      <c r="F4" s="23" t="s">
        <v>787</v>
      </c>
      <c r="G4" s="25">
        <v>44315</v>
      </c>
      <c r="H4" s="23" t="s">
        <v>868</v>
      </c>
      <c r="I4" s="23" t="s">
        <v>880</v>
      </c>
      <c r="J4" s="23" t="s">
        <v>880</v>
      </c>
      <c r="K4" s="23" t="s">
        <v>880</v>
      </c>
      <c r="L4" s="23" t="s">
        <v>793</v>
      </c>
      <c r="M4" s="23" t="s">
        <v>2175</v>
      </c>
      <c r="N4" s="23" t="s">
        <v>820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3">
        <v>0</v>
      </c>
      <c r="AH4" s="23">
        <v>0</v>
      </c>
      <c r="AI4" s="23">
        <v>0</v>
      </c>
      <c r="AJ4" s="23">
        <v>0</v>
      </c>
      <c r="AK4" s="23">
        <v>1</v>
      </c>
      <c r="ZR4" s="23" t="s">
        <v>781</v>
      </c>
      <c r="ZT4" s="23" t="s">
        <v>781</v>
      </c>
      <c r="AAB4" s="23" t="s">
        <v>2171</v>
      </c>
      <c r="AAC4" s="25">
        <v>174989642</v>
      </c>
      <c r="AAD4" s="23">
        <v>44316.403761574067</v>
      </c>
      <c r="AAF4" s="23" t="s">
        <v>2172</v>
      </c>
      <c r="AAG4" s="23" t="s">
        <v>2173</v>
      </c>
      <c r="AAJ4" s="23">
        <v>2</v>
      </c>
    </row>
    <row r="5" spans="1:712" x14ac:dyDescent="0.3">
      <c r="A5" s="23" t="s">
        <v>2176</v>
      </c>
      <c r="B5" s="25">
        <v>44315.621325023152</v>
      </c>
      <c r="C5" s="25">
        <v>44315.622747650472</v>
      </c>
      <c r="D5" s="25">
        <v>44315</v>
      </c>
      <c r="E5" s="23" t="s">
        <v>2177</v>
      </c>
      <c r="F5" s="23" t="s">
        <v>798</v>
      </c>
      <c r="G5" s="25">
        <v>44315</v>
      </c>
      <c r="H5" s="23" t="s">
        <v>799</v>
      </c>
      <c r="I5" s="23" t="s">
        <v>800</v>
      </c>
      <c r="J5" s="23" t="s">
        <v>800</v>
      </c>
      <c r="K5" s="23" t="s">
        <v>800</v>
      </c>
      <c r="L5" s="23" t="s">
        <v>793</v>
      </c>
      <c r="M5" s="23" t="s">
        <v>2178</v>
      </c>
      <c r="N5" s="23" t="s">
        <v>820</v>
      </c>
      <c r="O5" s="23">
        <v>0</v>
      </c>
      <c r="P5" s="23">
        <v>0</v>
      </c>
      <c r="Q5" s="23">
        <v>0</v>
      </c>
      <c r="R5" s="23">
        <v>0</v>
      </c>
      <c r="S5" s="23">
        <v>0</v>
      </c>
      <c r="T5" s="23">
        <v>0</v>
      </c>
      <c r="U5" s="23">
        <v>0</v>
      </c>
      <c r="V5" s="23">
        <v>0</v>
      </c>
      <c r="W5" s="23">
        <v>0</v>
      </c>
      <c r="X5" s="23">
        <v>0</v>
      </c>
      <c r="Y5" s="23">
        <v>0</v>
      </c>
      <c r="Z5" s="23">
        <v>0</v>
      </c>
      <c r="AA5" s="23">
        <v>0</v>
      </c>
      <c r="AB5" s="23">
        <v>0</v>
      </c>
      <c r="AC5" s="23">
        <v>0</v>
      </c>
      <c r="AD5" s="23">
        <v>0</v>
      </c>
      <c r="AE5" s="23">
        <v>0</v>
      </c>
      <c r="AF5" s="23">
        <v>0</v>
      </c>
      <c r="AG5" s="23">
        <v>0</v>
      </c>
      <c r="AH5" s="23">
        <v>0</v>
      </c>
      <c r="AI5" s="23">
        <v>0</v>
      </c>
      <c r="AJ5" s="23">
        <v>0</v>
      </c>
      <c r="AK5" s="23">
        <v>1</v>
      </c>
      <c r="ZR5" s="23" t="s">
        <v>781</v>
      </c>
      <c r="ZT5" s="23" t="s">
        <v>785</v>
      </c>
      <c r="ZU5" s="23">
        <v>10</v>
      </c>
      <c r="ZV5" s="23">
        <v>10</v>
      </c>
      <c r="AAB5" s="23" t="s">
        <v>2171</v>
      </c>
      <c r="AAC5" s="25">
        <v>174830962</v>
      </c>
      <c r="AAD5" s="23">
        <v>44315.633877314824</v>
      </c>
      <c r="AAF5" s="23" t="s">
        <v>2172</v>
      </c>
      <c r="AAG5" s="23" t="s">
        <v>2173</v>
      </c>
      <c r="AAJ5" s="23">
        <v>3</v>
      </c>
    </row>
    <row r="6" spans="1:712" x14ac:dyDescent="0.3">
      <c r="A6" s="23" t="s">
        <v>2179</v>
      </c>
      <c r="B6" s="25">
        <v>44315.369308182868</v>
      </c>
      <c r="C6" s="25">
        <v>44315.371068796303</v>
      </c>
      <c r="D6" s="25">
        <v>44315</v>
      </c>
      <c r="E6" s="23" t="s">
        <v>2177</v>
      </c>
      <c r="F6" s="23" t="s">
        <v>798</v>
      </c>
      <c r="G6" s="25">
        <v>44315</v>
      </c>
      <c r="H6" s="23" t="s">
        <v>799</v>
      </c>
      <c r="I6" s="23" t="s">
        <v>800</v>
      </c>
      <c r="J6" s="23" t="s">
        <v>800</v>
      </c>
      <c r="K6" s="23" t="s">
        <v>800</v>
      </c>
      <c r="L6" s="23" t="s">
        <v>793</v>
      </c>
      <c r="M6" s="23" t="s">
        <v>2180</v>
      </c>
      <c r="N6" s="23" t="s">
        <v>809</v>
      </c>
      <c r="O6" s="23">
        <v>0</v>
      </c>
      <c r="P6" s="23">
        <v>0</v>
      </c>
      <c r="Q6" s="23">
        <v>0</v>
      </c>
      <c r="R6" s="23">
        <v>0</v>
      </c>
      <c r="S6" s="23">
        <v>0</v>
      </c>
      <c r="T6" s="23">
        <v>0</v>
      </c>
      <c r="U6" s="23">
        <v>0</v>
      </c>
      <c r="V6" s="23">
        <v>0</v>
      </c>
      <c r="W6" s="23">
        <v>0</v>
      </c>
      <c r="X6" s="23">
        <v>0</v>
      </c>
      <c r="Y6" s="23">
        <v>0</v>
      </c>
      <c r="Z6" s="23">
        <v>0</v>
      </c>
      <c r="AA6" s="23">
        <v>0</v>
      </c>
      <c r="AB6" s="23">
        <v>0</v>
      </c>
      <c r="AC6" s="23">
        <v>0</v>
      </c>
      <c r="AD6" s="23">
        <v>1</v>
      </c>
      <c r="AE6" s="23">
        <v>0</v>
      </c>
      <c r="AF6" s="23">
        <v>0</v>
      </c>
      <c r="AG6" s="23">
        <v>0</v>
      </c>
      <c r="AH6" s="23">
        <v>0</v>
      </c>
      <c r="AI6" s="23">
        <v>0</v>
      </c>
      <c r="AJ6" s="23">
        <v>0</v>
      </c>
      <c r="AK6" s="23">
        <v>0</v>
      </c>
      <c r="NB6" s="23" t="s">
        <v>781</v>
      </c>
      <c r="ND6" s="23">
        <v>1000</v>
      </c>
      <c r="NE6" s="23">
        <v>1000</v>
      </c>
      <c r="NG6" s="23">
        <v>1000</v>
      </c>
      <c r="NH6" s="23">
        <v>0</v>
      </c>
      <c r="NI6" s="23">
        <v>0</v>
      </c>
      <c r="NK6" s="23" t="s">
        <v>796</v>
      </c>
      <c r="NL6" s="23" t="s">
        <v>802</v>
      </c>
      <c r="NN6" s="23" t="s">
        <v>781</v>
      </c>
      <c r="NO6" s="23" t="s">
        <v>2181</v>
      </c>
      <c r="NP6" s="23">
        <v>0</v>
      </c>
      <c r="NQ6" s="23">
        <v>0</v>
      </c>
      <c r="NR6" s="23">
        <v>0</v>
      </c>
      <c r="NS6" s="23">
        <v>0</v>
      </c>
      <c r="NT6" s="23">
        <v>0</v>
      </c>
      <c r="NU6" s="23">
        <v>0</v>
      </c>
      <c r="NV6" s="23">
        <v>0</v>
      </c>
      <c r="NW6" s="23">
        <v>1</v>
      </c>
      <c r="NX6" s="23">
        <v>0</v>
      </c>
      <c r="NY6" s="23">
        <v>1</v>
      </c>
      <c r="NZ6" s="23">
        <v>0</v>
      </c>
      <c r="OA6" s="23">
        <v>0</v>
      </c>
      <c r="OB6" s="23">
        <v>0</v>
      </c>
      <c r="OC6" s="23">
        <v>0</v>
      </c>
      <c r="AAB6" s="23" t="s">
        <v>2171</v>
      </c>
      <c r="AAC6" s="25">
        <v>174830895</v>
      </c>
      <c r="AAD6" s="23">
        <v>44315.633715277778</v>
      </c>
      <c r="AAF6" s="23" t="s">
        <v>2172</v>
      </c>
      <c r="AAG6" s="23" t="s">
        <v>2173</v>
      </c>
      <c r="AAJ6" s="23">
        <v>4</v>
      </c>
    </row>
    <row r="7" spans="1:712" x14ac:dyDescent="0.3">
      <c r="A7" s="23" t="s">
        <v>2182</v>
      </c>
      <c r="B7" s="25">
        <v>44313.446565219907</v>
      </c>
      <c r="C7" s="25">
        <v>44313.44742128472</v>
      </c>
      <c r="D7" s="25">
        <v>44313</v>
      </c>
      <c r="E7" s="23" t="s">
        <v>2183</v>
      </c>
      <c r="F7" s="23" t="s">
        <v>798</v>
      </c>
      <c r="G7" s="25">
        <v>44313</v>
      </c>
      <c r="H7" s="23" t="s">
        <v>791</v>
      </c>
      <c r="I7" s="23" t="s">
        <v>883</v>
      </c>
      <c r="J7" s="23" t="s">
        <v>883</v>
      </c>
      <c r="K7" s="23" t="s">
        <v>883</v>
      </c>
      <c r="L7" s="23" t="s">
        <v>793</v>
      </c>
      <c r="M7" s="23" t="s">
        <v>2184</v>
      </c>
      <c r="N7" s="23" t="s">
        <v>801</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0</v>
      </c>
      <c r="AH7" s="23">
        <v>0</v>
      </c>
      <c r="AI7" s="23">
        <v>0</v>
      </c>
      <c r="AJ7" s="23">
        <v>1</v>
      </c>
      <c r="AK7" s="23">
        <v>0</v>
      </c>
      <c r="YN7" s="23" t="s">
        <v>781</v>
      </c>
      <c r="YP7" s="23">
        <v>1300</v>
      </c>
      <c r="YQ7" s="23">
        <v>1300</v>
      </c>
      <c r="YS7" s="23">
        <v>1200</v>
      </c>
      <c r="YT7" s="23">
        <v>8.3333333333333321</v>
      </c>
      <c r="YU7" s="23">
        <v>100</v>
      </c>
      <c r="YW7" s="23" t="s">
        <v>796</v>
      </c>
      <c r="YX7" s="23" t="s">
        <v>806</v>
      </c>
      <c r="YZ7" s="23" t="s">
        <v>781</v>
      </c>
      <c r="ZA7" s="23" t="s">
        <v>871</v>
      </c>
      <c r="ZB7" s="23">
        <v>0</v>
      </c>
      <c r="ZC7" s="23">
        <v>0</v>
      </c>
      <c r="ZD7" s="23">
        <v>0</v>
      </c>
      <c r="ZE7" s="23">
        <v>0</v>
      </c>
      <c r="ZF7" s="23">
        <v>0</v>
      </c>
      <c r="ZG7" s="23">
        <v>0</v>
      </c>
      <c r="ZH7" s="23">
        <v>0</v>
      </c>
      <c r="ZI7" s="23">
        <v>0</v>
      </c>
      <c r="ZJ7" s="23">
        <v>0</v>
      </c>
      <c r="ZK7" s="23">
        <v>1</v>
      </c>
      <c r="ZL7" s="23">
        <v>0</v>
      </c>
      <c r="ZM7" s="23">
        <v>0</v>
      </c>
      <c r="ZN7" s="23">
        <v>0</v>
      </c>
      <c r="ZO7" s="23">
        <v>0</v>
      </c>
      <c r="AAB7" s="23" t="s">
        <v>2185</v>
      </c>
      <c r="AAC7" s="25">
        <v>174795998</v>
      </c>
      <c r="AAD7" s="23">
        <v>44315.550543981481</v>
      </c>
      <c r="AAF7" s="23" t="s">
        <v>2172</v>
      </c>
      <c r="AAG7" s="23" t="s">
        <v>2173</v>
      </c>
      <c r="AAJ7" s="23">
        <v>5</v>
      </c>
    </row>
    <row r="8" spans="1:712" x14ac:dyDescent="0.3">
      <c r="A8" s="23" t="s">
        <v>2186</v>
      </c>
      <c r="B8" s="25">
        <v>44308.382868576387</v>
      </c>
      <c r="C8" s="25">
        <v>44308.385407164351</v>
      </c>
      <c r="D8" s="25">
        <v>44308</v>
      </c>
      <c r="E8" s="23" t="s">
        <v>2187</v>
      </c>
      <c r="F8" s="23" t="s">
        <v>825</v>
      </c>
      <c r="G8" s="25">
        <v>44308</v>
      </c>
      <c r="H8" s="23" t="s">
        <v>829</v>
      </c>
      <c r="I8" s="23" t="s">
        <v>830</v>
      </c>
      <c r="J8" s="23" t="s">
        <v>830</v>
      </c>
      <c r="K8" s="23" t="s">
        <v>831</v>
      </c>
      <c r="L8" s="23" t="s">
        <v>780</v>
      </c>
      <c r="M8" s="23" t="s">
        <v>2188</v>
      </c>
      <c r="N8" s="23" t="s">
        <v>2189</v>
      </c>
      <c r="O8" s="23">
        <v>0</v>
      </c>
      <c r="P8" s="23">
        <v>0</v>
      </c>
      <c r="Q8" s="23">
        <v>0</v>
      </c>
      <c r="R8" s="23">
        <v>0</v>
      </c>
      <c r="S8" s="23">
        <v>0</v>
      </c>
      <c r="T8" s="23">
        <v>0</v>
      </c>
      <c r="U8" s="23">
        <v>0</v>
      </c>
      <c r="V8" s="23">
        <v>0</v>
      </c>
      <c r="W8" s="23">
        <v>0</v>
      </c>
      <c r="X8" s="23">
        <v>1</v>
      </c>
      <c r="Y8" s="23">
        <v>0</v>
      </c>
      <c r="Z8" s="23">
        <v>1</v>
      </c>
      <c r="AA8" s="23">
        <v>0</v>
      </c>
      <c r="AB8" s="23">
        <v>0</v>
      </c>
      <c r="AC8" s="23">
        <v>0</v>
      </c>
      <c r="AD8" s="23">
        <v>0</v>
      </c>
      <c r="AE8" s="23">
        <v>0</v>
      </c>
      <c r="AF8" s="23">
        <v>0</v>
      </c>
      <c r="AG8" s="23">
        <v>0</v>
      </c>
      <c r="AH8" s="23">
        <v>0</v>
      </c>
      <c r="AI8" s="23">
        <v>0</v>
      </c>
      <c r="AJ8" s="23">
        <v>0</v>
      </c>
      <c r="AK8" s="23">
        <v>0</v>
      </c>
      <c r="KT8" s="23" t="s">
        <v>808</v>
      </c>
      <c r="KU8" s="23">
        <v>500</v>
      </c>
      <c r="KV8" s="23">
        <v>125</v>
      </c>
      <c r="KW8" s="23">
        <v>125</v>
      </c>
      <c r="KY8" s="23">
        <v>158</v>
      </c>
      <c r="KZ8" s="23">
        <v>-20.88607594936709</v>
      </c>
      <c r="LA8" s="23">
        <v>-33</v>
      </c>
      <c r="LB8" s="23" t="s">
        <v>2190</v>
      </c>
      <c r="LC8" s="23" t="s">
        <v>794</v>
      </c>
      <c r="LF8" s="23" t="s">
        <v>781</v>
      </c>
      <c r="LG8" s="23" t="s">
        <v>784</v>
      </c>
      <c r="LH8" s="23">
        <v>1</v>
      </c>
      <c r="LI8" s="23">
        <v>0</v>
      </c>
      <c r="LJ8" s="23">
        <v>0</v>
      </c>
      <c r="LK8" s="23">
        <v>0</v>
      </c>
      <c r="LL8" s="23">
        <v>0</v>
      </c>
      <c r="LM8" s="23">
        <v>0</v>
      </c>
      <c r="LN8" s="23">
        <v>0</v>
      </c>
      <c r="LO8" s="23">
        <v>0</v>
      </c>
      <c r="LP8" s="23">
        <v>0</v>
      </c>
      <c r="LQ8" s="23">
        <v>0</v>
      </c>
      <c r="LR8" s="23">
        <v>0</v>
      </c>
      <c r="LS8" s="23">
        <v>0</v>
      </c>
      <c r="LT8" s="23">
        <v>0</v>
      </c>
      <c r="LU8" s="23">
        <v>0</v>
      </c>
      <c r="OF8" s="23" t="s">
        <v>808</v>
      </c>
      <c r="OG8" s="23">
        <v>500</v>
      </c>
      <c r="OH8" s="23">
        <v>500</v>
      </c>
      <c r="OI8" s="23">
        <v>500</v>
      </c>
      <c r="OK8" s="23">
        <v>250</v>
      </c>
      <c r="OL8" s="23">
        <v>100</v>
      </c>
      <c r="OM8" s="23">
        <v>250</v>
      </c>
      <c r="ON8" s="23" t="s">
        <v>2191</v>
      </c>
      <c r="OO8" s="23" t="s">
        <v>794</v>
      </c>
      <c r="OR8" s="23" t="s">
        <v>4112</v>
      </c>
      <c r="OS8" s="23" t="s">
        <v>2192</v>
      </c>
      <c r="OT8" s="23">
        <v>1</v>
      </c>
      <c r="OU8" s="23">
        <v>0</v>
      </c>
      <c r="OV8" s="23">
        <v>0</v>
      </c>
      <c r="OW8" s="23">
        <v>0</v>
      </c>
      <c r="OX8" s="23">
        <v>1</v>
      </c>
      <c r="OY8" s="23">
        <v>0</v>
      </c>
      <c r="OZ8" s="23">
        <v>0</v>
      </c>
      <c r="PA8" s="23">
        <v>0</v>
      </c>
      <c r="PB8" s="23">
        <v>0</v>
      </c>
      <c r="PC8" s="23">
        <v>0</v>
      </c>
      <c r="PD8" s="23">
        <v>0</v>
      </c>
      <c r="PE8" s="23">
        <v>0</v>
      </c>
      <c r="PF8" s="23">
        <v>0</v>
      </c>
      <c r="PG8" s="23">
        <v>0</v>
      </c>
      <c r="AAB8" s="23" t="s">
        <v>2193</v>
      </c>
      <c r="AAC8" s="25">
        <v>173118319</v>
      </c>
      <c r="AAD8" s="23">
        <v>44308.585312499999</v>
      </c>
      <c r="AAF8" s="23" t="s">
        <v>2172</v>
      </c>
      <c r="AAG8" s="23" t="s">
        <v>2173</v>
      </c>
      <c r="AAJ8" s="23">
        <v>7</v>
      </c>
    </row>
    <row r="9" spans="1:712" x14ac:dyDescent="0.3">
      <c r="A9" s="23" t="s">
        <v>2194</v>
      </c>
      <c r="B9" s="25">
        <v>44308.385505902777</v>
      </c>
      <c r="C9" s="25">
        <v>44308.387524270831</v>
      </c>
      <c r="D9" s="25">
        <v>44308</v>
      </c>
      <c r="E9" s="23" t="s">
        <v>2187</v>
      </c>
      <c r="F9" s="23" t="s">
        <v>825</v>
      </c>
      <c r="G9" s="25">
        <v>44308</v>
      </c>
      <c r="H9" s="23" t="s">
        <v>829</v>
      </c>
      <c r="I9" s="23" t="s">
        <v>830</v>
      </c>
      <c r="J9" s="23" t="s">
        <v>830</v>
      </c>
      <c r="K9" s="23" t="s">
        <v>831</v>
      </c>
      <c r="L9" s="23" t="s">
        <v>780</v>
      </c>
      <c r="M9" s="23" t="s">
        <v>2195</v>
      </c>
      <c r="N9" s="23" t="s">
        <v>848</v>
      </c>
      <c r="O9" s="23">
        <v>0</v>
      </c>
      <c r="P9" s="23">
        <v>0</v>
      </c>
      <c r="Q9" s="23">
        <v>0</v>
      </c>
      <c r="R9" s="23">
        <v>0</v>
      </c>
      <c r="S9" s="23">
        <v>0</v>
      </c>
      <c r="T9" s="23">
        <v>0</v>
      </c>
      <c r="U9" s="23">
        <v>0</v>
      </c>
      <c r="V9" s="23">
        <v>0</v>
      </c>
      <c r="W9" s="23">
        <v>0</v>
      </c>
      <c r="X9" s="23">
        <v>0</v>
      </c>
      <c r="Y9" s="23">
        <v>0</v>
      </c>
      <c r="Z9" s="23">
        <v>0</v>
      </c>
      <c r="AA9" s="23">
        <v>1</v>
      </c>
      <c r="AB9" s="23">
        <v>0</v>
      </c>
      <c r="AC9" s="23">
        <v>0</v>
      </c>
      <c r="AD9" s="23">
        <v>0</v>
      </c>
      <c r="AE9" s="23">
        <v>0</v>
      </c>
      <c r="AF9" s="23">
        <v>0</v>
      </c>
      <c r="AG9" s="23">
        <v>0</v>
      </c>
      <c r="AH9" s="23">
        <v>0</v>
      </c>
      <c r="AI9" s="23">
        <v>0</v>
      </c>
      <c r="AJ9" s="23">
        <v>0</v>
      </c>
      <c r="AK9" s="23">
        <v>0</v>
      </c>
      <c r="PJ9" s="23" t="s">
        <v>808</v>
      </c>
      <c r="PK9" s="23">
        <v>150</v>
      </c>
      <c r="PL9" s="23">
        <v>150</v>
      </c>
      <c r="PM9" s="23">
        <v>150</v>
      </c>
      <c r="PO9" s="23">
        <v>88</v>
      </c>
      <c r="PP9" s="23">
        <v>468.18181818181819</v>
      </c>
      <c r="PQ9" s="23">
        <v>412</v>
      </c>
      <c r="PR9" s="23" t="s">
        <v>2196</v>
      </c>
      <c r="PS9" s="23" t="s">
        <v>794</v>
      </c>
      <c r="PV9" s="23" t="s">
        <v>781</v>
      </c>
      <c r="PW9" s="23" t="s">
        <v>2192</v>
      </c>
      <c r="PX9" s="23">
        <v>1</v>
      </c>
      <c r="PY9" s="23">
        <v>0</v>
      </c>
      <c r="PZ9" s="23">
        <v>0</v>
      </c>
      <c r="QA9" s="23">
        <v>0</v>
      </c>
      <c r="QB9" s="23">
        <v>1</v>
      </c>
      <c r="QC9" s="23">
        <v>0</v>
      </c>
      <c r="QD9" s="23">
        <v>0</v>
      </c>
      <c r="QE9" s="23">
        <v>0</v>
      </c>
      <c r="QF9" s="23">
        <v>0</v>
      </c>
      <c r="QG9" s="23">
        <v>0</v>
      </c>
      <c r="QH9" s="23">
        <v>0</v>
      </c>
      <c r="QI9" s="23">
        <v>0</v>
      </c>
      <c r="QJ9" s="23">
        <v>0</v>
      </c>
      <c r="QK9" s="23">
        <v>0</v>
      </c>
      <c r="AAB9" s="23" t="s">
        <v>2197</v>
      </c>
      <c r="AAC9" s="25">
        <v>173118374</v>
      </c>
      <c r="AAD9" s="23">
        <v>44308.585393518522</v>
      </c>
      <c r="AAF9" s="23" t="s">
        <v>2172</v>
      </c>
      <c r="AAG9" s="23" t="s">
        <v>2173</v>
      </c>
      <c r="AAJ9" s="23">
        <v>8</v>
      </c>
    </row>
    <row r="10" spans="1:712" x14ac:dyDescent="0.3">
      <c r="A10" s="23" t="s">
        <v>2198</v>
      </c>
      <c r="B10" s="25">
        <v>44308.388889953712</v>
      </c>
      <c r="C10" s="25">
        <v>44308.390872349541</v>
      </c>
      <c r="D10" s="25">
        <v>44308</v>
      </c>
      <c r="E10" s="23" t="s">
        <v>2187</v>
      </c>
      <c r="F10" s="23" t="s">
        <v>825</v>
      </c>
      <c r="G10" s="25">
        <v>44308</v>
      </c>
      <c r="H10" s="23" t="s">
        <v>829</v>
      </c>
      <c r="I10" s="23" t="s">
        <v>830</v>
      </c>
      <c r="J10" s="23" t="s">
        <v>830</v>
      </c>
      <c r="K10" s="23" t="s">
        <v>831</v>
      </c>
      <c r="L10" s="23" t="s">
        <v>780</v>
      </c>
      <c r="M10" s="23" t="s">
        <v>2199</v>
      </c>
      <c r="N10" s="23" t="s">
        <v>848</v>
      </c>
      <c r="O10" s="23">
        <v>0</v>
      </c>
      <c r="P10" s="23">
        <v>0</v>
      </c>
      <c r="Q10" s="23">
        <v>0</v>
      </c>
      <c r="R10" s="23">
        <v>0</v>
      </c>
      <c r="S10" s="23">
        <v>0</v>
      </c>
      <c r="T10" s="23">
        <v>0</v>
      </c>
      <c r="U10" s="23">
        <v>0</v>
      </c>
      <c r="V10" s="23">
        <v>0</v>
      </c>
      <c r="W10" s="23">
        <v>0</v>
      </c>
      <c r="X10" s="23">
        <v>0</v>
      </c>
      <c r="Y10" s="23">
        <v>0</v>
      </c>
      <c r="Z10" s="23">
        <v>0</v>
      </c>
      <c r="AA10" s="23">
        <v>1</v>
      </c>
      <c r="AB10" s="23">
        <v>0</v>
      </c>
      <c r="AC10" s="23">
        <v>0</v>
      </c>
      <c r="AD10" s="23">
        <v>0</v>
      </c>
      <c r="AE10" s="23">
        <v>0</v>
      </c>
      <c r="AF10" s="23">
        <v>0</v>
      </c>
      <c r="AG10" s="23">
        <v>0</v>
      </c>
      <c r="AH10" s="23">
        <v>0</v>
      </c>
      <c r="AI10" s="23">
        <v>0</v>
      </c>
      <c r="AJ10" s="23">
        <v>0</v>
      </c>
      <c r="AK10" s="23">
        <v>0</v>
      </c>
      <c r="PJ10" s="23" t="s">
        <v>808</v>
      </c>
      <c r="PK10" s="23">
        <v>150</v>
      </c>
      <c r="PL10" s="23">
        <v>150</v>
      </c>
      <c r="PM10" s="23">
        <v>150</v>
      </c>
      <c r="PO10" s="23">
        <v>88</v>
      </c>
      <c r="PP10" s="23">
        <v>468.18181818181819</v>
      </c>
      <c r="PQ10" s="23">
        <v>412</v>
      </c>
      <c r="PR10" s="23" t="s">
        <v>2200</v>
      </c>
      <c r="PS10" s="23" t="s">
        <v>794</v>
      </c>
      <c r="PV10" s="23" t="s">
        <v>781</v>
      </c>
      <c r="PW10" s="23" t="s">
        <v>2192</v>
      </c>
      <c r="PX10" s="23">
        <v>1</v>
      </c>
      <c r="PY10" s="23">
        <v>0</v>
      </c>
      <c r="PZ10" s="23">
        <v>0</v>
      </c>
      <c r="QA10" s="23">
        <v>0</v>
      </c>
      <c r="QB10" s="23">
        <v>1</v>
      </c>
      <c r="QC10" s="23">
        <v>0</v>
      </c>
      <c r="QD10" s="23">
        <v>0</v>
      </c>
      <c r="QE10" s="23">
        <v>0</v>
      </c>
      <c r="QF10" s="23">
        <v>0</v>
      </c>
      <c r="QG10" s="23">
        <v>0</v>
      </c>
      <c r="QH10" s="23">
        <v>0</v>
      </c>
      <c r="QI10" s="23">
        <v>0</v>
      </c>
      <c r="QJ10" s="23">
        <v>0</v>
      </c>
      <c r="QK10" s="23">
        <v>0</v>
      </c>
      <c r="AAB10" s="23" t="s">
        <v>2201</v>
      </c>
      <c r="AAC10" s="25">
        <v>173118444</v>
      </c>
      <c r="AAD10" s="23">
        <v>44308.585532407407</v>
      </c>
      <c r="AAF10" s="23" t="s">
        <v>2172</v>
      </c>
      <c r="AAG10" s="23" t="s">
        <v>2173</v>
      </c>
      <c r="AAJ10" s="23">
        <v>9</v>
      </c>
    </row>
    <row r="11" spans="1:712" x14ac:dyDescent="0.3">
      <c r="A11" s="23" t="s">
        <v>2202</v>
      </c>
      <c r="B11" s="25">
        <v>44308.393418171298</v>
      </c>
      <c r="C11" s="25">
        <v>44308.395793124997</v>
      </c>
      <c r="D11" s="25">
        <v>44308</v>
      </c>
      <c r="E11" s="23" t="s">
        <v>2187</v>
      </c>
      <c r="F11" s="23" t="s">
        <v>825</v>
      </c>
      <c r="G11" s="25">
        <v>44308</v>
      </c>
      <c r="H11" s="23" t="s">
        <v>829</v>
      </c>
      <c r="I11" s="23" t="s">
        <v>830</v>
      </c>
      <c r="J11" s="23" t="s">
        <v>830</v>
      </c>
      <c r="K11" s="23" t="s">
        <v>831</v>
      </c>
      <c r="L11" s="23" t="s">
        <v>780</v>
      </c>
      <c r="M11" s="23" t="s">
        <v>2203</v>
      </c>
      <c r="N11" s="23" t="s">
        <v>877</v>
      </c>
      <c r="O11" s="23">
        <v>0</v>
      </c>
      <c r="P11" s="23">
        <v>0</v>
      </c>
      <c r="Q11" s="23">
        <v>0</v>
      </c>
      <c r="R11" s="23">
        <v>0</v>
      </c>
      <c r="S11" s="23">
        <v>0</v>
      </c>
      <c r="T11" s="23">
        <v>0</v>
      </c>
      <c r="U11" s="23">
        <v>0</v>
      </c>
      <c r="V11" s="23">
        <v>0</v>
      </c>
      <c r="W11" s="23">
        <v>1</v>
      </c>
      <c r="X11" s="23">
        <v>0</v>
      </c>
      <c r="Y11" s="23">
        <v>0</v>
      </c>
      <c r="Z11" s="23">
        <v>0</v>
      </c>
      <c r="AA11" s="23">
        <v>0</v>
      </c>
      <c r="AB11" s="23">
        <v>0</v>
      </c>
      <c r="AC11" s="23">
        <v>0</v>
      </c>
      <c r="AD11" s="23">
        <v>0</v>
      </c>
      <c r="AE11" s="23">
        <v>0</v>
      </c>
      <c r="AF11" s="23">
        <v>0</v>
      </c>
      <c r="AG11" s="23">
        <v>0</v>
      </c>
      <c r="AH11" s="23">
        <v>0</v>
      </c>
      <c r="AI11" s="23">
        <v>0</v>
      </c>
      <c r="AJ11" s="23">
        <v>0</v>
      </c>
      <c r="AK11" s="23">
        <v>0</v>
      </c>
      <c r="JP11" s="23" t="s">
        <v>808</v>
      </c>
      <c r="JQ11" s="23">
        <v>350</v>
      </c>
      <c r="JU11" s="23">
        <v>158</v>
      </c>
      <c r="JV11" s="23">
        <v>216.45569620253161</v>
      </c>
      <c r="JW11" s="23">
        <v>342</v>
      </c>
      <c r="JX11" s="23" t="s">
        <v>2204</v>
      </c>
      <c r="JY11" s="23" t="s">
        <v>794</v>
      </c>
      <c r="KB11" s="23" t="s">
        <v>781</v>
      </c>
      <c r="KC11" s="23" t="s">
        <v>2205</v>
      </c>
      <c r="KD11" s="23">
        <v>0</v>
      </c>
      <c r="KE11" s="23">
        <v>0</v>
      </c>
      <c r="KF11" s="23">
        <v>0</v>
      </c>
      <c r="KG11" s="23">
        <v>0</v>
      </c>
      <c r="KH11" s="23">
        <v>1</v>
      </c>
      <c r="KI11" s="23">
        <v>0</v>
      </c>
      <c r="KJ11" s="23">
        <v>0</v>
      </c>
      <c r="KK11" s="23">
        <v>0</v>
      </c>
      <c r="KL11" s="23">
        <v>0</v>
      </c>
      <c r="KM11" s="23">
        <v>1</v>
      </c>
      <c r="KN11" s="23">
        <v>0</v>
      </c>
      <c r="KO11" s="23">
        <v>0</v>
      </c>
      <c r="KP11" s="23">
        <v>0</v>
      </c>
      <c r="KQ11" s="23">
        <v>0</v>
      </c>
      <c r="AAB11" s="23" t="s">
        <v>2206</v>
      </c>
      <c r="AAC11" s="25">
        <v>173118501</v>
      </c>
      <c r="AAD11" s="23">
        <v>44308.585694444453</v>
      </c>
      <c r="AAF11" s="23" t="s">
        <v>2172</v>
      </c>
      <c r="AAG11" s="23" t="s">
        <v>2173</v>
      </c>
      <c r="AAJ11" s="23">
        <v>10</v>
      </c>
    </row>
    <row r="12" spans="1:712" x14ac:dyDescent="0.3">
      <c r="A12" s="23" t="s">
        <v>2207</v>
      </c>
      <c r="B12" s="25">
        <v>44308.397619803247</v>
      </c>
      <c r="C12" s="25">
        <v>44308.409895810182</v>
      </c>
      <c r="D12" s="25">
        <v>44308</v>
      </c>
      <c r="E12" s="23" t="s">
        <v>2187</v>
      </c>
      <c r="F12" s="23" t="s">
        <v>825</v>
      </c>
      <c r="G12" s="25">
        <v>44308</v>
      </c>
      <c r="H12" s="23" t="s">
        <v>829</v>
      </c>
      <c r="I12" s="23" t="s">
        <v>830</v>
      </c>
      <c r="J12" s="23" t="s">
        <v>830</v>
      </c>
      <c r="K12" s="23" t="s">
        <v>831</v>
      </c>
      <c r="L12" s="23" t="s">
        <v>780</v>
      </c>
      <c r="M12" s="23" t="s">
        <v>2208</v>
      </c>
      <c r="N12" s="23" t="s">
        <v>2209</v>
      </c>
      <c r="O12" s="23">
        <v>0</v>
      </c>
      <c r="P12" s="23">
        <v>0</v>
      </c>
      <c r="Q12" s="23">
        <v>0</v>
      </c>
      <c r="R12" s="23">
        <v>0</v>
      </c>
      <c r="S12" s="23">
        <v>0</v>
      </c>
      <c r="T12" s="23">
        <v>0</v>
      </c>
      <c r="U12" s="23">
        <v>0</v>
      </c>
      <c r="V12" s="23">
        <v>0</v>
      </c>
      <c r="W12" s="23">
        <v>1</v>
      </c>
      <c r="X12" s="23">
        <v>1</v>
      </c>
      <c r="Y12" s="23">
        <v>0</v>
      </c>
      <c r="Z12" s="23">
        <v>1</v>
      </c>
      <c r="AA12" s="23">
        <v>1</v>
      </c>
      <c r="AB12" s="23">
        <v>0</v>
      </c>
      <c r="AC12" s="23">
        <v>0</v>
      </c>
      <c r="AD12" s="23">
        <v>0</v>
      </c>
      <c r="AE12" s="23">
        <v>0</v>
      </c>
      <c r="AF12" s="23">
        <v>0</v>
      </c>
      <c r="AG12" s="23">
        <v>0</v>
      </c>
      <c r="AH12" s="23">
        <v>0</v>
      </c>
      <c r="AI12" s="23">
        <v>0</v>
      </c>
      <c r="AJ12" s="23">
        <v>0</v>
      </c>
      <c r="AK12" s="23">
        <v>0</v>
      </c>
      <c r="JP12" s="23" t="s">
        <v>808</v>
      </c>
      <c r="JQ12" s="23">
        <v>350</v>
      </c>
      <c r="JR12" s="23">
        <v>125</v>
      </c>
      <c r="JS12" s="23">
        <v>125</v>
      </c>
      <c r="JU12" s="23">
        <v>158</v>
      </c>
      <c r="JV12" s="23">
        <v>-20.88607594936709</v>
      </c>
      <c r="JW12" s="23">
        <v>-33</v>
      </c>
      <c r="JX12" s="23" t="s">
        <v>2190</v>
      </c>
      <c r="JY12" s="23" t="s">
        <v>794</v>
      </c>
      <c r="KB12" s="23" t="s">
        <v>781</v>
      </c>
      <c r="KC12" s="23" t="s">
        <v>784</v>
      </c>
      <c r="KD12" s="23">
        <v>1</v>
      </c>
      <c r="KE12" s="23">
        <v>0</v>
      </c>
      <c r="KF12" s="23">
        <v>0</v>
      </c>
      <c r="KG12" s="23">
        <v>0</v>
      </c>
      <c r="KH12" s="23">
        <v>0</v>
      </c>
      <c r="KI12" s="23">
        <v>0</v>
      </c>
      <c r="KJ12" s="23">
        <v>0</v>
      </c>
      <c r="KK12" s="23">
        <v>0</v>
      </c>
      <c r="KL12" s="23">
        <v>0</v>
      </c>
      <c r="KM12" s="23">
        <v>0</v>
      </c>
      <c r="KN12" s="23">
        <v>0</v>
      </c>
      <c r="KO12" s="23">
        <v>0</v>
      </c>
      <c r="KP12" s="23">
        <v>0</v>
      </c>
      <c r="KQ12" s="23">
        <v>0</v>
      </c>
      <c r="KT12" s="23" t="s">
        <v>808</v>
      </c>
      <c r="KU12" s="23">
        <v>500</v>
      </c>
      <c r="KV12" s="23">
        <v>125</v>
      </c>
      <c r="KW12" s="23">
        <v>125</v>
      </c>
      <c r="KY12" s="23">
        <v>158</v>
      </c>
      <c r="KZ12" s="23">
        <v>-20.88607594936709</v>
      </c>
      <c r="LA12" s="23">
        <v>-33</v>
      </c>
      <c r="LB12" s="23" t="s">
        <v>2210</v>
      </c>
      <c r="LC12" s="23" t="s">
        <v>794</v>
      </c>
      <c r="LF12" s="23" t="s">
        <v>785</v>
      </c>
      <c r="OF12" s="23" t="s">
        <v>808</v>
      </c>
      <c r="OG12" s="23">
        <v>500</v>
      </c>
      <c r="OH12" s="23">
        <v>500</v>
      </c>
      <c r="OI12" s="23">
        <v>500</v>
      </c>
      <c r="OK12" s="23">
        <v>250</v>
      </c>
      <c r="OL12" s="23">
        <v>100</v>
      </c>
      <c r="OM12" s="23">
        <v>250</v>
      </c>
      <c r="ON12" s="23" t="s">
        <v>2211</v>
      </c>
      <c r="OO12" s="23" t="s">
        <v>794</v>
      </c>
      <c r="OR12" s="23" t="s">
        <v>781</v>
      </c>
      <c r="OS12" s="23" t="s">
        <v>2192</v>
      </c>
      <c r="OT12" s="23">
        <v>1</v>
      </c>
      <c r="OU12" s="23">
        <v>0</v>
      </c>
      <c r="OV12" s="23">
        <v>0</v>
      </c>
      <c r="OW12" s="23">
        <v>0</v>
      </c>
      <c r="OX12" s="23">
        <v>1</v>
      </c>
      <c r="OY12" s="23">
        <v>0</v>
      </c>
      <c r="OZ12" s="23">
        <v>0</v>
      </c>
      <c r="PA12" s="23">
        <v>0</v>
      </c>
      <c r="PB12" s="23">
        <v>0</v>
      </c>
      <c r="PC12" s="23">
        <v>0</v>
      </c>
      <c r="PD12" s="23">
        <v>0</v>
      </c>
      <c r="PE12" s="23">
        <v>0</v>
      </c>
      <c r="PF12" s="23">
        <v>0</v>
      </c>
      <c r="PG12" s="23">
        <v>0</v>
      </c>
      <c r="PJ12" s="23" t="s">
        <v>808</v>
      </c>
      <c r="PK12" s="23">
        <v>150</v>
      </c>
      <c r="PL12" s="23">
        <v>150</v>
      </c>
      <c r="PM12" s="23">
        <v>150</v>
      </c>
      <c r="PO12" s="23">
        <v>88</v>
      </c>
      <c r="PP12" s="23">
        <v>468.18181818181819</v>
      </c>
      <c r="PQ12" s="23">
        <v>412</v>
      </c>
      <c r="PR12" s="23" t="s">
        <v>2212</v>
      </c>
      <c r="PS12" s="23" t="s">
        <v>794</v>
      </c>
      <c r="PV12" s="23" t="s">
        <v>781</v>
      </c>
      <c r="PW12" s="23" t="s">
        <v>2192</v>
      </c>
      <c r="PX12" s="23">
        <v>1</v>
      </c>
      <c r="PY12" s="23">
        <v>0</v>
      </c>
      <c r="PZ12" s="23">
        <v>0</v>
      </c>
      <c r="QA12" s="23">
        <v>0</v>
      </c>
      <c r="QB12" s="23">
        <v>1</v>
      </c>
      <c r="QC12" s="23">
        <v>0</v>
      </c>
      <c r="QD12" s="23">
        <v>0</v>
      </c>
      <c r="QE12" s="23">
        <v>0</v>
      </c>
      <c r="QF12" s="23">
        <v>0</v>
      </c>
      <c r="QG12" s="23">
        <v>0</v>
      </c>
      <c r="QH12" s="23">
        <v>0</v>
      </c>
      <c r="QI12" s="23">
        <v>0</v>
      </c>
      <c r="QJ12" s="23">
        <v>0</v>
      </c>
      <c r="QK12" s="23">
        <v>0</v>
      </c>
      <c r="AAB12" s="23" t="s">
        <v>2213</v>
      </c>
      <c r="AAC12" s="25">
        <v>173118570</v>
      </c>
      <c r="AAD12" s="23">
        <v>44308.585879629631</v>
      </c>
      <c r="AAF12" s="23" t="s">
        <v>2172</v>
      </c>
      <c r="AAG12" s="23" t="s">
        <v>2173</v>
      </c>
      <c r="AAJ12" s="23">
        <v>11</v>
      </c>
    </row>
    <row r="13" spans="1:712" x14ac:dyDescent="0.3">
      <c r="A13" s="23" t="s">
        <v>2214</v>
      </c>
      <c r="B13" s="25">
        <v>44308.410416990737</v>
      </c>
      <c r="C13" s="25">
        <v>44308.412323449083</v>
      </c>
      <c r="D13" s="25">
        <v>44308</v>
      </c>
      <c r="E13" s="23" t="s">
        <v>2187</v>
      </c>
      <c r="F13" s="23" t="s">
        <v>825</v>
      </c>
      <c r="G13" s="25">
        <v>44308</v>
      </c>
      <c r="H13" s="23" t="s">
        <v>829</v>
      </c>
      <c r="I13" s="23" t="s">
        <v>830</v>
      </c>
      <c r="J13" s="23" t="s">
        <v>830</v>
      </c>
      <c r="K13" s="23" t="s">
        <v>831</v>
      </c>
      <c r="L13" s="23" t="s">
        <v>780</v>
      </c>
      <c r="M13" s="23" t="s">
        <v>2215</v>
      </c>
      <c r="N13" s="23" t="s">
        <v>809</v>
      </c>
      <c r="O13" s="23">
        <v>0</v>
      </c>
      <c r="P13" s="23">
        <v>0</v>
      </c>
      <c r="Q13" s="23">
        <v>0</v>
      </c>
      <c r="R13" s="23">
        <v>0</v>
      </c>
      <c r="S13" s="23">
        <v>0</v>
      </c>
      <c r="T13" s="23">
        <v>0</v>
      </c>
      <c r="U13" s="23">
        <v>0</v>
      </c>
      <c r="V13" s="23">
        <v>0</v>
      </c>
      <c r="W13" s="23">
        <v>0</v>
      </c>
      <c r="X13" s="23">
        <v>0</v>
      </c>
      <c r="Y13" s="23">
        <v>0</v>
      </c>
      <c r="Z13" s="23">
        <v>0</v>
      </c>
      <c r="AA13" s="23">
        <v>0</v>
      </c>
      <c r="AB13" s="23">
        <v>0</v>
      </c>
      <c r="AC13" s="23">
        <v>0</v>
      </c>
      <c r="AD13" s="23">
        <v>1</v>
      </c>
      <c r="AE13" s="23">
        <v>0</v>
      </c>
      <c r="AF13" s="23">
        <v>0</v>
      </c>
      <c r="AG13" s="23">
        <v>0</v>
      </c>
      <c r="AH13" s="23">
        <v>0</v>
      </c>
      <c r="AI13" s="23">
        <v>0</v>
      </c>
      <c r="AJ13" s="23">
        <v>0</v>
      </c>
      <c r="AK13" s="23">
        <v>0</v>
      </c>
      <c r="NB13" s="23" t="s">
        <v>781</v>
      </c>
      <c r="ND13" s="23">
        <v>1000</v>
      </c>
      <c r="NE13" s="23">
        <v>1000</v>
      </c>
      <c r="NG13" s="23">
        <v>1000</v>
      </c>
      <c r="NH13" s="23">
        <v>0</v>
      </c>
      <c r="NI13" s="23">
        <v>0</v>
      </c>
      <c r="NK13" s="23" t="s">
        <v>823</v>
      </c>
      <c r="NN13" s="23" t="s">
        <v>785</v>
      </c>
      <c r="AAB13" s="23" t="s">
        <v>2216</v>
      </c>
      <c r="AAC13" s="25">
        <v>173118609</v>
      </c>
      <c r="AAD13" s="23">
        <v>44308.585972222223</v>
      </c>
      <c r="AAF13" s="23" t="s">
        <v>2172</v>
      </c>
      <c r="AAG13" s="23" t="s">
        <v>2173</v>
      </c>
      <c r="AAJ13" s="23">
        <v>12</v>
      </c>
    </row>
    <row r="14" spans="1:712" x14ac:dyDescent="0.3">
      <c r="A14" s="23" t="s">
        <v>2217</v>
      </c>
      <c r="B14" s="25">
        <v>44308.412603773148</v>
      </c>
      <c r="C14" s="25">
        <v>44308.415066076392</v>
      </c>
      <c r="D14" s="25">
        <v>44308</v>
      </c>
      <c r="E14" s="23" t="s">
        <v>2187</v>
      </c>
      <c r="F14" s="23" t="s">
        <v>825</v>
      </c>
      <c r="G14" s="25">
        <v>44308</v>
      </c>
      <c r="H14" s="23" t="s">
        <v>829</v>
      </c>
      <c r="I14" s="23" t="s">
        <v>830</v>
      </c>
      <c r="J14" s="23" t="s">
        <v>830</v>
      </c>
      <c r="K14" s="23" t="s">
        <v>831</v>
      </c>
      <c r="L14" s="23" t="s">
        <v>780</v>
      </c>
      <c r="M14" s="23" t="s">
        <v>2218</v>
      </c>
      <c r="N14" s="23" t="s">
        <v>809</v>
      </c>
      <c r="O14" s="23">
        <v>0</v>
      </c>
      <c r="P14" s="23">
        <v>0</v>
      </c>
      <c r="Q14" s="23">
        <v>0</v>
      </c>
      <c r="R14" s="23">
        <v>0</v>
      </c>
      <c r="S14" s="23">
        <v>0</v>
      </c>
      <c r="T14" s="23">
        <v>0</v>
      </c>
      <c r="U14" s="23">
        <v>0</v>
      </c>
      <c r="V14" s="23">
        <v>0</v>
      </c>
      <c r="W14" s="23">
        <v>0</v>
      </c>
      <c r="X14" s="23">
        <v>0</v>
      </c>
      <c r="Y14" s="23">
        <v>0</v>
      </c>
      <c r="Z14" s="23">
        <v>0</v>
      </c>
      <c r="AA14" s="23">
        <v>0</v>
      </c>
      <c r="AB14" s="23">
        <v>0</v>
      </c>
      <c r="AC14" s="23">
        <v>0</v>
      </c>
      <c r="AD14" s="23">
        <v>1</v>
      </c>
      <c r="AE14" s="23">
        <v>0</v>
      </c>
      <c r="AF14" s="23">
        <v>0</v>
      </c>
      <c r="AG14" s="23">
        <v>0</v>
      </c>
      <c r="AH14" s="23">
        <v>0</v>
      </c>
      <c r="AI14" s="23">
        <v>0</v>
      </c>
      <c r="AJ14" s="23">
        <v>0</v>
      </c>
      <c r="AK14" s="23">
        <v>0</v>
      </c>
      <c r="NB14" s="23" t="s">
        <v>781</v>
      </c>
      <c r="ND14" s="23">
        <v>1000</v>
      </c>
      <c r="NE14" s="23">
        <v>1000</v>
      </c>
      <c r="NG14" s="23">
        <v>1000</v>
      </c>
      <c r="NH14" s="23">
        <v>0</v>
      </c>
      <c r="NI14" s="23">
        <v>0</v>
      </c>
      <c r="NK14" s="23" t="s">
        <v>823</v>
      </c>
      <c r="NN14" s="23" t="s">
        <v>781</v>
      </c>
      <c r="NO14" s="23" t="s">
        <v>784</v>
      </c>
      <c r="NP14" s="23">
        <v>1</v>
      </c>
      <c r="NQ14" s="23">
        <v>0</v>
      </c>
      <c r="NR14" s="23">
        <v>0</v>
      </c>
      <c r="NS14" s="23">
        <v>0</v>
      </c>
      <c r="NT14" s="23">
        <v>0</v>
      </c>
      <c r="NU14" s="23">
        <v>0</v>
      </c>
      <c r="NV14" s="23">
        <v>0</v>
      </c>
      <c r="NW14" s="23">
        <v>0</v>
      </c>
      <c r="NX14" s="23">
        <v>0</v>
      </c>
      <c r="NY14" s="23">
        <v>0</v>
      </c>
      <c r="NZ14" s="23">
        <v>0</v>
      </c>
      <c r="OA14" s="23">
        <v>0</v>
      </c>
      <c r="OB14" s="23">
        <v>0</v>
      </c>
      <c r="OC14" s="23">
        <v>0</v>
      </c>
      <c r="AAB14" s="23" t="s">
        <v>2219</v>
      </c>
      <c r="AAC14" s="25">
        <v>173118629</v>
      </c>
      <c r="AAD14" s="23">
        <v>44308.586018518523</v>
      </c>
      <c r="AAF14" s="23" t="s">
        <v>2172</v>
      </c>
      <c r="AAG14" s="23" t="s">
        <v>2173</v>
      </c>
      <c r="AAJ14" s="23">
        <v>13</v>
      </c>
    </row>
    <row r="15" spans="1:712" x14ac:dyDescent="0.3">
      <c r="A15" s="23" t="s">
        <v>2220</v>
      </c>
      <c r="B15" s="25">
        <v>44308.415705127307</v>
      </c>
      <c r="C15" s="25">
        <v>44308.41668274306</v>
      </c>
      <c r="D15" s="25">
        <v>44308</v>
      </c>
      <c r="E15" s="23" t="s">
        <v>2187</v>
      </c>
      <c r="F15" s="23" t="s">
        <v>825</v>
      </c>
      <c r="G15" s="25">
        <v>44308</v>
      </c>
      <c r="H15" s="23" t="s">
        <v>829</v>
      </c>
      <c r="I15" s="23" t="s">
        <v>830</v>
      </c>
      <c r="J15" s="23" t="s">
        <v>830</v>
      </c>
      <c r="K15" s="23" t="s">
        <v>831</v>
      </c>
      <c r="L15" s="23" t="s">
        <v>780</v>
      </c>
      <c r="M15" s="23" t="s">
        <v>2221</v>
      </c>
      <c r="N15" s="23" t="s">
        <v>809</v>
      </c>
      <c r="O15" s="23">
        <v>0</v>
      </c>
      <c r="P15" s="23">
        <v>0</v>
      </c>
      <c r="Q15" s="23">
        <v>0</v>
      </c>
      <c r="R15" s="23">
        <v>0</v>
      </c>
      <c r="S15" s="23">
        <v>0</v>
      </c>
      <c r="T15" s="23">
        <v>0</v>
      </c>
      <c r="U15" s="23">
        <v>0</v>
      </c>
      <c r="V15" s="23">
        <v>0</v>
      </c>
      <c r="W15" s="23">
        <v>0</v>
      </c>
      <c r="X15" s="23">
        <v>0</v>
      </c>
      <c r="Y15" s="23">
        <v>0</v>
      </c>
      <c r="Z15" s="23">
        <v>0</v>
      </c>
      <c r="AA15" s="23">
        <v>0</v>
      </c>
      <c r="AB15" s="23">
        <v>0</v>
      </c>
      <c r="AC15" s="23">
        <v>0</v>
      </c>
      <c r="AD15" s="23">
        <v>1</v>
      </c>
      <c r="AE15" s="23">
        <v>0</v>
      </c>
      <c r="AF15" s="23">
        <v>0</v>
      </c>
      <c r="AG15" s="23">
        <v>0</v>
      </c>
      <c r="AH15" s="23">
        <v>0</v>
      </c>
      <c r="AI15" s="23">
        <v>0</v>
      </c>
      <c r="AJ15" s="23">
        <v>0</v>
      </c>
      <c r="AK15" s="23">
        <v>0</v>
      </c>
      <c r="NB15" s="23" t="s">
        <v>781</v>
      </c>
      <c r="ND15" s="23">
        <v>1000</v>
      </c>
      <c r="NE15" s="23">
        <v>1000</v>
      </c>
      <c r="NG15" s="23">
        <v>1000</v>
      </c>
      <c r="NH15" s="23">
        <v>0</v>
      </c>
      <c r="NI15" s="23">
        <v>0</v>
      </c>
      <c r="NK15" s="23" t="s">
        <v>823</v>
      </c>
      <c r="NN15" s="23" t="s">
        <v>785</v>
      </c>
      <c r="AAB15" s="23" t="s">
        <v>2171</v>
      </c>
      <c r="AAC15" s="25">
        <v>173118644</v>
      </c>
      <c r="AAD15" s="23">
        <v>44308.586076388892</v>
      </c>
      <c r="AAF15" s="23" t="s">
        <v>2172</v>
      </c>
      <c r="AAG15" s="23" t="s">
        <v>2173</v>
      </c>
      <c r="AAJ15" s="23">
        <v>14</v>
      </c>
    </row>
    <row r="16" spans="1:712" x14ac:dyDescent="0.3">
      <c r="A16" s="23" t="s">
        <v>2222</v>
      </c>
      <c r="B16" s="25">
        <v>44308.417079664352</v>
      </c>
      <c r="C16" s="25">
        <v>44308.422976886577</v>
      </c>
      <c r="D16" s="25">
        <v>44308</v>
      </c>
      <c r="E16" s="23" t="s">
        <v>2187</v>
      </c>
      <c r="F16" s="23" t="s">
        <v>825</v>
      </c>
      <c r="G16" s="25">
        <v>44308</v>
      </c>
      <c r="H16" s="23" t="s">
        <v>829</v>
      </c>
      <c r="I16" s="23" t="s">
        <v>830</v>
      </c>
      <c r="J16" s="23" t="s">
        <v>830</v>
      </c>
      <c r="K16" s="23" t="s">
        <v>831</v>
      </c>
      <c r="L16" s="23" t="s">
        <v>780</v>
      </c>
      <c r="M16" s="23" t="s">
        <v>2223</v>
      </c>
      <c r="N16" s="23" t="s">
        <v>2224</v>
      </c>
      <c r="O16" s="23">
        <v>0</v>
      </c>
      <c r="P16" s="23">
        <v>0</v>
      </c>
      <c r="Q16" s="23">
        <v>0</v>
      </c>
      <c r="R16" s="23">
        <v>0</v>
      </c>
      <c r="S16" s="23">
        <v>0</v>
      </c>
      <c r="T16" s="23">
        <v>0</v>
      </c>
      <c r="U16" s="23">
        <v>0</v>
      </c>
      <c r="V16" s="23">
        <v>0</v>
      </c>
      <c r="W16" s="23">
        <v>1</v>
      </c>
      <c r="X16" s="23">
        <v>1</v>
      </c>
      <c r="Y16" s="23">
        <v>0</v>
      </c>
      <c r="Z16" s="23">
        <v>1</v>
      </c>
      <c r="AA16" s="23">
        <v>1</v>
      </c>
      <c r="AB16" s="23">
        <v>0</v>
      </c>
      <c r="AC16" s="23">
        <v>0</v>
      </c>
      <c r="AD16" s="23">
        <v>0</v>
      </c>
      <c r="AE16" s="23">
        <v>0</v>
      </c>
      <c r="AF16" s="23">
        <v>0</v>
      </c>
      <c r="AG16" s="23">
        <v>0</v>
      </c>
      <c r="AH16" s="23">
        <v>0</v>
      </c>
      <c r="AI16" s="23">
        <v>0</v>
      </c>
      <c r="AJ16" s="23">
        <v>0</v>
      </c>
      <c r="AK16" s="23">
        <v>0</v>
      </c>
      <c r="JP16" s="23" t="s">
        <v>808</v>
      </c>
      <c r="JQ16" s="23">
        <v>350</v>
      </c>
      <c r="JR16" s="23">
        <v>125</v>
      </c>
      <c r="JS16" s="23">
        <v>125</v>
      </c>
      <c r="JU16" s="23">
        <v>158</v>
      </c>
      <c r="JV16" s="23">
        <v>-20.88607594936709</v>
      </c>
      <c r="JW16" s="23">
        <v>-33</v>
      </c>
      <c r="JX16" s="23" t="s">
        <v>2190</v>
      </c>
      <c r="JY16" s="23" t="s">
        <v>794</v>
      </c>
      <c r="KB16" s="23" t="s">
        <v>781</v>
      </c>
      <c r="KC16" s="23" t="s">
        <v>2225</v>
      </c>
      <c r="KD16" s="23">
        <v>1</v>
      </c>
      <c r="KE16" s="23">
        <v>0</v>
      </c>
      <c r="KF16" s="23">
        <v>0</v>
      </c>
      <c r="KG16" s="23">
        <v>0</v>
      </c>
      <c r="KH16" s="23">
        <v>0</v>
      </c>
      <c r="KI16" s="23">
        <v>0</v>
      </c>
      <c r="KJ16" s="23">
        <v>0</v>
      </c>
      <c r="KK16" s="23">
        <v>0</v>
      </c>
      <c r="KL16" s="23">
        <v>0</v>
      </c>
      <c r="KM16" s="23">
        <v>1</v>
      </c>
      <c r="KN16" s="23">
        <v>0</v>
      </c>
      <c r="KO16" s="23">
        <v>0</v>
      </c>
      <c r="KP16" s="23">
        <v>0</v>
      </c>
      <c r="KQ16" s="23">
        <v>0</v>
      </c>
      <c r="KT16" s="23" t="s">
        <v>808</v>
      </c>
      <c r="KU16" s="23">
        <v>500</v>
      </c>
      <c r="KV16" s="23">
        <v>125</v>
      </c>
      <c r="KW16" s="23">
        <v>125</v>
      </c>
      <c r="KY16" s="23">
        <v>158</v>
      </c>
      <c r="KZ16" s="23">
        <v>-20.88607594936709</v>
      </c>
      <c r="LA16" s="23">
        <v>-33</v>
      </c>
      <c r="LB16" s="23" t="s">
        <v>2190</v>
      </c>
      <c r="LC16" s="23" t="s">
        <v>794</v>
      </c>
      <c r="LF16" s="23" t="s">
        <v>781</v>
      </c>
      <c r="LG16" s="23" t="s">
        <v>2226</v>
      </c>
      <c r="LH16" s="23">
        <v>1</v>
      </c>
      <c r="LI16" s="23">
        <v>0</v>
      </c>
      <c r="LJ16" s="23">
        <v>0</v>
      </c>
      <c r="LK16" s="23">
        <v>1</v>
      </c>
      <c r="LL16" s="23">
        <v>0</v>
      </c>
      <c r="LM16" s="23">
        <v>0</v>
      </c>
      <c r="LN16" s="23">
        <v>0</v>
      </c>
      <c r="LO16" s="23">
        <v>0</v>
      </c>
      <c r="LP16" s="23">
        <v>0</v>
      </c>
      <c r="LQ16" s="23">
        <v>0</v>
      </c>
      <c r="LR16" s="23">
        <v>0</v>
      </c>
      <c r="LS16" s="23">
        <v>0</v>
      </c>
      <c r="LT16" s="23">
        <v>0</v>
      </c>
      <c r="LU16" s="23">
        <v>0</v>
      </c>
      <c r="OF16" s="23" t="s">
        <v>808</v>
      </c>
      <c r="OG16" s="23">
        <v>500</v>
      </c>
      <c r="OH16" s="23">
        <v>500</v>
      </c>
      <c r="OI16" s="23">
        <v>500</v>
      </c>
      <c r="OK16" s="23">
        <v>250</v>
      </c>
      <c r="OL16" s="23">
        <v>100</v>
      </c>
      <c r="OM16" s="23">
        <v>250</v>
      </c>
      <c r="ON16" s="23" t="s">
        <v>2190</v>
      </c>
      <c r="OO16" s="23" t="s">
        <v>794</v>
      </c>
      <c r="OR16" s="23" t="s">
        <v>781</v>
      </c>
      <c r="OS16" s="23" t="s">
        <v>2227</v>
      </c>
      <c r="OT16" s="23">
        <v>1</v>
      </c>
      <c r="OU16" s="23">
        <v>0</v>
      </c>
      <c r="OV16" s="23">
        <v>0</v>
      </c>
      <c r="OW16" s="23">
        <v>0</v>
      </c>
      <c r="OX16" s="23">
        <v>1</v>
      </c>
      <c r="OY16" s="23">
        <v>0</v>
      </c>
      <c r="OZ16" s="23">
        <v>0</v>
      </c>
      <c r="PA16" s="23">
        <v>0</v>
      </c>
      <c r="PB16" s="23">
        <v>0</v>
      </c>
      <c r="PC16" s="23">
        <v>1</v>
      </c>
      <c r="PD16" s="23">
        <v>0</v>
      </c>
      <c r="PE16" s="23">
        <v>0</v>
      </c>
      <c r="PF16" s="23">
        <v>0</v>
      </c>
      <c r="PG16" s="23">
        <v>0</v>
      </c>
      <c r="PJ16" s="23" t="s">
        <v>808</v>
      </c>
      <c r="PK16" s="23">
        <v>150</v>
      </c>
      <c r="PL16" s="23">
        <v>200</v>
      </c>
      <c r="PM16" s="23">
        <v>200</v>
      </c>
      <c r="PO16" s="23">
        <v>88</v>
      </c>
      <c r="PP16" s="23">
        <v>468.18181818181819</v>
      </c>
      <c r="PQ16" s="23">
        <v>412</v>
      </c>
      <c r="PR16" s="23" t="s">
        <v>2228</v>
      </c>
      <c r="PS16" s="23" t="s">
        <v>796</v>
      </c>
      <c r="PT16" s="23" t="s">
        <v>858</v>
      </c>
      <c r="PV16" s="23" t="s">
        <v>781</v>
      </c>
      <c r="PW16" s="23" t="s">
        <v>2227</v>
      </c>
      <c r="PX16" s="23">
        <v>1</v>
      </c>
      <c r="PY16" s="23">
        <v>0</v>
      </c>
      <c r="PZ16" s="23">
        <v>0</v>
      </c>
      <c r="QA16" s="23">
        <v>0</v>
      </c>
      <c r="QB16" s="23">
        <v>1</v>
      </c>
      <c r="QC16" s="23">
        <v>0</v>
      </c>
      <c r="QD16" s="23">
        <v>0</v>
      </c>
      <c r="QE16" s="23">
        <v>0</v>
      </c>
      <c r="QF16" s="23">
        <v>0</v>
      </c>
      <c r="QG16" s="23">
        <v>1</v>
      </c>
      <c r="QH16" s="23">
        <v>0</v>
      </c>
      <c r="QI16" s="23">
        <v>0</v>
      </c>
      <c r="QJ16" s="23">
        <v>0</v>
      </c>
      <c r="QK16" s="23">
        <v>0</v>
      </c>
      <c r="AAB16" s="23" t="s">
        <v>2229</v>
      </c>
      <c r="AAC16" s="25">
        <v>173118725</v>
      </c>
      <c r="AAD16" s="23">
        <v>44308.586261574077</v>
      </c>
      <c r="AAF16" s="23" t="s">
        <v>2172</v>
      </c>
      <c r="AAG16" s="23" t="s">
        <v>2173</v>
      </c>
      <c r="AAJ16" s="23">
        <v>15</v>
      </c>
    </row>
    <row r="17" spans="1:712" x14ac:dyDescent="0.3">
      <c r="A17" s="23" t="s">
        <v>2230</v>
      </c>
      <c r="B17" s="25">
        <v>44308.423467627319</v>
      </c>
      <c r="C17" s="25">
        <v>44308.42787049769</v>
      </c>
      <c r="D17" s="25">
        <v>44308</v>
      </c>
      <c r="E17" s="23" t="s">
        <v>2187</v>
      </c>
      <c r="F17" s="23" t="s">
        <v>825</v>
      </c>
      <c r="G17" s="25">
        <v>44308</v>
      </c>
      <c r="H17" s="23" t="s">
        <v>829</v>
      </c>
      <c r="I17" s="23" t="s">
        <v>830</v>
      </c>
      <c r="J17" s="23" t="s">
        <v>830</v>
      </c>
      <c r="K17" s="23" t="s">
        <v>831</v>
      </c>
      <c r="L17" s="23" t="s">
        <v>780</v>
      </c>
      <c r="M17" s="23" t="s">
        <v>2231</v>
      </c>
      <c r="N17" s="23" t="s">
        <v>2209</v>
      </c>
      <c r="O17" s="23">
        <v>0</v>
      </c>
      <c r="P17" s="23">
        <v>0</v>
      </c>
      <c r="Q17" s="23">
        <v>0</v>
      </c>
      <c r="R17" s="23">
        <v>0</v>
      </c>
      <c r="S17" s="23">
        <v>0</v>
      </c>
      <c r="T17" s="23">
        <v>0</v>
      </c>
      <c r="U17" s="23">
        <v>0</v>
      </c>
      <c r="V17" s="23">
        <v>0</v>
      </c>
      <c r="W17" s="23">
        <v>1</v>
      </c>
      <c r="X17" s="23">
        <v>1</v>
      </c>
      <c r="Y17" s="23">
        <v>0</v>
      </c>
      <c r="Z17" s="23">
        <v>1</v>
      </c>
      <c r="AA17" s="23">
        <v>1</v>
      </c>
      <c r="AB17" s="23">
        <v>0</v>
      </c>
      <c r="AC17" s="23">
        <v>0</v>
      </c>
      <c r="AD17" s="23">
        <v>0</v>
      </c>
      <c r="AE17" s="23">
        <v>0</v>
      </c>
      <c r="AF17" s="23">
        <v>0</v>
      </c>
      <c r="AG17" s="23">
        <v>0</v>
      </c>
      <c r="AH17" s="23">
        <v>0</v>
      </c>
      <c r="AI17" s="23">
        <v>0</v>
      </c>
      <c r="AJ17" s="23">
        <v>0</v>
      </c>
      <c r="AK17" s="23">
        <v>0</v>
      </c>
      <c r="JP17" s="23" t="s">
        <v>808</v>
      </c>
      <c r="JQ17" s="23">
        <v>350</v>
      </c>
      <c r="JR17" s="23">
        <v>125</v>
      </c>
      <c r="JS17" s="23">
        <v>125</v>
      </c>
      <c r="JU17" s="23">
        <v>158</v>
      </c>
      <c r="JV17" s="23">
        <v>-20.88607594936709</v>
      </c>
      <c r="JW17" s="23">
        <v>-33</v>
      </c>
      <c r="JX17" s="23" t="s">
        <v>2190</v>
      </c>
      <c r="JY17" s="23" t="s">
        <v>794</v>
      </c>
      <c r="KB17" s="23" t="s">
        <v>781</v>
      </c>
      <c r="KC17" s="23" t="s">
        <v>784</v>
      </c>
      <c r="KD17" s="23">
        <v>1</v>
      </c>
      <c r="KE17" s="23">
        <v>0</v>
      </c>
      <c r="KF17" s="23">
        <v>0</v>
      </c>
      <c r="KG17" s="23">
        <v>0</v>
      </c>
      <c r="KH17" s="23">
        <v>0</v>
      </c>
      <c r="KI17" s="23">
        <v>0</v>
      </c>
      <c r="KJ17" s="23">
        <v>0</v>
      </c>
      <c r="KK17" s="23">
        <v>0</v>
      </c>
      <c r="KL17" s="23">
        <v>0</v>
      </c>
      <c r="KM17" s="23">
        <v>0</v>
      </c>
      <c r="KN17" s="23">
        <v>0</v>
      </c>
      <c r="KO17" s="23">
        <v>0</v>
      </c>
      <c r="KP17" s="23">
        <v>0</v>
      </c>
      <c r="KQ17" s="23">
        <v>0</v>
      </c>
      <c r="KT17" s="23" t="s">
        <v>808</v>
      </c>
      <c r="KU17" s="23">
        <v>500</v>
      </c>
      <c r="KV17" s="23">
        <v>125</v>
      </c>
      <c r="KW17" s="23">
        <v>125</v>
      </c>
      <c r="KY17" s="23">
        <v>158</v>
      </c>
      <c r="KZ17" s="23">
        <v>-20.88607594936709</v>
      </c>
      <c r="LA17" s="23">
        <v>-33</v>
      </c>
      <c r="LB17" s="23" t="s">
        <v>2190</v>
      </c>
      <c r="LC17" s="23" t="s">
        <v>794</v>
      </c>
      <c r="LF17" s="23" t="s">
        <v>781</v>
      </c>
      <c r="LG17" s="23" t="s">
        <v>784</v>
      </c>
      <c r="LH17" s="23">
        <v>1</v>
      </c>
      <c r="LI17" s="23">
        <v>0</v>
      </c>
      <c r="LJ17" s="23">
        <v>0</v>
      </c>
      <c r="LK17" s="23">
        <v>0</v>
      </c>
      <c r="LL17" s="23">
        <v>0</v>
      </c>
      <c r="LM17" s="23">
        <v>0</v>
      </c>
      <c r="LN17" s="23">
        <v>0</v>
      </c>
      <c r="LO17" s="23">
        <v>0</v>
      </c>
      <c r="LP17" s="23">
        <v>0</v>
      </c>
      <c r="LQ17" s="23">
        <v>0</v>
      </c>
      <c r="LR17" s="23">
        <v>0</v>
      </c>
      <c r="LS17" s="23">
        <v>0</v>
      </c>
      <c r="LT17" s="23">
        <v>0</v>
      </c>
      <c r="LU17" s="23">
        <v>0</v>
      </c>
      <c r="OF17" s="23" t="s">
        <v>808</v>
      </c>
      <c r="OG17" s="23">
        <v>500</v>
      </c>
      <c r="OH17" s="23">
        <v>500</v>
      </c>
      <c r="OI17" s="23">
        <v>500</v>
      </c>
      <c r="OK17" s="23">
        <v>250</v>
      </c>
      <c r="OL17" s="23">
        <v>100</v>
      </c>
      <c r="OM17" s="23">
        <v>250</v>
      </c>
      <c r="ON17" s="23" t="s">
        <v>2200</v>
      </c>
      <c r="OO17" s="23" t="s">
        <v>796</v>
      </c>
      <c r="OP17" s="23" t="s">
        <v>857</v>
      </c>
      <c r="OR17" s="23" t="s">
        <v>781</v>
      </c>
      <c r="OS17" s="23" t="s">
        <v>2192</v>
      </c>
      <c r="OT17" s="23">
        <v>1</v>
      </c>
      <c r="OU17" s="23">
        <v>0</v>
      </c>
      <c r="OV17" s="23">
        <v>0</v>
      </c>
      <c r="OW17" s="23">
        <v>0</v>
      </c>
      <c r="OX17" s="23">
        <v>1</v>
      </c>
      <c r="OY17" s="23">
        <v>0</v>
      </c>
      <c r="OZ17" s="23">
        <v>0</v>
      </c>
      <c r="PA17" s="23">
        <v>0</v>
      </c>
      <c r="PB17" s="23">
        <v>0</v>
      </c>
      <c r="PC17" s="23">
        <v>0</v>
      </c>
      <c r="PD17" s="23">
        <v>0</v>
      </c>
      <c r="PE17" s="23">
        <v>0</v>
      </c>
      <c r="PF17" s="23">
        <v>0</v>
      </c>
      <c r="PG17" s="23">
        <v>0</v>
      </c>
      <c r="PJ17" s="23" t="s">
        <v>808</v>
      </c>
      <c r="PK17" s="23">
        <v>150</v>
      </c>
      <c r="PL17" s="23">
        <v>200</v>
      </c>
      <c r="PM17" s="23">
        <v>200</v>
      </c>
      <c r="PO17" s="23">
        <v>88</v>
      </c>
      <c r="PP17" s="23">
        <v>468.18181818181819</v>
      </c>
      <c r="PQ17" s="23">
        <v>412</v>
      </c>
      <c r="PR17" s="23" t="s">
        <v>2190</v>
      </c>
      <c r="PS17" s="23" t="s">
        <v>794</v>
      </c>
      <c r="PV17" s="23" t="s">
        <v>781</v>
      </c>
      <c r="PW17" s="23" t="s">
        <v>2192</v>
      </c>
      <c r="PX17" s="23">
        <v>1</v>
      </c>
      <c r="PY17" s="23">
        <v>0</v>
      </c>
      <c r="PZ17" s="23">
        <v>0</v>
      </c>
      <c r="QA17" s="23">
        <v>0</v>
      </c>
      <c r="QB17" s="23">
        <v>1</v>
      </c>
      <c r="QC17" s="23">
        <v>0</v>
      </c>
      <c r="QD17" s="23">
        <v>0</v>
      </c>
      <c r="QE17" s="23">
        <v>0</v>
      </c>
      <c r="QF17" s="23">
        <v>0</v>
      </c>
      <c r="QG17" s="23">
        <v>0</v>
      </c>
      <c r="QH17" s="23">
        <v>0</v>
      </c>
      <c r="QI17" s="23">
        <v>0</v>
      </c>
      <c r="QJ17" s="23">
        <v>0</v>
      </c>
      <c r="QK17" s="23">
        <v>0</v>
      </c>
      <c r="AAB17" s="23" t="s">
        <v>2232</v>
      </c>
      <c r="AAC17" s="25">
        <v>173118773</v>
      </c>
      <c r="AAD17" s="23">
        <v>44308.586446759262</v>
      </c>
      <c r="AAF17" s="23" t="s">
        <v>2172</v>
      </c>
      <c r="AAG17" s="23" t="s">
        <v>2173</v>
      </c>
      <c r="AAJ17" s="23">
        <v>16</v>
      </c>
    </row>
    <row r="18" spans="1:712" x14ac:dyDescent="0.3">
      <c r="A18" s="23" t="s">
        <v>2233</v>
      </c>
      <c r="B18" s="25">
        <v>44308.429511932867</v>
      </c>
      <c r="C18" s="25">
        <v>44308.432468206018</v>
      </c>
      <c r="D18" s="25">
        <v>44308</v>
      </c>
      <c r="E18" s="23" t="s">
        <v>2187</v>
      </c>
      <c r="F18" s="23" t="s">
        <v>825</v>
      </c>
      <c r="G18" s="25">
        <v>44308</v>
      </c>
      <c r="H18" s="23" t="s">
        <v>829</v>
      </c>
      <c r="I18" s="23" t="s">
        <v>830</v>
      </c>
      <c r="J18" s="23" t="s">
        <v>830</v>
      </c>
      <c r="K18" s="23" t="s">
        <v>831</v>
      </c>
      <c r="L18" s="23" t="s">
        <v>780</v>
      </c>
      <c r="M18" s="23" t="s">
        <v>2234</v>
      </c>
      <c r="N18" s="23" t="s">
        <v>2235</v>
      </c>
      <c r="O18" s="23">
        <v>0</v>
      </c>
      <c r="P18" s="23">
        <v>0</v>
      </c>
      <c r="Q18" s="23">
        <v>0</v>
      </c>
      <c r="R18" s="23">
        <v>0</v>
      </c>
      <c r="S18" s="23">
        <v>0</v>
      </c>
      <c r="T18" s="23">
        <v>0</v>
      </c>
      <c r="U18" s="23">
        <v>0</v>
      </c>
      <c r="V18" s="23">
        <v>0</v>
      </c>
      <c r="W18" s="23">
        <v>1</v>
      </c>
      <c r="X18" s="23">
        <v>1</v>
      </c>
      <c r="Y18" s="23">
        <v>0</v>
      </c>
      <c r="Z18" s="23">
        <v>1</v>
      </c>
      <c r="AA18" s="23">
        <v>0</v>
      </c>
      <c r="AB18" s="23">
        <v>0</v>
      </c>
      <c r="AC18" s="23">
        <v>0</v>
      </c>
      <c r="AD18" s="23">
        <v>0</v>
      </c>
      <c r="AE18" s="23">
        <v>0</v>
      </c>
      <c r="AF18" s="23">
        <v>0</v>
      </c>
      <c r="AG18" s="23">
        <v>0</v>
      </c>
      <c r="AH18" s="23">
        <v>0</v>
      </c>
      <c r="AI18" s="23">
        <v>0</v>
      </c>
      <c r="AJ18" s="23">
        <v>0</v>
      </c>
      <c r="AK18" s="23">
        <v>0</v>
      </c>
      <c r="JP18" s="23" t="s">
        <v>808</v>
      </c>
      <c r="JQ18" s="23">
        <v>350</v>
      </c>
      <c r="JR18" s="23">
        <v>125</v>
      </c>
      <c r="JS18" s="23">
        <v>125</v>
      </c>
      <c r="JU18" s="23">
        <v>158</v>
      </c>
      <c r="JV18" s="23">
        <v>-20.88607594936709</v>
      </c>
      <c r="JW18" s="23">
        <v>-33</v>
      </c>
      <c r="JX18" s="23" t="s">
        <v>2190</v>
      </c>
      <c r="JY18" s="23" t="s">
        <v>794</v>
      </c>
      <c r="KB18" s="23" t="s">
        <v>781</v>
      </c>
      <c r="KC18" s="23" t="s">
        <v>2192</v>
      </c>
      <c r="KD18" s="23">
        <v>1</v>
      </c>
      <c r="KE18" s="23">
        <v>0</v>
      </c>
      <c r="KF18" s="23">
        <v>0</v>
      </c>
      <c r="KG18" s="23">
        <v>0</v>
      </c>
      <c r="KH18" s="23">
        <v>1</v>
      </c>
      <c r="KI18" s="23">
        <v>0</v>
      </c>
      <c r="KJ18" s="23">
        <v>0</v>
      </c>
      <c r="KK18" s="23">
        <v>0</v>
      </c>
      <c r="KL18" s="23">
        <v>0</v>
      </c>
      <c r="KM18" s="23">
        <v>0</v>
      </c>
      <c r="KN18" s="23">
        <v>0</v>
      </c>
      <c r="KO18" s="23">
        <v>0</v>
      </c>
      <c r="KP18" s="23">
        <v>0</v>
      </c>
      <c r="KQ18" s="23">
        <v>0</v>
      </c>
      <c r="KT18" s="23" t="s">
        <v>808</v>
      </c>
      <c r="KU18" s="23">
        <v>500</v>
      </c>
      <c r="KV18" s="23">
        <v>125</v>
      </c>
      <c r="KW18" s="23">
        <v>125</v>
      </c>
      <c r="KY18" s="23">
        <v>158</v>
      </c>
      <c r="KZ18" s="23">
        <v>-20.88607594936709</v>
      </c>
      <c r="LA18" s="23">
        <v>-33</v>
      </c>
      <c r="LB18" s="23" t="s">
        <v>2190</v>
      </c>
      <c r="LC18" s="23" t="s">
        <v>794</v>
      </c>
      <c r="LF18" s="23" t="s">
        <v>785</v>
      </c>
      <c r="OF18" s="23" t="s">
        <v>808</v>
      </c>
      <c r="OG18" s="23">
        <v>500</v>
      </c>
      <c r="OH18" s="23">
        <v>500</v>
      </c>
      <c r="OI18" s="23">
        <v>500</v>
      </c>
      <c r="OK18" s="23">
        <v>250</v>
      </c>
      <c r="OL18" s="23">
        <v>100</v>
      </c>
      <c r="OM18" s="23">
        <v>250</v>
      </c>
      <c r="ON18" s="23" t="s">
        <v>2236</v>
      </c>
      <c r="OO18" s="23" t="s">
        <v>796</v>
      </c>
      <c r="OP18" s="23" t="s">
        <v>857</v>
      </c>
      <c r="OR18" s="23" t="s">
        <v>781</v>
      </c>
      <c r="OS18" s="23" t="s">
        <v>2237</v>
      </c>
      <c r="OT18" s="23">
        <v>1</v>
      </c>
      <c r="OU18" s="23">
        <v>0</v>
      </c>
      <c r="OV18" s="23">
        <v>0</v>
      </c>
      <c r="OW18" s="23">
        <v>0</v>
      </c>
      <c r="OX18" s="23">
        <v>1</v>
      </c>
      <c r="OY18" s="23">
        <v>0</v>
      </c>
      <c r="OZ18" s="23">
        <v>0</v>
      </c>
      <c r="PA18" s="23">
        <v>0</v>
      </c>
      <c r="PB18" s="23">
        <v>0</v>
      </c>
      <c r="PC18" s="23">
        <v>1</v>
      </c>
      <c r="PD18" s="23">
        <v>0</v>
      </c>
      <c r="PE18" s="23">
        <v>0</v>
      </c>
      <c r="PF18" s="23">
        <v>0</v>
      </c>
      <c r="PG18" s="23">
        <v>0</v>
      </c>
      <c r="AAB18" s="23" t="s">
        <v>2238</v>
      </c>
      <c r="AAC18" s="25">
        <v>173119018</v>
      </c>
      <c r="AAD18" s="23">
        <v>44308.587141203709</v>
      </c>
      <c r="AAF18" s="23" t="s">
        <v>2172</v>
      </c>
      <c r="AAG18" s="23" t="s">
        <v>2173</v>
      </c>
      <c r="AAJ18" s="23">
        <v>17</v>
      </c>
    </row>
    <row r="19" spans="1:712" x14ac:dyDescent="0.3">
      <c r="A19" s="23" t="s">
        <v>2239</v>
      </c>
      <c r="B19" s="25">
        <v>44308.432999571764</v>
      </c>
      <c r="C19" s="25">
        <v>44308.434311701392</v>
      </c>
      <c r="D19" s="25">
        <v>44308</v>
      </c>
      <c r="E19" s="23" t="s">
        <v>2187</v>
      </c>
      <c r="F19" s="23" t="s">
        <v>825</v>
      </c>
      <c r="G19" s="25">
        <v>44308</v>
      </c>
      <c r="H19" s="23" t="s">
        <v>829</v>
      </c>
      <c r="I19" s="23" t="s">
        <v>830</v>
      </c>
      <c r="J19" s="23" t="s">
        <v>830</v>
      </c>
      <c r="K19" s="23" t="s">
        <v>831</v>
      </c>
      <c r="L19" s="23" t="s">
        <v>780</v>
      </c>
      <c r="M19" s="23" t="s">
        <v>2240</v>
      </c>
      <c r="N19" s="23" t="s">
        <v>809</v>
      </c>
      <c r="O19" s="23">
        <v>0</v>
      </c>
      <c r="P19" s="23">
        <v>0</v>
      </c>
      <c r="Q19" s="23">
        <v>0</v>
      </c>
      <c r="R19" s="23">
        <v>0</v>
      </c>
      <c r="S19" s="23">
        <v>0</v>
      </c>
      <c r="T19" s="23">
        <v>0</v>
      </c>
      <c r="U19" s="23">
        <v>0</v>
      </c>
      <c r="V19" s="23">
        <v>0</v>
      </c>
      <c r="W19" s="23">
        <v>0</v>
      </c>
      <c r="X19" s="23">
        <v>0</v>
      </c>
      <c r="Y19" s="23">
        <v>0</v>
      </c>
      <c r="Z19" s="23">
        <v>0</v>
      </c>
      <c r="AA19" s="23">
        <v>0</v>
      </c>
      <c r="AB19" s="23">
        <v>0</v>
      </c>
      <c r="AC19" s="23">
        <v>0</v>
      </c>
      <c r="AD19" s="23">
        <v>1</v>
      </c>
      <c r="AE19" s="23">
        <v>0</v>
      </c>
      <c r="AF19" s="23">
        <v>0</v>
      </c>
      <c r="AG19" s="23">
        <v>0</v>
      </c>
      <c r="AH19" s="23">
        <v>0</v>
      </c>
      <c r="AI19" s="23">
        <v>0</v>
      </c>
      <c r="AJ19" s="23">
        <v>0</v>
      </c>
      <c r="AK19" s="23">
        <v>0</v>
      </c>
      <c r="NB19" s="23" t="s">
        <v>781</v>
      </c>
      <c r="ND19" s="23">
        <v>1000</v>
      </c>
      <c r="NE19" s="23">
        <v>1000</v>
      </c>
      <c r="NG19" s="23">
        <v>1000</v>
      </c>
      <c r="NH19" s="23">
        <v>0</v>
      </c>
      <c r="NI19" s="23">
        <v>0</v>
      </c>
      <c r="NK19" s="23" t="s">
        <v>823</v>
      </c>
      <c r="NN19" s="23" t="s">
        <v>781</v>
      </c>
      <c r="NO19" s="23" t="s">
        <v>784</v>
      </c>
      <c r="NP19" s="23">
        <v>1</v>
      </c>
      <c r="NQ19" s="23">
        <v>0</v>
      </c>
      <c r="NR19" s="23">
        <v>0</v>
      </c>
      <c r="NS19" s="23">
        <v>0</v>
      </c>
      <c r="NT19" s="23">
        <v>0</v>
      </c>
      <c r="NU19" s="23">
        <v>0</v>
      </c>
      <c r="NV19" s="23">
        <v>0</v>
      </c>
      <c r="NW19" s="23">
        <v>0</v>
      </c>
      <c r="NX19" s="23">
        <v>0</v>
      </c>
      <c r="NY19" s="23">
        <v>0</v>
      </c>
      <c r="NZ19" s="23">
        <v>0</v>
      </c>
      <c r="OA19" s="23">
        <v>0</v>
      </c>
      <c r="OB19" s="23">
        <v>0</v>
      </c>
      <c r="OC19" s="23">
        <v>0</v>
      </c>
      <c r="AAB19" s="23" t="s">
        <v>2171</v>
      </c>
      <c r="AAC19" s="25">
        <v>173119062</v>
      </c>
      <c r="AAD19" s="23">
        <v>44308.587280092594</v>
      </c>
      <c r="AAF19" s="23" t="s">
        <v>2172</v>
      </c>
      <c r="AAG19" s="23" t="s">
        <v>2173</v>
      </c>
      <c r="AAJ19" s="23">
        <v>18</v>
      </c>
    </row>
    <row r="20" spans="1:712" x14ac:dyDescent="0.3">
      <c r="A20" s="23" t="s">
        <v>2241</v>
      </c>
      <c r="B20" s="25">
        <v>44308.434540902766</v>
      </c>
      <c r="C20" s="25">
        <v>44308.44288722222</v>
      </c>
      <c r="D20" s="25">
        <v>44308</v>
      </c>
      <c r="E20" s="23" t="s">
        <v>2187</v>
      </c>
      <c r="F20" s="23" t="s">
        <v>825</v>
      </c>
      <c r="G20" s="25">
        <v>44308</v>
      </c>
      <c r="H20" s="23" t="s">
        <v>829</v>
      </c>
      <c r="I20" s="23" t="s">
        <v>830</v>
      </c>
      <c r="J20" s="23" t="s">
        <v>830</v>
      </c>
      <c r="K20" s="23" t="s">
        <v>831</v>
      </c>
      <c r="L20" s="23" t="s">
        <v>780</v>
      </c>
      <c r="M20" s="23" t="s">
        <v>2242</v>
      </c>
      <c r="N20" s="23" t="s">
        <v>809</v>
      </c>
      <c r="O20" s="23">
        <v>0</v>
      </c>
      <c r="P20" s="23">
        <v>0</v>
      </c>
      <c r="Q20" s="23">
        <v>0</v>
      </c>
      <c r="R20" s="23">
        <v>0</v>
      </c>
      <c r="S20" s="23">
        <v>0</v>
      </c>
      <c r="T20" s="23">
        <v>0</v>
      </c>
      <c r="U20" s="23">
        <v>0</v>
      </c>
      <c r="V20" s="23">
        <v>0</v>
      </c>
      <c r="W20" s="23">
        <v>0</v>
      </c>
      <c r="X20" s="23">
        <v>0</v>
      </c>
      <c r="Y20" s="23">
        <v>0</v>
      </c>
      <c r="Z20" s="23">
        <v>0</v>
      </c>
      <c r="AA20" s="23">
        <v>0</v>
      </c>
      <c r="AB20" s="23">
        <v>0</v>
      </c>
      <c r="AC20" s="23">
        <v>0</v>
      </c>
      <c r="AD20" s="23">
        <v>1</v>
      </c>
      <c r="AE20" s="23">
        <v>0</v>
      </c>
      <c r="AF20" s="23">
        <v>0</v>
      </c>
      <c r="AG20" s="23">
        <v>0</v>
      </c>
      <c r="AH20" s="23">
        <v>0</v>
      </c>
      <c r="AI20" s="23">
        <v>0</v>
      </c>
      <c r="AJ20" s="23">
        <v>0</v>
      </c>
      <c r="AK20" s="23">
        <v>0</v>
      </c>
      <c r="NB20" s="23" t="s">
        <v>781</v>
      </c>
      <c r="ND20" s="23">
        <v>1000</v>
      </c>
      <c r="NE20" s="23">
        <v>1000</v>
      </c>
      <c r="NG20" s="23">
        <v>1000</v>
      </c>
      <c r="NH20" s="23">
        <v>0</v>
      </c>
      <c r="NI20" s="23">
        <v>0</v>
      </c>
      <c r="NK20" s="23" t="s">
        <v>794</v>
      </c>
      <c r="NN20" s="23" t="s">
        <v>785</v>
      </c>
      <c r="AAB20" s="23" t="s">
        <v>2243</v>
      </c>
      <c r="AAC20" s="25">
        <v>173119098</v>
      </c>
      <c r="AAD20" s="23">
        <v>44308.587361111116</v>
      </c>
      <c r="AAF20" s="23" t="s">
        <v>2172</v>
      </c>
      <c r="AAG20" s="23" t="s">
        <v>2173</v>
      </c>
      <c r="AAJ20" s="23">
        <v>19</v>
      </c>
    </row>
    <row r="21" spans="1:712" x14ac:dyDescent="0.3">
      <c r="A21" s="23" t="s">
        <v>2244</v>
      </c>
      <c r="B21" s="25">
        <v>44309.367601712962</v>
      </c>
      <c r="C21" s="25">
        <v>44309.369063229169</v>
      </c>
      <c r="D21" s="25">
        <v>44309</v>
      </c>
      <c r="E21" s="23" t="s">
        <v>2187</v>
      </c>
      <c r="F21" s="23" t="s">
        <v>825</v>
      </c>
      <c r="G21" s="25">
        <v>44309</v>
      </c>
      <c r="H21" s="23" t="s">
        <v>829</v>
      </c>
      <c r="I21" s="23" t="s">
        <v>830</v>
      </c>
      <c r="J21" s="23" t="s">
        <v>830</v>
      </c>
      <c r="K21" s="23" t="s">
        <v>831</v>
      </c>
      <c r="L21" s="23" t="s">
        <v>780</v>
      </c>
      <c r="M21" s="23" t="s">
        <v>2245</v>
      </c>
      <c r="N21" s="23" t="s">
        <v>820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1</v>
      </c>
      <c r="ZR21" s="23" t="s">
        <v>781</v>
      </c>
      <c r="ZT21" s="23" t="s">
        <v>785</v>
      </c>
      <c r="ZU21" s="23">
        <v>10</v>
      </c>
      <c r="ZV21" s="23">
        <v>10</v>
      </c>
      <c r="AAB21" s="23" t="s">
        <v>2171</v>
      </c>
      <c r="AAC21" s="25">
        <v>173308793</v>
      </c>
      <c r="AAD21" s="23">
        <v>44309.566851851851</v>
      </c>
      <c r="AAF21" s="23" t="s">
        <v>2172</v>
      </c>
      <c r="AAG21" s="23" t="s">
        <v>2173</v>
      </c>
      <c r="AAJ21" s="23">
        <v>20</v>
      </c>
    </row>
    <row r="22" spans="1:712" x14ac:dyDescent="0.3">
      <c r="A22" s="23" t="s">
        <v>2246</v>
      </c>
      <c r="B22" s="25">
        <v>44309.369160983799</v>
      </c>
      <c r="C22" s="25">
        <v>44309.37122857639</v>
      </c>
      <c r="D22" s="25">
        <v>44309</v>
      </c>
      <c r="E22" s="23" t="s">
        <v>2187</v>
      </c>
      <c r="F22" s="23" t="s">
        <v>825</v>
      </c>
      <c r="G22" s="25">
        <v>44309</v>
      </c>
      <c r="H22" s="23" t="s">
        <v>829</v>
      </c>
      <c r="I22" s="23" t="s">
        <v>830</v>
      </c>
      <c r="J22" s="23" t="s">
        <v>830</v>
      </c>
      <c r="K22" s="23" t="s">
        <v>831</v>
      </c>
      <c r="L22" s="23" t="s">
        <v>780</v>
      </c>
      <c r="M22" s="23" t="s">
        <v>2245</v>
      </c>
      <c r="N22" s="23" t="s">
        <v>820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1</v>
      </c>
      <c r="ZR22" s="23" t="s">
        <v>781</v>
      </c>
      <c r="ZT22" s="23" t="s">
        <v>785</v>
      </c>
      <c r="ZU22" s="23">
        <v>10</v>
      </c>
      <c r="ZV22" s="23">
        <v>10</v>
      </c>
      <c r="AAB22" s="23" t="s">
        <v>2171</v>
      </c>
      <c r="AAC22" s="25">
        <v>173308832</v>
      </c>
      <c r="AAD22" s="23">
        <v>44309.566921296297</v>
      </c>
      <c r="AAF22" s="23" t="s">
        <v>2172</v>
      </c>
      <c r="AAG22" s="23" t="s">
        <v>2173</v>
      </c>
      <c r="AAJ22" s="23">
        <v>21</v>
      </c>
    </row>
    <row r="23" spans="1:712" x14ac:dyDescent="0.3">
      <c r="A23" s="23" t="s">
        <v>2247</v>
      </c>
      <c r="B23" s="25">
        <v>44309.371316458331</v>
      </c>
      <c r="C23" s="25">
        <v>44309.37257954861</v>
      </c>
      <c r="D23" s="25">
        <v>44309</v>
      </c>
      <c r="E23" s="23" t="s">
        <v>2187</v>
      </c>
      <c r="F23" s="23" t="s">
        <v>825</v>
      </c>
      <c r="G23" s="25">
        <v>44309</v>
      </c>
      <c r="H23" s="23" t="s">
        <v>829</v>
      </c>
      <c r="I23" s="23" t="s">
        <v>830</v>
      </c>
      <c r="J23" s="23" t="s">
        <v>830</v>
      </c>
      <c r="K23" s="23" t="s">
        <v>831</v>
      </c>
      <c r="L23" s="23" t="s">
        <v>780</v>
      </c>
      <c r="M23" s="23" t="s">
        <v>2248</v>
      </c>
      <c r="N23" s="23" t="s">
        <v>820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1</v>
      </c>
      <c r="ZR23" s="23" t="s">
        <v>781</v>
      </c>
      <c r="ZT23" s="23" t="s">
        <v>785</v>
      </c>
      <c r="ZU23" s="23">
        <v>10</v>
      </c>
      <c r="ZV23" s="23">
        <v>10</v>
      </c>
      <c r="AAB23" s="23" t="s">
        <v>881</v>
      </c>
      <c r="AAC23" s="25">
        <v>173308886</v>
      </c>
      <c r="AAD23" s="23">
        <v>44309.567025462973</v>
      </c>
      <c r="AAF23" s="23" t="s">
        <v>2172</v>
      </c>
      <c r="AAG23" s="23" t="s">
        <v>2173</v>
      </c>
      <c r="AAJ23" s="23">
        <v>22</v>
      </c>
    </row>
    <row r="24" spans="1:712" x14ac:dyDescent="0.3">
      <c r="A24" s="23" t="s">
        <v>2249</v>
      </c>
      <c r="B24" s="25">
        <v>44309.372704861111</v>
      </c>
      <c r="C24" s="25">
        <v>44309.373507638877</v>
      </c>
      <c r="D24" s="25">
        <v>44309</v>
      </c>
      <c r="E24" s="23" t="s">
        <v>2187</v>
      </c>
      <c r="F24" s="23" t="s">
        <v>825</v>
      </c>
      <c r="G24" s="25">
        <v>44309</v>
      </c>
      <c r="H24" s="23" t="s">
        <v>829</v>
      </c>
      <c r="I24" s="23" t="s">
        <v>830</v>
      </c>
      <c r="J24" s="23" t="s">
        <v>830</v>
      </c>
      <c r="K24" s="23" t="s">
        <v>831</v>
      </c>
      <c r="L24" s="23" t="s">
        <v>780</v>
      </c>
      <c r="M24" s="23" t="s">
        <v>2248</v>
      </c>
      <c r="N24" s="23" t="s">
        <v>820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1</v>
      </c>
      <c r="ZR24" s="23" t="s">
        <v>781</v>
      </c>
      <c r="ZT24" s="23" t="s">
        <v>785</v>
      </c>
      <c r="ZU24" s="23">
        <v>10</v>
      </c>
      <c r="ZV24" s="23">
        <v>10</v>
      </c>
      <c r="AAB24" s="23" t="s">
        <v>881</v>
      </c>
      <c r="AAC24" s="25">
        <v>173308907</v>
      </c>
      <c r="AAD24" s="23">
        <v>44309.567094907412</v>
      </c>
      <c r="AAF24" s="23" t="s">
        <v>2172</v>
      </c>
      <c r="AAG24" s="23" t="s">
        <v>2173</v>
      </c>
      <c r="AAJ24" s="23">
        <v>23</v>
      </c>
    </row>
    <row r="25" spans="1:712" x14ac:dyDescent="0.3">
      <c r="A25" s="23" t="s">
        <v>2250</v>
      </c>
      <c r="B25" s="25">
        <v>44309.373623599538</v>
      </c>
      <c r="C25" s="25">
        <v>44309.374731909717</v>
      </c>
      <c r="D25" s="25">
        <v>44309</v>
      </c>
      <c r="E25" s="23" t="s">
        <v>2187</v>
      </c>
      <c r="F25" s="23" t="s">
        <v>825</v>
      </c>
      <c r="G25" s="25">
        <v>44309</v>
      </c>
      <c r="H25" s="23" t="s">
        <v>829</v>
      </c>
      <c r="I25" s="23" t="s">
        <v>830</v>
      </c>
      <c r="J25" s="23" t="s">
        <v>830</v>
      </c>
      <c r="K25" s="23" t="s">
        <v>831</v>
      </c>
      <c r="L25" s="23" t="s">
        <v>780</v>
      </c>
      <c r="M25" s="23" t="s">
        <v>2251</v>
      </c>
      <c r="N25" s="23" t="s">
        <v>820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1</v>
      </c>
      <c r="ZR25" s="23" t="s">
        <v>781</v>
      </c>
      <c r="ZT25" s="23" t="s">
        <v>785</v>
      </c>
      <c r="ZU25" s="23">
        <v>10</v>
      </c>
      <c r="ZV25" s="23">
        <v>10</v>
      </c>
      <c r="AAB25" s="23" t="s">
        <v>881</v>
      </c>
      <c r="AAC25" s="25">
        <v>173308929</v>
      </c>
      <c r="AAD25" s="23">
        <v>44309.567187499997</v>
      </c>
      <c r="AAF25" s="23" t="s">
        <v>2172</v>
      </c>
      <c r="AAG25" s="23" t="s">
        <v>2173</v>
      </c>
      <c r="AAJ25" s="23">
        <v>24</v>
      </c>
    </row>
    <row r="26" spans="1:712" x14ac:dyDescent="0.3">
      <c r="A26" s="23" t="s">
        <v>2252</v>
      </c>
      <c r="B26" s="25">
        <v>44309.37729462963</v>
      </c>
      <c r="C26" s="25">
        <v>44309.379428460648</v>
      </c>
      <c r="D26" s="25">
        <v>44309</v>
      </c>
      <c r="E26" s="23" t="s">
        <v>2187</v>
      </c>
      <c r="F26" s="23" t="s">
        <v>825</v>
      </c>
      <c r="G26" s="25">
        <v>44309</v>
      </c>
      <c r="H26" s="23" t="s">
        <v>829</v>
      </c>
      <c r="I26" s="23" t="s">
        <v>830</v>
      </c>
      <c r="J26" s="23" t="s">
        <v>830</v>
      </c>
      <c r="K26" s="23" t="s">
        <v>831</v>
      </c>
      <c r="L26" s="23" t="s">
        <v>780</v>
      </c>
      <c r="M26" s="23" t="s">
        <v>1966</v>
      </c>
      <c r="N26" s="23" t="s">
        <v>855</v>
      </c>
      <c r="O26" s="23">
        <v>1</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t="s">
        <v>781</v>
      </c>
      <c r="AN26" s="23">
        <v>1000</v>
      </c>
      <c r="AO26" s="23">
        <v>1000</v>
      </c>
      <c r="AQ26" s="23">
        <v>875</v>
      </c>
      <c r="AR26" s="23">
        <v>14.28571428571429</v>
      </c>
      <c r="AS26" s="23">
        <v>125</v>
      </c>
      <c r="AT26" s="23" t="s">
        <v>2253</v>
      </c>
      <c r="AU26" s="23" t="s">
        <v>794</v>
      </c>
      <c r="AX26" s="23" t="s">
        <v>781</v>
      </c>
      <c r="AY26" s="23" t="s">
        <v>823</v>
      </c>
      <c r="AZ26" s="23">
        <v>0</v>
      </c>
      <c r="BA26" s="23">
        <v>0</v>
      </c>
      <c r="BB26" s="23">
        <v>0</v>
      </c>
      <c r="BC26" s="23">
        <v>0</v>
      </c>
      <c r="BD26" s="23">
        <v>0</v>
      </c>
      <c r="BE26" s="23">
        <v>0</v>
      </c>
      <c r="BF26" s="23">
        <v>0</v>
      </c>
      <c r="BG26" s="23">
        <v>0</v>
      </c>
      <c r="BH26" s="23">
        <v>0</v>
      </c>
      <c r="BI26" s="23">
        <v>0</v>
      </c>
      <c r="BJ26" s="23">
        <v>0</v>
      </c>
      <c r="BK26" s="23">
        <v>0</v>
      </c>
      <c r="BL26" s="23">
        <v>0</v>
      </c>
      <c r="BM26" s="23">
        <v>1</v>
      </c>
      <c r="AAC26" s="25">
        <v>173308947</v>
      </c>
      <c r="AAD26" s="23">
        <v>44309.567233796297</v>
      </c>
      <c r="AAF26" s="23" t="s">
        <v>2172</v>
      </c>
      <c r="AAG26" s="23" t="s">
        <v>2173</v>
      </c>
      <c r="AAJ26" s="23">
        <v>25</v>
      </c>
    </row>
    <row r="27" spans="1:712" x14ac:dyDescent="0.3">
      <c r="A27" s="23" t="s">
        <v>2254</v>
      </c>
      <c r="B27" s="25">
        <v>44309.379774525463</v>
      </c>
      <c r="C27" s="25">
        <v>44309.381975543984</v>
      </c>
      <c r="D27" s="25">
        <v>44309</v>
      </c>
      <c r="E27" s="23" t="s">
        <v>2187</v>
      </c>
      <c r="F27" s="23" t="s">
        <v>825</v>
      </c>
      <c r="G27" s="25">
        <v>44309</v>
      </c>
      <c r="H27" s="23" t="s">
        <v>829</v>
      </c>
      <c r="I27" s="23" t="s">
        <v>830</v>
      </c>
      <c r="J27" s="23" t="s">
        <v>830</v>
      </c>
      <c r="K27" s="23" t="s">
        <v>831</v>
      </c>
      <c r="L27" s="23" t="s">
        <v>780</v>
      </c>
      <c r="M27" s="23" t="s">
        <v>2255</v>
      </c>
      <c r="N27" s="23" t="s">
        <v>855</v>
      </c>
      <c r="O27" s="23">
        <v>1</v>
      </c>
      <c r="P27" s="23">
        <v>0</v>
      </c>
      <c r="Q27" s="23">
        <v>0</v>
      </c>
      <c r="R27" s="23">
        <v>0</v>
      </c>
      <c r="S27" s="23">
        <v>0</v>
      </c>
      <c r="T27" s="23">
        <v>0</v>
      </c>
      <c r="U27" s="23">
        <v>0</v>
      </c>
      <c r="V27" s="23">
        <v>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t="s">
        <v>781</v>
      </c>
      <c r="AN27" s="23">
        <v>1000</v>
      </c>
      <c r="AO27" s="23">
        <v>1000</v>
      </c>
      <c r="AQ27" s="23">
        <v>875</v>
      </c>
      <c r="AR27" s="23">
        <v>14.28571428571429</v>
      </c>
      <c r="AS27" s="23">
        <v>125</v>
      </c>
      <c r="AT27" s="23" t="s">
        <v>2253</v>
      </c>
      <c r="AU27" s="23" t="s">
        <v>794</v>
      </c>
      <c r="AX27" s="23" t="s">
        <v>781</v>
      </c>
      <c r="AY27" s="23" t="s">
        <v>823</v>
      </c>
      <c r="AZ27" s="23">
        <v>0</v>
      </c>
      <c r="BA27" s="23">
        <v>0</v>
      </c>
      <c r="BB27" s="23">
        <v>0</v>
      </c>
      <c r="BC27" s="23">
        <v>0</v>
      </c>
      <c r="BD27" s="23">
        <v>0</v>
      </c>
      <c r="BE27" s="23">
        <v>0</v>
      </c>
      <c r="BF27" s="23">
        <v>0</v>
      </c>
      <c r="BG27" s="23">
        <v>0</v>
      </c>
      <c r="BH27" s="23">
        <v>0</v>
      </c>
      <c r="BI27" s="23">
        <v>0</v>
      </c>
      <c r="BJ27" s="23">
        <v>0</v>
      </c>
      <c r="BK27" s="23">
        <v>0</v>
      </c>
      <c r="BL27" s="23">
        <v>0</v>
      </c>
      <c r="BM27" s="23">
        <v>1</v>
      </c>
      <c r="AAB27" s="23" t="s">
        <v>2256</v>
      </c>
      <c r="AAC27" s="25">
        <v>173308966</v>
      </c>
      <c r="AAD27" s="23">
        <v>44309.567291666674</v>
      </c>
      <c r="AAF27" s="23" t="s">
        <v>2172</v>
      </c>
      <c r="AAG27" s="23" t="s">
        <v>2173</v>
      </c>
      <c r="AAJ27" s="23">
        <v>26</v>
      </c>
    </row>
    <row r="28" spans="1:712" x14ac:dyDescent="0.3">
      <c r="A28" s="23" t="s">
        <v>2257</v>
      </c>
      <c r="B28" s="25">
        <v>44308.396030370357</v>
      </c>
      <c r="C28" s="25">
        <v>44309.391421759246</v>
      </c>
      <c r="D28" s="25">
        <v>44308</v>
      </c>
      <c r="E28" s="23" t="s">
        <v>2258</v>
      </c>
      <c r="F28" s="23" t="s">
        <v>825</v>
      </c>
      <c r="G28" s="25">
        <v>44308</v>
      </c>
      <c r="H28" s="23" t="s">
        <v>829</v>
      </c>
      <c r="I28" s="23" t="s">
        <v>830</v>
      </c>
      <c r="J28" s="23" t="s">
        <v>830</v>
      </c>
      <c r="K28" s="23" t="s">
        <v>831</v>
      </c>
      <c r="L28" s="23" t="s">
        <v>780</v>
      </c>
      <c r="M28" s="23" t="s">
        <v>2259</v>
      </c>
      <c r="N28" s="23" t="s">
        <v>2260</v>
      </c>
      <c r="O28" s="23">
        <v>0</v>
      </c>
      <c r="P28" s="23">
        <v>0</v>
      </c>
      <c r="Q28" s="23">
        <v>1</v>
      </c>
      <c r="R28" s="23">
        <v>1</v>
      </c>
      <c r="S28" s="23">
        <v>1</v>
      </c>
      <c r="T28" s="23">
        <v>0</v>
      </c>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CT28" s="23" t="s">
        <v>781</v>
      </c>
      <c r="CV28" s="23">
        <v>6000</v>
      </c>
      <c r="CW28" s="23">
        <v>6000</v>
      </c>
      <c r="CY28" s="23">
        <v>5000</v>
      </c>
      <c r="CZ28" s="23">
        <v>20</v>
      </c>
      <c r="DA28" s="23">
        <v>1000</v>
      </c>
      <c r="DB28" s="23" t="s">
        <v>2261</v>
      </c>
      <c r="DC28" s="23" t="s">
        <v>782</v>
      </c>
      <c r="DE28" s="23" t="s">
        <v>783</v>
      </c>
      <c r="DF28" s="23" t="s">
        <v>781</v>
      </c>
      <c r="DG28" s="23" t="s">
        <v>867</v>
      </c>
      <c r="DH28" s="23">
        <v>0</v>
      </c>
      <c r="DI28" s="23">
        <v>0</v>
      </c>
      <c r="DJ28" s="23">
        <v>0</v>
      </c>
      <c r="DK28" s="23">
        <v>1</v>
      </c>
      <c r="DL28" s="23">
        <v>0</v>
      </c>
      <c r="DM28" s="23">
        <v>0</v>
      </c>
      <c r="DN28" s="23">
        <v>0</v>
      </c>
      <c r="DO28" s="23">
        <v>0</v>
      </c>
      <c r="DP28" s="23">
        <v>0</v>
      </c>
      <c r="DQ28" s="23">
        <v>0</v>
      </c>
      <c r="DR28" s="23">
        <v>0</v>
      </c>
      <c r="DS28" s="23">
        <v>0</v>
      </c>
      <c r="DT28" s="23">
        <v>0</v>
      </c>
      <c r="DU28" s="23">
        <v>0</v>
      </c>
      <c r="DX28" s="23" t="s">
        <v>781</v>
      </c>
      <c r="DZ28" s="23">
        <v>6500</v>
      </c>
      <c r="EA28" s="23">
        <v>6500</v>
      </c>
      <c r="EC28" s="23">
        <v>6000</v>
      </c>
      <c r="ED28" s="23">
        <v>8.3333333333333321</v>
      </c>
      <c r="EE28" s="23">
        <v>500</v>
      </c>
      <c r="EG28" s="23" t="s">
        <v>782</v>
      </c>
      <c r="EI28" s="23" t="s">
        <v>783</v>
      </c>
      <c r="EJ28" s="23" t="s">
        <v>781</v>
      </c>
      <c r="EK28" s="23" t="s">
        <v>867</v>
      </c>
      <c r="EL28" s="23">
        <v>0</v>
      </c>
      <c r="EM28" s="23">
        <v>0</v>
      </c>
      <c r="EN28" s="23">
        <v>0</v>
      </c>
      <c r="EO28" s="23">
        <v>1</v>
      </c>
      <c r="EP28" s="23">
        <v>0</v>
      </c>
      <c r="EQ28" s="23">
        <v>0</v>
      </c>
      <c r="ER28" s="23">
        <v>0</v>
      </c>
      <c r="ES28" s="23">
        <v>0</v>
      </c>
      <c r="ET28" s="23">
        <v>0</v>
      </c>
      <c r="EU28" s="23">
        <v>0</v>
      </c>
      <c r="EV28" s="23">
        <v>0</v>
      </c>
      <c r="EW28" s="23">
        <v>0</v>
      </c>
      <c r="EX28" s="23">
        <v>0</v>
      </c>
      <c r="EY28" s="23">
        <v>0</v>
      </c>
      <c r="FB28" s="23" t="s">
        <v>781</v>
      </c>
      <c r="FD28" s="23">
        <v>3000</v>
      </c>
      <c r="FE28" s="23">
        <v>3000</v>
      </c>
      <c r="FG28" s="23">
        <v>2000</v>
      </c>
      <c r="FH28" s="23">
        <v>50</v>
      </c>
      <c r="FI28" s="23">
        <v>1000</v>
      </c>
      <c r="FJ28" s="23" t="s">
        <v>2262</v>
      </c>
      <c r="FK28" s="23" t="s">
        <v>782</v>
      </c>
      <c r="FM28" s="23" t="s">
        <v>783</v>
      </c>
      <c r="FN28" s="23" t="s">
        <v>781</v>
      </c>
      <c r="FO28" s="23" t="s">
        <v>867</v>
      </c>
      <c r="FP28" s="23">
        <v>0</v>
      </c>
      <c r="FQ28" s="23">
        <v>0</v>
      </c>
      <c r="FR28" s="23">
        <v>0</v>
      </c>
      <c r="FS28" s="23">
        <v>1</v>
      </c>
      <c r="FT28" s="23">
        <v>0</v>
      </c>
      <c r="FU28" s="23">
        <v>0</v>
      </c>
      <c r="FV28" s="23">
        <v>0</v>
      </c>
      <c r="FW28" s="23">
        <v>0</v>
      </c>
      <c r="FX28" s="23">
        <v>0</v>
      </c>
      <c r="FY28" s="23">
        <v>0</v>
      </c>
      <c r="FZ28" s="23">
        <v>0</v>
      </c>
      <c r="GA28" s="23">
        <v>0</v>
      </c>
      <c r="GB28" s="23">
        <v>0</v>
      </c>
      <c r="GC28" s="23">
        <v>0</v>
      </c>
      <c r="AAB28" s="23" t="s">
        <v>2171</v>
      </c>
      <c r="AAC28" s="25">
        <v>173308969</v>
      </c>
      <c r="AAD28" s="23">
        <v>44309.567303240743</v>
      </c>
      <c r="AAF28" s="23" t="s">
        <v>2172</v>
      </c>
      <c r="AAG28" s="23" t="s">
        <v>2173</v>
      </c>
      <c r="AAJ28" s="23">
        <v>27</v>
      </c>
    </row>
    <row r="29" spans="1:712" x14ac:dyDescent="0.3">
      <c r="A29" s="23" t="s">
        <v>2263</v>
      </c>
      <c r="B29" s="25">
        <v>44309.489703483792</v>
      </c>
      <c r="C29" s="25">
        <v>44309.4931253588</v>
      </c>
      <c r="D29" s="25">
        <v>44309</v>
      </c>
      <c r="E29" s="23" t="s">
        <v>2187</v>
      </c>
      <c r="F29" s="23" t="s">
        <v>825</v>
      </c>
      <c r="G29" s="25">
        <v>44309</v>
      </c>
      <c r="H29" s="23" t="s">
        <v>829</v>
      </c>
      <c r="I29" s="23" t="s">
        <v>830</v>
      </c>
      <c r="J29" s="23" t="s">
        <v>830</v>
      </c>
      <c r="K29" s="23" t="s">
        <v>831</v>
      </c>
      <c r="L29" s="23" t="s">
        <v>780</v>
      </c>
      <c r="M29" s="23" t="s">
        <v>2264</v>
      </c>
      <c r="N29" s="23" t="s">
        <v>852</v>
      </c>
      <c r="O29" s="23">
        <v>0</v>
      </c>
      <c r="P29" s="23">
        <v>0</v>
      </c>
      <c r="Q29" s="23">
        <v>0</v>
      </c>
      <c r="R29" s="23">
        <v>0</v>
      </c>
      <c r="S29" s="23">
        <v>0</v>
      </c>
      <c r="T29" s="23">
        <v>0</v>
      </c>
      <c r="U29" s="23">
        <v>0</v>
      </c>
      <c r="V29" s="23">
        <v>1</v>
      </c>
      <c r="W29" s="23">
        <v>0</v>
      </c>
      <c r="X29" s="23">
        <v>0</v>
      </c>
      <c r="Y29" s="23">
        <v>0</v>
      </c>
      <c r="Z29" s="23">
        <v>0</v>
      </c>
      <c r="AA29" s="23">
        <v>0</v>
      </c>
      <c r="AB29" s="23">
        <v>0</v>
      </c>
      <c r="AC29" s="23">
        <v>0</v>
      </c>
      <c r="AD29" s="23">
        <v>0</v>
      </c>
      <c r="AE29" s="23">
        <v>0</v>
      </c>
      <c r="AF29" s="23">
        <v>0</v>
      </c>
      <c r="AG29" s="23">
        <v>0</v>
      </c>
      <c r="AH29" s="23">
        <v>0</v>
      </c>
      <c r="AI29" s="23">
        <v>0</v>
      </c>
      <c r="AJ29" s="23">
        <v>0</v>
      </c>
      <c r="AK29" s="23">
        <v>0</v>
      </c>
      <c r="IL29" s="23" t="s">
        <v>781</v>
      </c>
      <c r="IN29" s="23">
        <v>7500</v>
      </c>
      <c r="IO29" s="23">
        <v>7500</v>
      </c>
      <c r="IQ29" s="23">
        <v>6500</v>
      </c>
      <c r="IR29" s="23">
        <v>15.38461538461539</v>
      </c>
      <c r="IS29" s="23">
        <v>1000</v>
      </c>
      <c r="IT29" s="23" t="s">
        <v>2265</v>
      </c>
      <c r="IU29" s="23" t="s">
        <v>796</v>
      </c>
      <c r="IV29" s="23" t="s">
        <v>802</v>
      </c>
      <c r="IX29" s="23" t="s">
        <v>781</v>
      </c>
      <c r="IY29" s="23" t="s">
        <v>784</v>
      </c>
      <c r="IZ29" s="23">
        <v>1</v>
      </c>
      <c r="JA29" s="23">
        <v>0</v>
      </c>
      <c r="JB29" s="23">
        <v>0</v>
      </c>
      <c r="JC29" s="23">
        <v>0</v>
      </c>
      <c r="JD29" s="23">
        <v>0</v>
      </c>
      <c r="JE29" s="23">
        <v>0</v>
      </c>
      <c r="JF29" s="23">
        <v>0</v>
      </c>
      <c r="JG29" s="23">
        <v>0</v>
      </c>
      <c r="JH29" s="23">
        <v>0</v>
      </c>
      <c r="JI29" s="23">
        <v>0</v>
      </c>
      <c r="JJ29" s="23">
        <v>0</v>
      </c>
      <c r="JK29" s="23">
        <v>0</v>
      </c>
      <c r="JL29" s="23">
        <v>0</v>
      </c>
      <c r="JM29" s="23">
        <v>0</v>
      </c>
      <c r="AAB29" s="23" t="s">
        <v>2266</v>
      </c>
      <c r="AAC29" s="25">
        <v>173308989</v>
      </c>
      <c r="AAD29" s="23">
        <v>44309.567349537043</v>
      </c>
      <c r="AAF29" s="23" t="s">
        <v>2172</v>
      </c>
      <c r="AAG29" s="23" t="s">
        <v>2173</v>
      </c>
      <c r="AAJ29" s="23">
        <v>28</v>
      </c>
    </row>
    <row r="30" spans="1:712" x14ac:dyDescent="0.3">
      <c r="A30" s="23" t="s">
        <v>2267</v>
      </c>
      <c r="B30" s="25">
        <v>44308.405749143523</v>
      </c>
      <c r="C30" s="25">
        <v>44309.393486678237</v>
      </c>
      <c r="D30" s="25">
        <v>44308</v>
      </c>
      <c r="E30" s="23" t="s">
        <v>2258</v>
      </c>
      <c r="F30" s="23" t="s">
        <v>825</v>
      </c>
      <c r="G30" s="25">
        <v>44308</v>
      </c>
      <c r="H30" s="23" t="s">
        <v>829</v>
      </c>
      <c r="I30" s="23" t="s">
        <v>830</v>
      </c>
      <c r="J30" s="23" t="s">
        <v>830</v>
      </c>
      <c r="K30" s="23" t="s">
        <v>831</v>
      </c>
      <c r="L30" s="23" t="s">
        <v>780</v>
      </c>
      <c r="M30" s="23" t="s">
        <v>2268</v>
      </c>
      <c r="N30" s="23" t="s">
        <v>2269</v>
      </c>
      <c r="O30" s="23">
        <v>0</v>
      </c>
      <c r="P30" s="23">
        <v>1</v>
      </c>
      <c r="Q30" s="23">
        <v>1</v>
      </c>
      <c r="R30" s="23">
        <v>1</v>
      </c>
      <c r="S30" s="23">
        <v>0</v>
      </c>
      <c r="T30" s="23">
        <v>0</v>
      </c>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BP30" s="23" t="s">
        <v>781</v>
      </c>
      <c r="BR30" s="23">
        <v>2000</v>
      </c>
      <c r="BS30" s="23">
        <v>2000</v>
      </c>
      <c r="BU30" s="23">
        <v>1500</v>
      </c>
      <c r="BV30" s="23">
        <v>33.333333333333329</v>
      </c>
      <c r="BW30" s="23">
        <v>500</v>
      </c>
      <c r="BX30" s="23" t="s">
        <v>2270</v>
      </c>
      <c r="BY30" s="23" t="s">
        <v>782</v>
      </c>
      <c r="CA30" s="23" t="s">
        <v>783</v>
      </c>
      <c r="CB30" s="23" t="s">
        <v>781</v>
      </c>
      <c r="CC30" s="23" t="s">
        <v>871</v>
      </c>
      <c r="CD30" s="23">
        <v>0</v>
      </c>
      <c r="CE30" s="23">
        <v>0</v>
      </c>
      <c r="CF30" s="23">
        <v>0</v>
      </c>
      <c r="CG30" s="23">
        <v>0</v>
      </c>
      <c r="CH30" s="23">
        <v>0</v>
      </c>
      <c r="CI30" s="23">
        <v>0</v>
      </c>
      <c r="CJ30" s="23">
        <v>0</v>
      </c>
      <c r="CK30" s="23">
        <v>0</v>
      </c>
      <c r="CL30" s="23">
        <v>0</v>
      </c>
      <c r="CM30" s="23">
        <v>1</v>
      </c>
      <c r="CN30" s="23">
        <v>0</v>
      </c>
      <c r="CO30" s="23">
        <v>0</v>
      </c>
      <c r="CP30" s="23">
        <v>0</v>
      </c>
      <c r="CQ30" s="23">
        <v>0</v>
      </c>
      <c r="CT30" s="23" t="s">
        <v>781</v>
      </c>
      <c r="CV30" s="23">
        <v>6500</v>
      </c>
      <c r="CW30" s="23">
        <v>6500</v>
      </c>
      <c r="CY30" s="23">
        <v>5000</v>
      </c>
      <c r="CZ30" s="23">
        <v>30</v>
      </c>
      <c r="DA30" s="23">
        <v>1500</v>
      </c>
      <c r="DB30" s="23" t="s">
        <v>2271</v>
      </c>
      <c r="DC30" s="23" t="s">
        <v>782</v>
      </c>
      <c r="DE30" s="23" t="s">
        <v>783</v>
      </c>
      <c r="DF30" s="23" t="s">
        <v>781</v>
      </c>
      <c r="DG30" s="23" t="s">
        <v>2272</v>
      </c>
      <c r="DH30" s="23">
        <v>0</v>
      </c>
      <c r="DI30" s="23">
        <v>0</v>
      </c>
      <c r="DJ30" s="23">
        <v>0</v>
      </c>
      <c r="DK30" s="23">
        <v>1</v>
      </c>
      <c r="DL30" s="23">
        <v>0</v>
      </c>
      <c r="DM30" s="23">
        <v>0</v>
      </c>
      <c r="DN30" s="23">
        <v>0</v>
      </c>
      <c r="DO30" s="23">
        <v>0</v>
      </c>
      <c r="DP30" s="23">
        <v>0</v>
      </c>
      <c r="DQ30" s="23">
        <v>0</v>
      </c>
      <c r="DR30" s="23">
        <v>1</v>
      </c>
      <c r="DS30" s="23">
        <v>0</v>
      </c>
      <c r="DT30" s="23">
        <v>0</v>
      </c>
      <c r="DU30" s="23">
        <v>0</v>
      </c>
      <c r="DX30" s="23" t="s">
        <v>781</v>
      </c>
      <c r="DZ30" s="23">
        <v>6000</v>
      </c>
      <c r="EA30" s="23">
        <v>6000</v>
      </c>
      <c r="EC30" s="23">
        <v>6000</v>
      </c>
      <c r="ED30" s="23">
        <v>0</v>
      </c>
      <c r="EE30" s="23">
        <v>0</v>
      </c>
      <c r="EG30" s="23" t="s">
        <v>782</v>
      </c>
      <c r="EI30" s="23" t="s">
        <v>783</v>
      </c>
      <c r="EJ30" s="23" t="s">
        <v>781</v>
      </c>
      <c r="EK30" s="23" t="s">
        <v>812</v>
      </c>
      <c r="EL30" s="23">
        <v>0</v>
      </c>
      <c r="EM30" s="23">
        <v>0</v>
      </c>
      <c r="EN30" s="23">
        <v>0</v>
      </c>
      <c r="EO30" s="23">
        <v>0</v>
      </c>
      <c r="EP30" s="23">
        <v>0</v>
      </c>
      <c r="EQ30" s="23">
        <v>0</v>
      </c>
      <c r="ER30" s="23">
        <v>0</v>
      </c>
      <c r="ES30" s="23">
        <v>0</v>
      </c>
      <c r="ET30" s="23">
        <v>0</v>
      </c>
      <c r="EU30" s="23">
        <v>0</v>
      </c>
      <c r="EV30" s="23">
        <v>1</v>
      </c>
      <c r="EW30" s="23">
        <v>0</v>
      </c>
      <c r="EX30" s="23">
        <v>0</v>
      </c>
      <c r="EY30" s="23">
        <v>0</v>
      </c>
      <c r="AAB30" s="23" t="s">
        <v>2273</v>
      </c>
      <c r="AAC30" s="25">
        <v>173309035</v>
      </c>
      <c r="AAD30" s="23">
        <v>44309.567569444444</v>
      </c>
      <c r="AAF30" s="23" t="s">
        <v>2172</v>
      </c>
      <c r="AAG30" s="23" t="s">
        <v>2173</v>
      </c>
      <c r="AAJ30" s="23">
        <v>29</v>
      </c>
    </row>
    <row r="31" spans="1:712" x14ac:dyDescent="0.3">
      <c r="A31" s="23" t="s">
        <v>2274</v>
      </c>
      <c r="B31" s="25">
        <v>44308.344714444444</v>
      </c>
      <c r="C31" s="25">
        <v>44308.393702499998</v>
      </c>
      <c r="D31" s="25">
        <v>44308</v>
      </c>
      <c r="E31" s="23" t="s">
        <v>2275</v>
      </c>
      <c r="F31" s="23" t="s">
        <v>825</v>
      </c>
      <c r="G31" s="25">
        <v>44308</v>
      </c>
      <c r="H31" s="23" t="s">
        <v>829</v>
      </c>
      <c r="I31" s="23" t="s">
        <v>830</v>
      </c>
      <c r="J31" s="23" t="s">
        <v>830</v>
      </c>
      <c r="K31" s="23" t="s">
        <v>831</v>
      </c>
      <c r="L31" s="23" t="s">
        <v>793</v>
      </c>
      <c r="M31" s="23" t="s">
        <v>2276</v>
      </c>
      <c r="N31" s="23" t="s">
        <v>2277</v>
      </c>
      <c r="O31" s="23">
        <v>0</v>
      </c>
      <c r="P31" s="23">
        <v>0</v>
      </c>
      <c r="Q31" s="23">
        <v>0</v>
      </c>
      <c r="R31" s="23">
        <v>0</v>
      </c>
      <c r="S31" s="23">
        <v>0</v>
      </c>
      <c r="T31" s="23">
        <v>0</v>
      </c>
      <c r="U31" s="23">
        <v>0</v>
      </c>
      <c r="V31" s="23">
        <v>0</v>
      </c>
      <c r="W31" s="23">
        <v>0</v>
      </c>
      <c r="X31" s="23">
        <v>0</v>
      </c>
      <c r="Y31" s="23">
        <v>1</v>
      </c>
      <c r="Z31" s="23">
        <v>0</v>
      </c>
      <c r="AA31" s="23">
        <v>0</v>
      </c>
      <c r="AB31" s="23">
        <v>0</v>
      </c>
      <c r="AC31" s="23">
        <v>1</v>
      </c>
      <c r="AD31" s="23">
        <v>0</v>
      </c>
      <c r="AE31" s="23">
        <v>0</v>
      </c>
      <c r="AF31" s="23">
        <v>0</v>
      </c>
      <c r="AG31" s="23">
        <v>0</v>
      </c>
      <c r="AH31" s="23">
        <v>0</v>
      </c>
      <c r="AI31" s="23">
        <v>0</v>
      </c>
      <c r="AJ31" s="23">
        <v>0</v>
      </c>
      <c r="AK31" s="23">
        <v>0</v>
      </c>
      <c r="LX31" s="23" t="s">
        <v>808</v>
      </c>
      <c r="LY31" s="23">
        <v>500</v>
      </c>
      <c r="LZ31" s="23">
        <v>500</v>
      </c>
      <c r="MA31" s="23">
        <v>500</v>
      </c>
      <c r="MC31" s="23">
        <v>500</v>
      </c>
      <c r="MD31" s="23">
        <v>0</v>
      </c>
      <c r="ME31" s="23">
        <v>0</v>
      </c>
      <c r="MG31" s="23" t="s">
        <v>794</v>
      </c>
      <c r="MJ31" s="23" t="s">
        <v>781</v>
      </c>
      <c r="MK31" s="23" t="s">
        <v>811</v>
      </c>
      <c r="ML31" s="23">
        <v>0</v>
      </c>
      <c r="MM31" s="23">
        <v>0</v>
      </c>
      <c r="MN31" s="23">
        <v>0</v>
      </c>
      <c r="MO31" s="23">
        <v>0</v>
      </c>
      <c r="MP31" s="23">
        <v>0</v>
      </c>
      <c r="MQ31" s="23">
        <v>0</v>
      </c>
      <c r="MR31" s="23">
        <v>0</v>
      </c>
      <c r="MS31" s="23">
        <v>0</v>
      </c>
      <c r="MT31" s="23">
        <v>0</v>
      </c>
      <c r="MU31" s="23">
        <v>0</v>
      </c>
      <c r="MV31" s="23">
        <v>0</v>
      </c>
      <c r="MW31" s="23">
        <v>0</v>
      </c>
      <c r="MX31" s="23">
        <v>1</v>
      </c>
      <c r="MY31" s="23">
        <v>0</v>
      </c>
      <c r="NA31" s="23" t="s">
        <v>2278</v>
      </c>
      <c r="SV31" s="23" t="s">
        <v>808</v>
      </c>
      <c r="SW31" s="23">
        <v>150</v>
      </c>
      <c r="SX31" s="23">
        <v>150</v>
      </c>
      <c r="SY31" s="23">
        <v>150</v>
      </c>
      <c r="TA31" s="23">
        <v>100</v>
      </c>
      <c r="TB31" s="23">
        <v>50</v>
      </c>
      <c r="TC31" s="23">
        <v>50</v>
      </c>
      <c r="TD31" s="23" t="s">
        <v>2279</v>
      </c>
      <c r="TE31" s="23" t="s">
        <v>796</v>
      </c>
      <c r="TF31" s="23" t="s">
        <v>806</v>
      </c>
      <c r="TH31" s="23" t="s">
        <v>781</v>
      </c>
      <c r="TI31" s="23" t="s">
        <v>784</v>
      </c>
      <c r="TJ31" s="23">
        <v>1</v>
      </c>
      <c r="TK31" s="23">
        <v>0</v>
      </c>
      <c r="TL31" s="23">
        <v>0</v>
      </c>
      <c r="TM31" s="23">
        <v>0</v>
      </c>
      <c r="TN31" s="23">
        <v>0</v>
      </c>
      <c r="TO31" s="23">
        <v>0</v>
      </c>
      <c r="TP31" s="23">
        <v>0</v>
      </c>
      <c r="TQ31" s="23">
        <v>0</v>
      </c>
      <c r="TR31" s="23">
        <v>0</v>
      </c>
      <c r="TS31" s="23">
        <v>0</v>
      </c>
      <c r="TT31" s="23">
        <v>0</v>
      </c>
      <c r="TU31" s="23">
        <v>0</v>
      </c>
      <c r="TV31" s="23">
        <v>0</v>
      </c>
      <c r="TW31" s="23">
        <v>0</v>
      </c>
      <c r="AAB31" s="23" t="s">
        <v>2280</v>
      </c>
      <c r="AAC31" s="25">
        <v>173309122</v>
      </c>
      <c r="AAD31" s="23">
        <v>44309.567847222221</v>
      </c>
      <c r="AAF31" s="23" t="s">
        <v>2172</v>
      </c>
      <c r="AAG31" s="23" t="s">
        <v>2173</v>
      </c>
      <c r="AAJ31" s="23">
        <v>30</v>
      </c>
    </row>
    <row r="32" spans="1:712" x14ac:dyDescent="0.3">
      <c r="A32" s="23" t="s">
        <v>2281</v>
      </c>
      <c r="B32" s="25">
        <v>44308.417913263889</v>
      </c>
      <c r="C32" s="25">
        <v>44308.423867002319</v>
      </c>
      <c r="D32" s="25">
        <v>44308</v>
      </c>
      <c r="E32" s="23" t="s">
        <v>2258</v>
      </c>
      <c r="F32" s="23" t="s">
        <v>825</v>
      </c>
      <c r="G32" s="25">
        <v>44308</v>
      </c>
      <c r="H32" s="23" t="s">
        <v>829</v>
      </c>
      <c r="I32" s="23" t="s">
        <v>830</v>
      </c>
      <c r="J32" s="23" t="s">
        <v>830</v>
      </c>
      <c r="K32" s="23" t="s">
        <v>831</v>
      </c>
      <c r="L32" s="23" t="s">
        <v>780</v>
      </c>
      <c r="M32" s="23" t="s">
        <v>2282</v>
      </c>
      <c r="N32" s="23" t="s">
        <v>2269</v>
      </c>
      <c r="O32" s="23">
        <v>0</v>
      </c>
      <c r="P32" s="23">
        <v>1</v>
      </c>
      <c r="Q32" s="23">
        <v>1</v>
      </c>
      <c r="R32" s="23">
        <v>1</v>
      </c>
      <c r="S32" s="23">
        <v>0</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BP32" s="23" t="s">
        <v>781</v>
      </c>
      <c r="BR32" s="23">
        <v>2000</v>
      </c>
      <c r="BS32" s="23">
        <v>2000</v>
      </c>
      <c r="BU32" s="23">
        <v>1500</v>
      </c>
      <c r="BV32" s="23">
        <v>33.333333333333329</v>
      </c>
      <c r="BW32" s="23">
        <v>500</v>
      </c>
      <c r="BX32" s="23" t="s">
        <v>2262</v>
      </c>
      <c r="BY32" s="23" t="s">
        <v>782</v>
      </c>
      <c r="CA32" s="23" t="s">
        <v>827</v>
      </c>
      <c r="CB32" s="23" t="s">
        <v>781</v>
      </c>
      <c r="CC32" s="23" t="s">
        <v>812</v>
      </c>
      <c r="CD32" s="23">
        <v>0</v>
      </c>
      <c r="CE32" s="23">
        <v>0</v>
      </c>
      <c r="CF32" s="23">
        <v>0</v>
      </c>
      <c r="CG32" s="23">
        <v>0</v>
      </c>
      <c r="CH32" s="23">
        <v>0</v>
      </c>
      <c r="CI32" s="23">
        <v>0</v>
      </c>
      <c r="CJ32" s="23">
        <v>0</v>
      </c>
      <c r="CK32" s="23">
        <v>0</v>
      </c>
      <c r="CL32" s="23">
        <v>0</v>
      </c>
      <c r="CM32" s="23">
        <v>0</v>
      </c>
      <c r="CN32" s="23">
        <v>1</v>
      </c>
      <c r="CO32" s="23">
        <v>0</v>
      </c>
      <c r="CP32" s="23">
        <v>0</v>
      </c>
      <c r="CQ32" s="23">
        <v>0</v>
      </c>
      <c r="CT32" s="23" t="s">
        <v>781</v>
      </c>
      <c r="CV32" s="23">
        <v>6000</v>
      </c>
      <c r="CW32" s="23">
        <v>6000</v>
      </c>
      <c r="CY32" s="23">
        <v>5000</v>
      </c>
      <c r="CZ32" s="23">
        <v>20</v>
      </c>
      <c r="DA32" s="23">
        <v>1000</v>
      </c>
      <c r="DB32" s="23" t="s">
        <v>2262</v>
      </c>
      <c r="DC32" s="23" t="s">
        <v>782</v>
      </c>
      <c r="DE32" s="23" t="s">
        <v>783</v>
      </c>
      <c r="DF32" s="23" t="s">
        <v>781</v>
      </c>
      <c r="DG32" s="23" t="s">
        <v>812</v>
      </c>
      <c r="DH32" s="23">
        <v>0</v>
      </c>
      <c r="DI32" s="23">
        <v>0</v>
      </c>
      <c r="DJ32" s="23">
        <v>0</v>
      </c>
      <c r="DK32" s="23">
        <v>0</v>
      </c>
      <c r="DL32" s="23">
        <v>0</v>
      </c>
      <c r="DM32" s="23">
        <v>0</v>
      </c>
      <c r="DN32" s="23">
        <v>0</v>
      </c>
      <c r="DO32" s="23">
        <v>0</v>
      </c>
      <c r="DP32" s="23">
        <v>0</v>
      </c>
      <c r="DQ32" s="23">
        <v>0</v>
      </c>
      <c r="DR32" s="23">
        <v>1</v>
      </c>
      <c r="DS32" s="23">
        <v>0</v>
      </c>
      <c r="DT32" s="23">
        <v>0</v>
      </c>
      <c r="DU32" s="23">
        <v>0</v>
      </c>
      <c r="DX32" s="23" t="s">
        <v>781</v>
      </c>
      <c r="DZ32" s="23">
        <v>6500</v>
      </c>
      <c r="EA32" s="23">
        <v>6500</v>
      </c>
      <c r="EC32" s="23">
        <v>6000</v>
      </c>
      <c r="ED32" s="23">
        <v>8.3333333333333321</v>
      </c>
      <c r="EE32" s="23">
        <v>500</v>
      </c>
      <c r="EG32" s="23" t="s">
        <v>782</v>
      </c>
      <c r="EI32" s="23" t="s">
        <v>783</v>
      </c>
      <c r="EJ32" s="23" t="s">
        <v>781</v>
      </c>
      <c r="EK32" s="23" t="s">
        <v>867</v>
      </c>
      <c r="EL32" s="23">
        <v>0</v>
      </c>
      <c r="EM32" s="23">
        <v>0</v>
      </c>
      <c r="EN32" s="23">
        <v>0</v>
      </c>
      <c r="EO32" s="23">
        <v>1</v>
      </c>
      <c r="EP32" s="23">
        <v>0</v>
      </c>
      <c r="EQ32" s="23">
        <v>0</v>
      </c>
      <c r="ER32" s="23">
        <v>0</v>
      </c>
      <c r="ES32" s="23">
        <v>0</v>
      </c>
      <c r="ET32" s="23">
        <v>0</v>
      </c>
      <c r="EU32" s="23">
        <v>0</v>
      </c>
      <c r="EV32" s="23">
        <v>0</v>
      </c>
      <c r="EW32" s="23">
        <v>0</v>
      </c>
      <c r="EX32" s="23">
        <v>0</v>
      </c>
      <c r="EY32" s="23">
        <v>0</v>
      </c>
      <c r="AAB32" s="23" t="s">
        <v>2283</v>
      </c>
      <c r="AAC32" s="25">
        <v>173309135</v>
      </c>
      <c r="AAD32" s="23">
        <v>44309.567881944437</v>
      </c>
      <c r="AAF32" s="23" t="s">
        <v>2172</v>
      </c>
      <c r="AAG32" s="23" t="s">
        <v>2173</v>
      </c>
      <c r="AAJ32" s="23">
        <v>31</v>
      </c>
    </row>
    <row r="33" spans="1:712" x14ac:dyDescent="0.3">
      <c r="A33" s="23" t="s">
        <v>2284</v>
      </c>
      <c r="B33" s="25">
        <v>44308.394091099537</v>
      </c>
      <c r="C33" s="25">
        <v>44308.456890266199</v>
      </c>
      <c r="D33" s="25">
        <v>44308</v>
      </c>
      <c r="E33" s="23" t="s">
        <v>2275</v>
      </c>
      <c r="F33" s="23" t="s">
        <v>825</v>
      </c>
      <c r="G33" s="25">
        <v>44308</v>
      </c>
      <c r="H33" s="23" t="s">
        <v>829</v>
      </c>
      <c r="I33" s="23" t="s">
        <v>830</v>
      </c>
      <c r="J33" s="23" t="s">
        <v>830</v>
      </c>
      <c r="K33" s="23" t="s">
        <v>831</v>
      </c>
      <c r="L33" s="23" t="s">
        <v>780</v>
      </c>
      <c r="M33" s="23" t="s">
        <v>2285</v>
      </c>
      <c r="N33" s="23" t="s">
        <v>2277</v>
      </c>
      <c r="O33" s="23">
        <v>0</v>
      </c>
      <c r="P33" s="23">
        <v>0</v>
      </c>
      <c r="Q33" s="23">
        <v>0</v>
      </c>
      <c r="R33" s="23">
        <v>0</v>
      </c>
      <c r="S33" s="23">
        <v>0</v>
      </c>
      <c r="T33" s="23">
        <v>0</v>
      </c>
      <c r="U33" s="23">
        <v>0</v>
      </c>
      <c r="V33" s="23">
        <v>0</v>
      </c>
      <c r="W33" s="23">
        <v>0</v>
      </c>
      <c r="X33" s="23">
        <v>0</v>
      </c>
      <c r="Y33" s="23">
        <v>1</v>
      </c>
      <c r="Z33" s="23">
        <v>0</v>
      </c>
      <c r="AA33" s="23">
        <v>0</v>
      </c>
      <c r="AB33" s="23">
        <v>0</v>
      </c>
      <c r="AC33" s="23">
        <v>1</v>
      </c>
      <c r="AD33" s="23">
        <v>0</v>
      </c>
      <c r="AE33" s="23">
        <v>0</v>
      </c>
      <c r="AF33" s="23">
        <v>0</v>
      </c>
      <c r="AG33" s="23">
        <v>0</v>
      </c>
      <c r="AH33" s="23">
        <v>0</v>
      </c>
      <c r="AI33" s="23">
        <v>0</v>
      </c>
      <c r="AJ33" s="23">
        <v>0</v>
      </c>
      <c r="AK33" s="23">
        <v>0</v>
      </c>
      <c r="LX33" s="23" t="s">
        <v>808</v>
      </c>
      <c r="LY33" s="23">
        <v>500</v>
      </c>
      <c r="LZ33" s="23">
        <v>500</v>
      </c>
      <c r="MA33" s="23">
        <v>500</v>
      </c>
      <c r="MC33" s="23">
        <v>500</v>
      </c>
      <c r="MD33" s="23">
        <v>0</v>
      </c>
      <c r="ME33" s="23">
        <v>0</v>
      </c>
      <c r="MG33" s="23" t="s">
        <v>794</v>
      </c>
      <c r="MJ33" s="23" t="s">
        <v>785</v>
      </c>
      <c r="SV33" s="23" t="s">
        <v>808</v>
      </c>
      <c r="SW33" s="23">
        <v>150</v>
      </c>
      <c r="SX33" s="23">
        <v>100</v>
      </c>
      <c r="SY33" s="23">
        <v>100</v>
      </c>
      <c r="TA33" s="23">
        <v>100</v>
      </c>
      <c r="TB33" s="23">
        <v>0</v>
      </c>
      <c r="TC33" s="23">
        <v>0</v>
      </c>
      <c r="TE33" s="23" t="s">
        <v>796</v>
      </c>
      <c r="TF33" s="23" t="s">
        <v>806</v>
      </c>
      <c r="TH33" s="23" t="s">
        <v>785</v>
      </c>
      <c r="AAC33" s="25">
        <v>173309267</v>
      </c>
      <c r="AAD33" s="23">
        <v>44309.568240740737</v>
      </c>
      <c r="AAF33" s="23" t="s">
        <v>2172</v>
      </c>
      <c r="AAG33" s="23" t="s">
        <v>2173</v>
      </c>
      <c r="AAJ33" s="23">
        <v>32</v>
      </c>
    </row>
    <row r="34" spans="1:712" x14ac:dyDescent="0.3">
      <c r="A34" s="23" t="s">
        <v>2286</v>
      </c>
      <c r="B34" s="25">
        <v>44308.376031354172</v>
      </c>
      <c r="C34" s="25">
        <v>44309.33134517361</v>
      </c>
      <c r="D34" s="25">
        <v>44308</v>
      </c>
      <c r="E34" s="23" t="s">
        <v>2287</v>
      </c>
      <c r="F34" s="23" t="s">
        <v>825</v>
      </c>
      <c r="G34" s="25">
        <v>44308</v>
      </c>
      <c r="H34" s="23" t="s">
        <v>829</v>
      </c>
      <c r="I34" s="23" t="s">
        <v>830</v>
      </c>
      <c r="J34" s="23" t="s">
        <v>830</v>
      </c>
      <c r="K34" s="23" t="s">
        <v>831</v>
      </c>
      <c r="L34" s="23" t="s">
        <v>780</v>
      </c>
      <c r="M34" s="23" t="s">
        <v>2288</v>
      </c>
      <c r="N34" s="23" t="s">
        <v>2289</v>
      </c>
      <c r="O34" s="23">
        <v>0</v>
      </c>
      <c r="P34" s="23">
        <v>0</v>
      </c>
      <c r="Q34" s="23">
        <v>0</v>
      </c>
      <c r="R34" s="23">
        <v>0</v>
      </c>
      <c r="S34" s="23">
        <v>0</v>
      </c>
      <c r="T34" s="23">
        <v>0</v>
      </c>
      <c r="U34" s="23">
        <v>0</v>
      </c>
      <c r="V34" s="23">
        <v>0</v>
      </c>
      <c r="W34" s="23">
        <v>0</v>
      </c>
      <c r="X34" s="23">
        <v>0</v>
      </c>
      <c r="Y34" s="23">
        <v>0</v>
      </c>
      <c r="Z34" s="23">
        <v>0</v>
      </c>
      <c r="AA34" s="23">
        <v>0</v>
      </c>
      <c r="AB34" s="23">
        <v>1</v>
      </c>
      <c r="AC34" s="23">
        <v>0</v>
      </c>
      <c r="AD34" s="23">
        <v>0</v>
      </c>
      <c r="AE34" s="23">
        <v>0</v>
      </c>
      <c r="AF34" s="23">
        <v>1</v>
      </c>
      <c r="AG34" s="23">
        <v>0</v>
      </c>
      <c r="AH34" s="23">
        <v>0</v>
      </c>
      <c r="AI34" s="23">
        <v>0</v>
      </c>
      <c r="AJ34" s="23">
        <v>0</v>
      </c>
      <c r="AK34" s="23">
        <v>0</v>
      </c>
      <c r="RR34" s="23" t="s">
        <v>808</v>
      </c>
      <c r="RS34" s="23">
        <v>1000</v>
      </c>
      <c r="RT34" s="23">
        <v>1000</v>
      </c>
      <c r="RU34" s="23">
        <v>200</v>
      </c>
      <c r="RW34" s="23">
        <v>200</v>
      </c>
      <c r="RX34" s="23">
        <v>0</v>
      </c>
      <c r="RY34" s="23">
        <v>0</v>
      </c>
      <c r="SA34" s="23" t="s">
        <v>796</v>
      </c>
      <c r="SB34" s="23" t="s">
        <v>806</v>
      </c>
      <c r="SD34" s="23" t="s">
        <v>781</v>
      </c>
      <c r="SE34" s="23" t="s">
        <v>2290</v>
      </c>
      <c r="SF34" s="23">
        <v>1</v>
      </c>
      <c r="SG34" s="23">
        <v>1</v>
      </c>
      <c r="SH34" s="23">
        <v>1</v>
      </c>
      <c r="SI34" s="23">
        <v>1</v>
      </c>
      <c r="SJ34" s="23">
        <v>0</v>
      </c>
      <c r="SK34" s="23">
        <v>0</v>
      </c>
      <c r="SL34" s="23">
        <v>0</v>
      </c>
      <c r="SM34" s="23">
        <v>1</v>
      </c>
      <c r="SN34" s="23">
        <v>0</v>
      </c>
      <c r="SO34" s="23">
        <v>1</v>
      </c>
      <c r="SP34" s="23">
        <v>0</v>
      </c>
      <c r="SQ34" s="23">
        <v>0</v>
      </c>
      <c r="SR34" s="23">
        <v>0</v>
      </c>
      <c r="SS34" s="23">
        <v>0</v>
      </c>
      <c r="ST34" s="23" t="s">
        <v>2291</v>
      </c>
      <c r="TZ34" s="23" t="s">
        <v>781</v>
      </c>
      <c r="UB34" s="23">
        <v>200</v>
      </c>
      <c r="UC34" s="23">
        <v>200</v>
      </c>
      <c r="UE34" s="23">
        <v>200</v>
      </c>
      <c r="UF34" s="23">
        <v>0</v>
      </c>
      <c r="UG34" s="23">
        <v>0</v>
      </c>
      <c r="UI34" s="23" t="s">
        <v>796</v>
      </c>
      <c r="UJ34" s="23" t="s">
        <v>806</v>
      </c>
      <c r="UL34" s="23" t="s">
        <v>781</v>
      </c>
      <c r="UM34" s="23" t="s">
        <v>2290</v>
      </c>
      <c r="UN34" s="23">
        <v>1</v>
      </c>
      <c r="UO34" s="23">
        <v>1</v>
      </c>
      <c r="UP34" s="23">
        <v>1</v>
      </c>
      <c r="UQ34" s="23">
        <v>1</v>
      </c>
      <c r="UR34" s="23">
        <v>0</v>
      </c>
      <c r="US34" s="23">
        <v>0</v>
      </c>
      <c r="UT34" s="23">
        <v>0</v>
      </c>
      <c r="UU34" s="23">
        <v>1</v>
      </c>
      <c r="UV34" s="23">
        <v>0</v>
      </c>
      <c r="UW34" s="23">
        <v>1</v>
      </c>
      <c r="UX34" s="23">
        <v>0</v>
      </c>
      <c r="UY34" s="23">
        <v>0</v>
      </c>
      <c r="UZ34" s="23">
        <v>0</v>
      </c>
      <c r="VA34" s="23">
        <v>0</v>
      </c>
      <c r="VB34" s="23" t="s">
        <v>2292</v>
      </c>
      <c r="AAB34" s="23" t="s">
        <v>2293</v>
      </c>
      <c r="AAC34" s="25">
        <v>173309317</v>
      </c>
      <c r="AAD34" s="23">
        <v>44309.568344907413</v>
      </c>
      <c r="AAF34" s="23" t="s">
        <v>2172</v>
      </c>
      <c r="AAG34" s="23" t="s">
        <v>2173</v>
      </c>
      <c r="AAJ34" s="23">
        <v>33</v>
      </c>
    </row>
    <row r="35" spans="1:712" x14ac:dyDescent="0.3">
      <c r="A35" s="23" t="s">
        <v>2294</v>
      </c>
      <c r="B35" s="25">
        <v>44308.602940219913</v>
      </c>
      <c r="C35" s="25">
        <v>44308.607203749998</v>
      </c>
      <c r="D35" s="25">
        <v>44308</v>
      </c>
      <c r="E35" s="23" t="s">
        <v>2258</v>
      </c>
      <c r="F35" s="23" t="s">
        <v>825</v>
      </c>
      <c r="G35" s="25">
        <v>44308</v>
      </c>
      <c r="H35" s="23" t="s">
        <v>829</v>
      </c>
      <c r="I35" s="23" t="s">
        <v>830</v>
      </c>
      <c r="J35" s="23" t="s">
        <v>830</v>
      </c>
      <c r="K35" s="23" t="s">
        <v>831</v>
      </c>
      <c r="L35" s="23" t="s">
        <v>793</v>
      </c>
      <c r="M35" s="23" t="s">
        <v>2295</v>
      </c>
      <c r="N35" s="23" t="s">
        <v>2260</v>
      </c>
      <c r="O35" s="23">
        <v>0</v>
      </c>
      <c r="P35" s="23">
        <v>0</v>
      </c>
      <c r="Q35" s="23">
        <v>1</v>
      </c>
      <c r="R35" s="23">
        <v>1</v>
      </c>
      <c r="S35" s="23">
        <v>1</v>
      </c>
      <c r="T35" s="23">
        <v>0</v>
      </c>
      <c r="U35" s="23">
        <v>0</v>
      </c>
      <c r="V35" s="23">
        <v>0</v>
      </c>
      <c r="W35" s="23">
        <v>0</v>
      </c>
      <c r="X35" s="23">
        <v>0</v>
      </c>
      <c r="Y35" s="23">
        <v>0</v>
      </c>
      <c r="Z35" s="23">
        <v>0</v>
      </c>
      <c r="AA35" s="23">
        <v>0</v>
      </c>
      <c r="AB35" s="23">
        <v>0</v>
      </c>
      <c r="AC35" s="23">
        <v>0</v>
      </c>
      <c r="AD35" s="23">
        <v>0</v>
      </c>
      <c r="AE35" s="23">
        <v>0</v>
      </c>
      <c r="AF35" s="23">
        <v>0</v>
      </c>
      <c r="AG35" s="23">
        <v>0</v>
      </c>
      <c r="AH35" s="23">
        <v>0</v>
      </c>
      <c r="AI35" s="23">
        <v>0</v>
      </c>
      <c r="AJ35" s="23">
        <v>0</v>
      </c>
      <c r="AK35" s="23">
        <v>0</v>
      </c>
      <c r="CT35" s="23" t="s">
        <v>781</v>
      </c>
      <c r="CV35" s="23">
        <v>6500</v>
      </c>
      <c r="CW35" s="23">
        <v>6500</v>
      </c>
      <c r="CY35" s="23">
        <v>5000</v>
      </c>
      <c r="CZ35" s="23">
        <v>30</v>
      </c>
      <c r="DA35" s="23">
        <v>1500</v>
      </c>
      <c r="DB35" s="23" t="s">
        <v>2296</v>
      </c>
      <c r="DC35" s="23" t="s">
        <v>782</v>
      </c>
      <c r="DE35" s="23" t="s">
        <v>783</v>
      </c>
      <c r="DF35" s="23" t="s">
        <v>781</v>
      </c>
      <c r="DG35" s="23" t="s">
        <v>867</v>
      </c>
      <c r="DH35" s="23">
        <v>0</v>
      </c>
      <c r="DI35" s="23">
        <v>0</v>
      </c>
      <c r="DJ35" s="23">
        <v>0</v>
      </c>
      <c r="DK35" s="23">
        <v>1</v>
      </c>
      <c r="DL35" s="23">
        <v>0</v>
      </c>
      <c r="DM35" s="23">
        <v>0</v>
      </c>
      <c r="DN35" s="23">
        <v>0</v>
      </c>
      <c r="DO35" s="23">
        <v>0</v>
      </c>
      <c r="DP35" s="23">
        <v>0</v>
      </c>
      <c r="DQ35" s="23">
        <v>0</v>
      </c>
      <c r="DR35" s="23">
        <v>0</v>
      </c>
      <c r="DS35" s="23">
        <v>0</v>
      </c>
      <c r="DT35" s="23">
        <v>0</v>
      </c>
      <c r="DU35" s="23">
        <v>0</v>
      </c>
      <c r="DX35" s="23" t="s">
        <v>781</v>
      </c>
      <c r="DZ35" s="23">
        <v>6500</v>
      </c>
      <c r="EA35" s="23">
        <v>6500</v>
      </c>
      <c r="EC35" s="23">
        <v>6000</v>
      </c>
      <c r="ED35" s="23">
        <v>8.3333333333333321</v>
      </c>
      <c r="EE35" s="23">
        <v>500</v>
      </c>
      <c r="EG35" s="23" t="s">
        <v>782</v>
      </c>
      <c r="EI35" s="23" t="s">
        <v>783</v>
      </c>
      <c r="EJ35" s="23" t="s">
        <v>781</v>
      </c>
      <c r="EK35" s="23" t="s">
        <v>867</v>
      </c>
      <c r="EL35" s="23">
        <v>0</v>
      </c>
      <c r="EM35" s="23">
        <v>0</v>
      </c>
      <c r="EN35" s="23">
        <v>0</v>
      </c>
      <c r="EO35" s="23">
        <v>1</v>
      </c>
      <c r="EP35" s="23">
        <v>0</v>
      </c>
      <c r="EQ35" s="23">
        <v>0</v>
      </c>
      <c r="ER35" s="23">
        <v>0</v>
      </c>
      <c r="ES35" s="23">
        <v>0</v>
      </c>
      <c r="ET35" s="23">
        <v>0</v>
      </c>
      <c r="EU35" s="23">
        <v>0</v>
      </c>
      <c r="EV35" s="23">
        <v>0</v>
      </c>
      <c r="EW35" s="23">
        <v>0</v>
      </c>
      <c r="EX35" s="23">
        <v>0</v>
      </c>
      <c r="EY35" s="23">
        <v>0</v>
      </c>
      <c r="FB35" s="23" t="s">
        <v>781</v>
      </c>
      <c r="FD35" s="23">
        <v>3500</v>
      </c>
      <c r="FE35" s="23">
        <v>3500</v>
      </c>
      <c r="FG35" s="23">
        <v>2000</v>
      </c>
      <c r="FH35" s="23">
        <v>75</v>
      </c>
      <c r="FI35" s="23">
        <v>1500</v>
      </c>
      <c r="FJ35" s="23" t="s">
        <v>2296</v>
      </c>
      <c r="FK35" s="23" t="s">
        <v>782</v>
      </c>
      <c r="FM35" s="23" t="s">
        <v>783</v>
      </c>
      <c r="FN35" s="23" t="s">
        <v>781</v>
      </c>
      <c r="FO35" s="23" t="s">
        <v>867</v>
      </c>
      <c r="FP35" s="23">
        <v>0</v>
      </c>
      <c r="FQ35" s="23">
        <v>0</v>
      </c>
      <c r="FR35" s="23">
        <v>0</v>
      </c>
      <c r="FS35" s="23">
        <v>1</v>
      </c>
      <c r="FT35" s="23">
        <v>0</v>
      </c>
      <c r="FU35" s="23">
        <v>0</v>
      </c>
      <c r="FV35" s="23">
        <v>0</v>
      </c>
      <c r="FW35" s="23">
        <v>0</v>
      </c>
      <c r="FX35" s="23">
        <v>0</v>
      </c>
      <c r="FY35" s="23">
        <v>0</v>
      </c>
      <c r="FZ35" s="23">
        <v>0</v>
      </c>
      <c r="GA35" s="23">
        <v>0</v>
      </c>
      <c r="GB35" s="23">
        <v>0</v>
      </c>
      <c r="GC35" s="23">
        <v>0</v>
      </c>
      <c r="AAB35" s="23" t="s">
        <v>2297</v>
      </c>
      <c r="AAC35" s="25">
        <v>173309337</v>
      </c>
      <c r="AAD35" s="23">
        <v>44309.568379629629</v>
      </c>
      <c r="AAF35" s="23" t="s">
        <v>2172</v>
      </c>
      <c r="AAG35" s="23" t="s">
        <v>2173</v>
      </c>
      <c r="AAJ35" s="23">
        <v>35</v>
      </c>
    </row>
    <row r="36" spans="1:712" x14ac:dyDescent="0.3">
      <c r="A36" s="23" t="s">
        <v>2298</v>
      </c>
      <c r="B36" s="25">
        <v>44308.396628726863</v>
      </c>
      <c r="C36" s="25">
        <v>44308.4571827662</v>
      </c>
      <c r="D36" s="25">
        <v>44308</v>
      </c>
      <c r="E36" s="23" t="s">
        <v>2275</v>
      </c>
      <c r="F36" s="23" t="s">
        <v>825</v>
      </c>
      <c r="G36" s="25">
        <v>44308</v>
      </c>
      <c r="H36" s="23" t="s">
        <v>829</v>
      </c>
      <c r="I36" s="23" t="s">
        <v>830</v>
      </c>
      <c r="J36" s="23" t="s">
        <v>830</v>
      </c>
      <c r="K36" s="23" t="s">
        <v>831</v>
      </c>
      <c r="L36" s="23" t="s">
        <v>780</v>
      </c>
      <c r="N36" s="23" t="s">
        <v>815</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1</v>
      </c>
      <c r="AJ36" s="23">
        <v>0</v>
      </c>
      <c r="AK36" s="23">
        <v>0</v>
      </c>
      <c r="XL36" s="23" t="s">
        <v>781</v>
      </c>
      <c r="XN36" s="23">
        <v>100</v>
      </c>
      <c r="XO36" s="23">
        <v>100</v>
      </c>
      <c r="XP36" s="23">
        <v>0</v>
      </c>
      <c r="XQ36" s="23">
        <v>0</v>
      </c>
      <c r="XS36" s="23" t="s">
        <v>807</v>
      </c>
      <c r="XV36" s="23" t="s">
        <v>781</v>
      </c>
      <c r="XW36" s="23" t="s">
        <v>2299</v>
      </c>
      <c r="XX36" s="23">
        <v>0</v>
      </c>
      <c r="XY36" s="23">
        <v>0</v>
      </c>
      <c r="XZ36" s="23">
        <v>0</v>
      </c>
      <c r="YA36" s="23">
        <v>0</v>
      </c>
      <c r="YB36" s="23">
        <v>0</v>
      </c>
      <c r="YC36" s="23">
        <v>0</v>
      </c>
      <c r="YD36" s="23">
        <v>0</v>
      </c>
      <c r="YE36" s="23">
        <v>0</v>
      </c>
      <c r="YF36" s="23">
        <v>0</v>
      </c>
      <c r="YG36" s="23">
        <v>1</v>
      </c>
      <c r="YH36" s="23">
        <v>1</v>
      </c>
      <c r="YI36" s="23">
        <v>0</v>
      </c>
      <c r="YJ36" s="23">
        <v>0</v>
      </c>
      <c r="YK36" s="23">
        <v>0</v>
      </c>
      <c r="AAC36" s="25">
        <v>173309535</v>
      </c>
      <c r="AAD36" s="23">
        <v>44309.568761574083</v>
      </c>
      <c r="AAF36" s="23" t="s">
        <v>2172</v>
      </c>
      <c r="AAG36" s="23" t="s">
        <v>2173</v>
      </c>
      <c r="AAJ36" s="23">
        <v>36</v>
      </c>
    </row>
    <row r="37" spans="1:712" x14ac:dyDescent="0.3">
      <c r="A37" s="23" t="s">
        <v>2300</v>
      </c>
      <c r="B37" s="25">
        <v>44308.607973877311</v>
      </c>
      <c r="C37" s="25">
        <v>44308.610288148149</v>
      </c>
      <c r="D37" s="25">
        <v>44308</v>
      </c>
      <c r="E37" s="23" t="s">
        <v>2258</v>
      </c>
      <c r="F37" s="23" t="s">
        <v>825</v>
      </c>
      <c r="G37" s="25">
        <v>44308</v>
      </c>
      <c r="H37" s="23" t="s">
        <v>829</v>
      </c>
      <c r="I37" s="23" t="s">
        <v>830</v>
      </c>
      <c r="J37" s="23" t="s">
        <v>830</v>
      </c>
      <c r="K37" s="23" t="s">
        <v>831</v>
      </c>
      <c r="L37" s="23" t="s">
        <v>793</v>
      </c>
      <c r="M37" s="23" t="s">
        <v>2301</v>
      </c>
      <c r="N37" s="23" t="s">
        <v>2260</v>
      </c>
      <c r="O37" s="23">
        <v>0</v>
      </c>
      <c r="P37" s="23">
        <v>0</v>
      </c>
      <c r="Q37" s="23">
        <v>1</v>
      </c>
      <c r="R37" s="23">
        <v>1</v>
      </c>
      <c r="S37" s="23">
        <v>1</v>
      </c>
      <c r="T37" s="23">
        <v>0</v>
      </c>
      <c r="U37" s="23">
        <v>0</v>
      </c>
      <c r="V37" s="23">
        <v>0</v>
      </c>
      <c r="W37" s="23">
        <v>0</v>
      </c>
      <c r="X37" s="23">
        <v>0</v>
      </c>
      <c r="Y37" s="23">
        <v>0</v>
      </c>
      <c r="Z37" s="23">
        <v>0</v>
      </c>
      <c r="AA37" s="23">
        <v>0</v>
      </c>
      <c r="AB37" s="23">
        <v>0</v>
      </c>
      <c r="AC37" s="23">
        <v>0</v>
      </c>
      <c r="AD37" s="23">
        <v>0</v>
      </c>
      <c r="AE37" s="23">
        <v>0</v>
      </c>
      <c r="AF37" s="23">
        <v>0</v>
      </c>
      <c r="AG37" s="23">
        <v>0</v>
      </c>
      <c r="AH37" s="23">
        <v>0</v>
      </c>
      <c r="AI37" s="23">
        <v>0</v>
      </c>
      <c r="AJ37" s="23">
        <v>0</v>
      </c>
      <c r="AK37" s="23">
        <v>0</v>
      </c>
      <c r="CT37" s="23" t="s">
        <v>781</v>
      </c>
      <c r="CV37" s="23">
        <v>6500</v>
      </c>
      <c r="CW37" s="23">
        <v>6500</v>
      </c>
      <c r="CY37" s="23">
        <v>5000</v>
      </c>
      <c r="CZ37" s="23">
        <v>30</v>
      </c>
      <c r="DA37" s="23">
        <v>1500</v>
      </c>
      <c r="DB37" s="23" t="s">
        <v>2262</v>
      </c>
      <c r="DC37" s="23" t="s">
        <v>782</v>
      </c>
      <c r="DE37" s="23" t="s">
        <v>783</v>
      </c>
      <c r="DF37" s="23" t="s">
        <v>781</v>
      </c>
      <c r="DG37" s="23" t="s">
        <v>867</v>
      </c>
      <c r="DH37" s="23">
        <v>0</v>
      </c>
      <c r="DI37" s="23">
        <v>0</v>
      </c>
      <c r="DJ37" s="23">
        <v>0</v>
      </c>
      <c r="DK37" s="23">
        <v>1</v>
      </c>
      <c r="DL37" s="23">
        <v>0</v>
      </c>
      <c r="DM37" s="23">
        <v>0</v>
      </c>
      <c r="DN37" s="23">
        <v>0</v>
      </c>
      <c r="DO37" s="23">
        <v>0</v>
      </c>
      <c r="DP37" s="23">
        <v>0</v>
      </c>
      <c r="DQ37" s="23">
        <v>0</v>
      </c>
      <c r="DR37" s="23">
        <v>0</v>
      </c>
      <c r="DS37" s="23">
        <v>0</v>
      </c>
      <c r="DT37" s="23">
        <v>0</v>
      </c>
      <c r="DU37" s="23">
        <v>0</v>
      </c>
      <c r="DX37" s="23" t="s">
        <v>781</v>
      </c>
      <c r="DZ37" s="23">
        <v>6500</v>
      </c>
      <c r="EA37" s="23">
        <v>6500</v>
      </c>
      <c r="EC37" s="23">
        <v>6000</v>
      </c>
      <c r="ED37" s="23">
        <v>8.3333333333333321</v>
      </c>
      <c r="EE37" s="23">
        <v>500</v>
      </c>
      <c r="EG37" s="23" t="s">
        <v>782</v>
      </c>
      <c r="EI37" s="23" t="s">
        <v>783</v>
      </c>
      <c r="EJ37" s="23" t="s">
        <v>781</v>
      </c>
      <c r="EK37" s="23" t="s">
        <v>867</v>
      </c>
      <c r="EL37" s="23">
        <v>0</v>
      </c>
      <c r="EM37" s="23">
        <v>0</v>
      </c>
      <c r="EN37" s="23">
        <v>0</v>
      </c>
      <c r="EO37" s="23">
        <v>1</v>
      </c>
      <c r="EP37" s="23">
        <v>0</v>
      </c>
      <c r="EQ37" s="23">
        <v>0</v>
      </c>
      <c r="ER37" s="23">
        <v>0</v>
      </c>
      <c r="ES37" s="23">
        <v>0</v>
      </c>
      <c r="ET37" s="23">
        <v>0</v>
      </c>
      <c r="EU37" s="23">
        <v>0</v>
      </c>
      <c r="EV37" s="23">
        <v>0</v>
      </c>
      <c r="EW37" s="23">
        <v>0</v>
      </c>
      <c r="EX37" s="23">
        <v>0</v>
      </c>
      <c r="EY37" s="23">
        <v>0</v>
      </c>
      <c r="FB37" s="23" t="s">
        <v>781</v>
      </c>
      <c r="FD37" s="23">
        <v>3500</v>
      </c>
      <c r="FE37" s="23">
        <v>3500</v>
      </c>
      <c r="FG37" s="23">
        <v>2000</v>
      </c>
      <c r="FH37" s="23">
        <v>75</v>
      </c>
      <c r="FI37" s="23">
        <v>1500</v>
      </c>
      <c r="FJ37" s="23" t="s">
        <v>2262</v>
      </c>
      <c r="FK37" s="23" t="s">
        <v>782</v>
      </c>
      <c r="FM37" s="23" t="s">
        <v>783</v>
      </c>
      <c r="FN37" s="23" t="s">
        <v>781</v>
      </c>
      <c r="FO37" s="23" t="s">
        <v>867</v>
      </c>
      <c r="FP37" s="23">
        <v>0</v>
      </c>
      <c r="FQ37" s="23">
        <v>0</v>
      </c>
      <c r="FR37" s="23">
        <v>0</v>
      </c>
      <c r="FS37" s="23">
        <v>1</v>
      </c>
      <c r="FT37" s="23">
        <v>0</v>
      </c>
      <c r="FU37" s="23">
        <v>0</v>
      </c>
      <c r="FV37" s="23">
        <v>0</v>
      </c>
      <c r="FW37" s="23">
        <v>0</v>
      </c>
      <c r="FX37" s="23">
        <v>0</v>
      </c>
      <c r="FY37" s="23">
        <v>0</v>
      </c>
      <c r="FZ37" s="23">
        <v>0</v>
      </c>
      <c r="GA37" s="23">
        <v>0</v>
      </c>
      <c r="GB37" s="23">
        <v>0</v>
      </c>
      <c r="GC37" s="23">
        <v>0</v>
      </c>
      <c r="AAB37" s="23" t="s">
        <v>2302</v>
      </c>
      <c r="AAC37" s="25">
        <v>173309590</v>
      </c>
      <c r="AAD37" s="23">
        <v>44309.568854166668</v>
      </c>
      <c r="AAF37" s="23" t="s">
        <v>2172</v>
      </c>
      <c r="AAG37" s="23" t="s">
        <v>2173</v>
      </c>
      <c r="AAJ37" s="23">
        <v>37</v>
      </c>
    </row>
    <row r="38" spans="1:712" x14ac:dyDescent="0.3">
      <c r="A38" s="23" t="s">
        <v>2303</v>
      </c>
      <c r="B38" s="25">
        <v>44308.382519872677</v>
      </c>
      <c r="C38" s="25">
        <v>44309.332431655093</v>
      </c>
      <c r="D38" s="25">
        <v>44308</v>
      </c>
      <c r="E38" s="23" t="s">
        <v>2287</v>
      </c>
      <c r="F38" s="23" t="s">
        <v>825</v>
      </c>
      <c r="G38" s="25">
        <v>44308</v>
      </c>
      <c r="H38" s="23" t="s">
        <v>829</v>
      </c>
      <c r="I38" s="23" t="s">
        <v>830</v>
      </c>
      <c r="J38" s="23" t="s">
        <v>830</v>
      </c>
      <c r="K38" s="23" t="s">
        <v>831</v>
      </c>
      <c r="L38" s="23" t="s">
        <v>780</v>
      </c>
      <c r="M38" s="23" t="s">
        <v>2304</v>
      </c>
      <c r="N38" s="23" t="s">
        <v>801</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1</v>
      </c>
      <c r="AK38" s="23">
        <v>0</v>
      </c>
      <c r="YN38" s="23" t="s">
        <v>781</v>
      </c>
      <c r="YP38" s="23">
        <v>1000</v>
      </c>
      <c r="YQ38" s="23">
        <v>1000</v>
      </c>
      <c r="YS38" s="23">
        <v>1000</v>
      </c>
      <c r="YT38" s="23">
        <v>0</v>
      </c>
      <c r="YU38" s="23">
        <v>0</v>
      </c>
      <c r="YW38" s="23" t="s">
        <v>794</v>
      </c>
      <c r="YZ38" s="23" t="s">
        <v>781</v>
      </c>
      <c r="ZA38" s="23" t="s">
        <v>2290</v>
      </c>
      <c r="ZB38" s="23">
        <v>1</v>
      </c>
      <c r="ZC38" s="23">
        <v>1</v>
      </c>
      <c r="ZD38" s="23">
        <v>1</v>
      </c>
      <c r="ZE38" s="23">
        <v>1</v>
      </c>
      <c r="ZF38" s="23">
        <v>0</v>
      </c>
      <c r="ZG38" s="23">
        <v>0</v>
      </c>
      <c r="ZH38" s="23">
        <v>0</v>
      </c>
      <c r="ZI38" s="23">
        <v>1</v>
      </c>
      <c r="ZJ38" s="23">
        <v>0</v>
      </c>
      <c r="ZK38" s="23">
        <v>1</v>
      </c>
      <c r="ZL38" s="23">
        <v>0</v>
      </c>
      <c r="ZM38" s="23">
        <v>0</v>
      </c>
      <c r="ZN38" s="23">
        <v>0</v>
      </c>
      <c r="ZO38" s="23">
        <v>0</v>
      </c>
      <c r="ZP38" s="23" t="s">
        <v>2305</v>
      </c>
      <c r="AAB38" s="23" t="s">
        <v>2306</v>
      </c>
      <c r="AAC38" s="25">
        <v>173309601</v>
      </c>
      <c r="AAD38" s="23">
        <v>44309.568865740752</v>
      </c>
      <c r="AAF38" s="23" t="s">
        <v>2172</v>
      </c>
      <c r="AAG38" s="23" t="s">
        <v>2173</v>
      </c>
      <c r="AAJ38" s="23">
        <v>38</v>
      </c>
    </row>
    <row r="39" spans="1:712" x14ac:dyDescent="0.3">
      <c r="A39" s="23" t="s">
        <v>2307</v>
      </c>
      <c r="B39" s="25">
        <v>44308.409401273151</v>
      </c>
      <c r="C39" s="25">
        <v>44308.457540949079</v>
      </c>
      <c r="D39" s="25">
        <v>44308</v>
      </c>
      <c r="E39" s="23" t="s">
        <v>2275</v>
      </c>
      <c r="F39" s="23" t="s">
        <v>825</v>
      </c>
      <c r="G39" s="25">
        <v>44308</v>
      </c>
      <c r="H39" s="23" t="s">
        <v>829</v>
      </c>
      <c r="I39" s="23" t="s">
        <v>830</v>
      </c>
      <c r="J39" s="23" t="s">
        <v>830</v>
      </c>
      <c r="K39" s="23" t="s">
        <v>831</v>
      </c>
      <c r="L39" s="23" t="s">
        <v>780</v>
      </c>
      <c r="M39" s="23" t="s">
        <v>2308</v>
      </c>
      <c r="N39" s="23" t="s">
        <v>815</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1</v>
      </c>
      <c r="AJ39" s="23">
        <v>0</v>
      </c>
      <c r="AK39" s="23">
        <v>0</v>
      </c>
      <c r="XL39" s="23" t="s">
        <v>781</v>
      </c>
      <c r="XN39" s="23">
        <v>100</v>
      </c>
      <c r="XO39" s="23">
        <v>100</v>
      </c>
      <c r="XP39" s="23">
        <v>0</v>
      </c>
      <c r="XQ39" s="23">
        <v>0</v>
      </c>
      <c r="XS39" s="23" t="s">
        <v>807</v>
      </c>
      <c r="XV39" s="23" t="s">
        <v>781</v>
      </c>
      <c r="XW39" s="23" t="s">
        <v>2309</v>
      </c>
      <c r="XX39" s="23">
        <v>0</v>
      </c>
      <c r="XY39" s="23">
        <v>0</v>
      </c>
      <c r="XZ39" s="23">
        <v>0</v>
      </c>
      <c r="YA39" s="23">
        <v>1</v>
      </c>
      <c r="YB39" s="23">
        <v>0</v>
      </c>
      <c r="YC39" s="23">
        <v>0</v>
      </c>
      <c r="YD39" s="23">
        <v>0</v>
      </c>
      <c r="YE39" s="23">
        <v>0</v>
      </c>
      <c r="YF39" s="23">
        <v>0</v>
      </c>
      <c r="YG39" s="23">
        <v>1</v>
      </c>
      <c r="YH39" s="23">
        <v>0</v>
      </c>
      <c r="YI39" s="23">
        <v>0</v>
      </c>
      <c r="YJ39" s="23">
        <v>0</v>
      </c>
      <c r="YK39" s="23">
        <v>0</v>
      </c>
      <c r="AAC39" s="25">
        <v>173309728</v>
      </c>
      <c r="AAD39" s="23">
        <v>44309.569050925929</v>
      </c>
      <c r="AAF39" s="23" t="s">
        <v>2172</v>
      </c>
      <c r="AAG39" s="23" t="s">
        <v>2173</v>
      </c>
      <c r="AAJ39" s="23">
        <v>40</v>
      </c>
    </row>
    <row r="40" spans="1:712" x14ac:dyDescent="0.3">
      <c r="A40" s="23" t="s">
        <v>2310</v>
      </c>
      <c r="B40" s="25">
        <v>44308.387045208343</v>
      </c>
      <c r="C40" s="25">
        <v>44309.326819340276</v>
      </c>
      <c r="D40" s="25">
        <v>44308</v>
      </c>
      <c r="E40" s="23" t="s">
        <v>2287</v>
      </c>
      <c r="F40" s="23" t="s">
        <v>825</v>
      </c>
      <c r="G40" s="25">
        <v>44308</v>
      </c>
      <c r="H40" s="23" t="s">
        <v>829</v>
      </c>
      <c r="I40" s="23" t="s">
        <v>830</v>
      </c>
      <c r="J40" s="23" t="s">
        <v>830</v>
      </c>
      <c r="K40" s="23" t="s">
        <v>831</v>
      </c>
      <c r="L40" s="23" t="s">
        <v>780</v>
      </c>
      <c r="M40" s="23" t="s">
        <v>2311</v>
      </c>
      <c r="N40" s="23" t="s">
        <v>2312</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1</v>
      </c>
      <c r="AF40" s="23">
        <v>0</v>
      </c>
      <c r="AG40" s="23">
        <v>0</v>
      </c>
      <c r="AH40" s="23">
        <v>0</v>
      </c>
      <c r="AI40" s="23">
        <v>0</v>
      </c>
      <c r="AJ40" s="23">
        <v>1</v>
      </c>
      <c r="AK40" s="23">
        <v>0</v>
      </c>
      <c r="QN40" s="23" t="s">
        <v>781</v>
      </c>
      <c r="QP40" s="23">
        <v>1300</v>
      </c>
      <c r="QQ40" s="23">
        <v>1300</v>
      </c>
      <c r="QS40" s="23">
        <v>1500</v>
      </c>
      <c r="QT40" s="23">
        <v>-13.33333333333333</v>
      </c>
      <c r="QU40" s="23">
        <v>-200</v>
      </c>
      <c r="QV40" s="23" t="s">
        <v>2313</v>
      </c>
      <c r="QW40" s="23" t="s">
        <v>794</v>
      </c>
      <c r="QZ40" s="23" t="s">
        <v>781</v>
      </c>
      <c r="RA40" s="23" t="s">
        <v>2290</v>
      </c>
      <c r="RB40" s="23">
        <v>1</v>
      </c>
      <c r="RC40" s="23">
        <v>1</v>
      </c>
      <c r="RD40" s="23">
        <v>1</v>
      </c>
      <c r="RE40" s="23">
        <v>1</v>
      </c>
      <c r="RF40" s="23">
        <v>0</v>
      </c>
      <c r="RG40" s="23">
        <v>0</v>
      </c>
      <c r="RH40" s="23">
        <v>0</v>
      </c>
      <c r="RI40" s="23">
        <v>1</v>
      </c>
      <c r="RJ40" s="23">
        <v>0</v>
      </c>
      <c r="RK40" s="23">
        <v>1</v>
      </c>
      <c r="RL40" s="23">
        <v>0</v>
      </c>
      <c r="RM40" s="23">
        <v>0</v>
      </c>
      <c r="RN40" s="23">
        <v>0</v>
      </c>
      <c r="RO40" s="23">
        <v>0</v>
      </c>
      <c r="RP40" s="23" t="s">
        <v>2314</v>
      </c>
      <c r="YN40" s="23" t="s">
        <v>781</v>
      </c>
      <c r="YP40" s="23">
        <v>1100</v>
      </c>
      <c r="YQ40" s="23">
        <v>1100</v>
      </c>
      <c r="YS40" s="23">
        <v>1000</v>
      </c>
      <c r="YT40" s="23">
        <v>10</v>
      </c>
      <c r="YU40" s="23">
        <v>100</v>
      </c>
      <c r="YW40" s="23" t="s">
        <v>796</v>
      </c>
      <c r="YX40" s="23" t="s">
        <v>806</v>
      </c>
      <c r="YZ40" s="23" t="s">
        <v>781</v>
      </c>
      <c r="ZA40" s="23" t="s">
        <v>2290</v>
      </c>
      <c r="ZB40" s="23">
        <v>1</v>
      </c>
      <c r="ZC40" s="23">
        <v>1</v>
      </c>
      <c r="ZD40" s="23">
        <v>1</v>
      </c>
      <c r="ZE40" s="23">
        <v>1</v>
      </c>
      <c r="ZF40" s="23">
        <v>0</v>
      </c>
      <c r="ZG40" s="23">
        <v>0</v>
      </c>
      <c r="ZH40" s="23">
        <v>0</v>
      </c>
      <c r="ZI40" s="23">
        <v>1</v>
      </c>
      <c r="ZJ40" s="23">
        <v>0</v>
      </c>
      <c r="ZK40" s="23">
        <v>1</v>
      </c>
      <c r="ZL40" s="23">
        <v>0</v>
      </c>
      <c r="ZM40" s="23">
        <v>0</v>
      </c>
      <c r="ZN40" s="23">
        <v>0</v>
      </c>
      <c r="ZO40" s="23">
        <v>0</v>
      </c>
      <c r="ZP40" s="23" t="s">
        <v>2291</v>
      </c>
      <c r="AAB40" s="23" t="s">
        <v>2315</v>
      </c>
      <c r="AAC40" s="25">
        <v>173309770</v>
      </c>
      <c r="AAD40" s="23">
        <v>44309.569108796291</v>
      </c>
      <c r="AAF40" s="23" t="s">
        <v>2172</v>
      </c>
      <c r="AAG40" s="23" t="s">
        <v>2173</v>
      </c>
      <c r="AAJ40" s="23">
        <v>41</v>
      </c>
    </row>
    <row r="41" spans="1:712" x14ac:dyDescent="0.3">
      <c r="A41" s="23" t="s">
        <v>2316</v>
      </c>
      <c r="B41" s="25">
        <v>44308.410861539349</v>
      </c>
      <c r="C41" s="25">
        <v>44308.434366342597</v>
      </c>
      <c r="D41" s="25">
        <v>44308</v>
      </c>
      <c r="E41" s="23" t="s">
        <v>2275</v>
      </c>
      <c r="F41" s="23" t="s">
        <v>825</v>
      </c>
      <c r="G41" s="25">
        <v>44308</v>
      </c>
      <c r="H41" s="23" t="s">
        <v>829</v>
      </c>
      <c r="I41" s="23" t="s">
        <v>830</v>
      </c>
      <c r="J41" s="23" t="s">
        <v>830</v>
      </c>
      <c r="K41" s="23" t="s">
        <v>831</v>
      </c>
      <c r="L41" s="23" t="s">
        <v>780</v>
      </c>
      <c r="N41" s="23" t="s">
        <v>2277</v>
      </c>
      <c r="O41" s="23">
        <v>0</v>
      </c>
      <c r="P41" s="23">
        <v>0</v>
      </c>
      <c r="Q41" s="23">
        <v>0</v>
      </c>
      <c r="R41" s="23">
        <v>0</v>
      </c>
      <c r="S41" s="23">
        <v>0</v>
      </c>
      <c r="T41" s="23">
        <v>0</v>
      </c>
      <c r="U41" s="23">
        <v>0</v>
      </c>
      <c r="V41" s="23">
        <v>0</v>
      </c>
      <c r="W41" s="23">
        <v>0</v>
      </c>
      <c r="X41" s="23">
        <v>0</v>
      </c>
      <c r="Y41" s="23">
        <v>1</v>
      </c>
      <c r="Z41" s="23">
        <v>0</v>
      </c>
      <c r="AA41" s="23">
        <v>0</v>
      </c>
      <c r="AB41" s="23">
        <v>0</v>
      </c>
      <c r="AC41" s="23">
        <v>1</v>
      </c>
      <c r="AD41" s="23">
        <v>0</v>
      </c>
      <c r="AE41" s="23">
        <v>0</v>
      </c>
      <c r="AF41" s="23">
        <v>0</v>
      </c>
      <c r="AG41" s="23">
        <v>0</v>
      </c>
      <c r="AH41" s="23">
        <v>0</v>
      </c>
      <c r="AI41" s="23">
        <v>0</v>
      </c>
      <c r="AJ41" s="23">
        <v>0</v>
      </c>
      <c r="AK41" s="23">
        <v>0</v>
      </c>
      <c r="LX41" s="23" t="s">
        <v>808</v>
      </c>
      <c r="LY41" s="23">
        <v>500</v>
      </c>
      <c r="LZ41" s="23">
        <v>500</v>
      </c>
      <c r="MA41" s="23">
        <v>500</v>
      </c>
      <c r="MC41" s="23">
        <v>500</v>
      </c>
      <c r="MD41" s="23">
        <v>0</v>
      </c>
      <c r="ME41" s="23">
        <v>0</v>
      </c>
      <c r="MG41" s="23" t="s">
        <v>807</v>
      </c>
      <c r="MJ41" s="23" t="s">
        <v>785</v>
      </c>
      <c r="SV41" s="23" t="s">
        <v>808</v>
      </c>
      <c r="SW41" s="23">
        <v>150</v>
      </c>
      <c r="SX41" s="23">
        <v>100</v>
      </c>
      <c r="SY41" s="23">
        <v>100</v>
      </c>
      <c r="TA41" s="23">
        <v>100</v>
      </c>
      <c r="TB41" s="23">
        <v>0</v>
      </c>
      <c r="TC41" s="23">
        <v>0</v>
      </c>
      <c r="TE41" s="23" t="s">
        <v>796</v>
      </c>
      <c r="TF41" s="23" t="s">
        <v>806</v>
      </c>
      <c r="TH41" s="23" t="s">
        <v>781</v>
      </c>
      <c r="TI41" s="23" t="s">
        <v>2317</v>
      </c>
      <c r="TJ41" s="23">
        <v>1</v>
      </c>
      <c r="TK41" s="23">
        <v>0</v>
      </c>
      <c r="TL41" s="23">
        <v>0</v>
      </c>
      <c r="TM41" s="23">
        <v>0</v>
      </c>
      <c r="TN41" s="23">
        <v>0</v>
      </c>
      <c r="TO41" s="23">
        <v>0</v>
      </c>
      <c r="TP41" s="23">
        <v>0</v>
      </c>
      <c r="TQ41" s="23">
        <v>0</v>
      </c>
      <c r="TR41" s="23">
        <v>0</v>
      </c>
      <c r="TS41" s="23">
        <v>0</v>
      </c>
      <c r="TT41" s="23">
        <v>1</v>
      </c>
      <c r="TU41" s="23">
        <v>0</v>
      </c>
      <c r="TV41" s="23">
        <v>0</v>
      </c>
      <c r="TW41" s="23">
        <v>0</v>
      </c>
      <c r="AAC41" s="25">
        <v>173309839</v>
      </c>
      <c r="AAD41" s="23">
        <v>44309.569236111107</v>
      </c>
      <c r="AAF41" s="23" t="s">
        <v>2172</v>
      </c>
      <c r="AAG41" s="23" t="s">
        <v>2173</v>
      </c>
      <c r="AAJ41" s="23">
        <v>42</v>
      </c>
    </row>
    <row r="42" spans="1:712" x14ac:dyDescent="0.3">
      <c r="A42" s="23" t="s">
        <v>2318</v>
      </c>
      <c r="B42" s="25">
        <v>44308.402237881943</v>
      </c>
      <c r="C42" s="25">
        <v>44309.326904224537</v>
      </c>
      <c r="D42" s="25">
        <v>44308</v>
      </c>
      <c r="E42" s="23" t="s">
        <v>2287</v>
      </c>
      <c r="F42" s="23" t="s">
        <v>825</v>
      </c>
      <c r="G42" s="25">
        <v>44308</v>
      </c>
      <c r="H42" s="23" t="s">
        <v>829</v>
      </c>
      <c r="I42" s="23" t="s">
        <v>830</v>
      </c>
      <c r="J42" s="23" t="s">
        <v>830</v>
      </c>
      <c r="K42" s="23" t="s">
        <v>831</v>
      </c>
      <c r="L42" s="23" t="s">
        <v>780</v>
      </c>
      <c r="M42" s="23" t="s">
        <v>2319</v>
      </c>
      <c r="N42" s="23" t="s">
        <v>2320</v>
      </c>
      <c r="O42" s="23">
        <v>0</v>
      </c>
      <c r="P42" s="23">
        <v>0</v>
      </c>
      <c r="Q42" s="23">
        <v>0</v>
      </c>
      <c r="R42" s="23">
        <v>0</v>
      </c>
      <c r="S42" s="23">
        <v>0</v>
      </c>
      <c r="T42" s="23">
        <v>0</v>
      </c>
      <c r="U42" s="23">
        <v>0</v>
      </c>
      <c r="V42" s="23">
        <v>0</v>
      </c>
      <c r="W42" s="23">
        <v>0</v>
      </c>
      <c r="X42" s="23">
        <v>0</v>
      </c>
      <c r="Y42" s="23">
        <v>0</v>
      </c>
      <c r="Z42" s="23">
        <v>0</v>
      </c>
      <c r="AA42" s="23">
        <v>0</v>
      </c>
      <c r="AB42" s="23">
        <v>1</v>
      </c>
      <c r="AC42" s="23">
        <v>0</v>
      </c>
      <c r="AD42" s="23">
        <v>0</v>
      </c>
      <c r="AE42" s="23">
        <v>0</v>
      </c>
      <c r="AF42" s="23">
        <v>1</v>
      </c>
      <c r="AG42" s="23">
        <v>0</v>
      </c>
      <c r="AH42" s="23">
        <v>0</v>
      </c>
      <c r="AI42" s="23">
        <v>0</v>
      </c>
      <c r="AJ42" s="23">
        <v>1</v>
      </c>
      <c r="AK42" s="23">
        <v>0</v>
      </c>
      <c r="RR42" s="23" t="s">
        <v>808</v>
      </c>
      <c r="RS42" s="23">
        <v>200</v>
      </c>
      <c r="RW42" s="23">
        <v>200</v>
      </c>
      <c r="RX42" s="23">
        <v>400</v>
      </c>
      <c r="RY42" s="23">
        <v>800</v>
      </c>
      <c r="RZ42" s="23" t="s">
        <v>2321</v>
      </c>
      <c r="SA42" s="23" t="s">
        <v>794</v>
      </c>
      <c r="SD42" s="23" t="s">
        <v>781</v>
      </c>
      <c r="SE42" s="23" t="s">
        <v>2290</v>
      </c>
      <c r="SF42" s="23">
        <v>1</v>
      </c>
      <c r="SG42" s="23">
        <v>1</v>
      </c>
      <c r="SH42" s="23">
        <v>1</v>
      </c>
      <c r="SI42" s="23">
        <v>1</v>
      </c>
      <c r="SJ42" s="23">
        <v>0</v>
      </c>
      <c r="SK42" s="23">
        <v>0</v>
      </c>
      <c r="SL42" s="23">
        <v>0</v>
      </c>
      <c r="SM42" s="23">
        <v>1</v>
      </c>
      <c r="SN42" s="23">
        <v>0</v>
      </c>
      <c r="SO42" s="23">
        <v>1</v>
      </c>
      <c r="SP42" s="23">
        <v>0</v>
      </c>
      <c r="SQ42" s="23">
        <v>0</v>
      </c>
      <c r="SR42" s="23">
        <v>0</v>
      </c>
      <c r="SS42" s="23">
        <v>0</v>
      </c>
      <c r="ST42" s="23" t="s">
        <v>2291</v>
      </c>
      <c r="TZ42" s="23" t="s">
        <v>781</v>
      </c>
      <c r="UB42" s="23">
        <v>200</v>
      </c>
      <c r="UC42" s="23">
        <v>200</v>
      </c>
      <c r="UE42" s="23">
        <v>200</v>
      </c>
      <c r="UF42" s="23">
        <v>0</v>
      </c>
      <c r="UG42" s="23">
        <v>0</v>
      </c>
      <c r="UI42" s="23" t="s">
        <v>796</v>
      </c>
      <c r="UJ42" s="23" t="s">
        <v>806</v>
      </c>
      <c r="UL42" s="23" t="s">
        <v>785</v>
      </c>
      <c r="YN42" s="23" t="s">
        <v>781</v>
      </c>
      <c r="YP42" s="23">
        <v>1100</v>
      </c>
      <c r="YQ42" s="23">
        <v>1100</v>
      </c>
      <c r="YS42" s="23">
        <v>1000</v>
      </c>
      <c r="YT42" s="23">
        <v>10</v>
      </c>
      <c r="YU42" s="23">
        <v>100</v>
      </c>
      <c r="YW42" s="23" t="s">
        <v>796</v>
      </c>
      <c r="YX42" s="23" t="s">
        <v>806</v>
      </c>
      <c r="YZ42" s="23" t="s">
        <v>785</v>
      </c>
      <c r="AAB42" s="23" t="s">
        <v>2322</v>
      </c>
      <c r="AAC42" s="25">
        <v>173309883</v>
      </c>
      <c r="AAD42" s="23">
        <v>44309.569328703699</v>
      </c>
      <c r="AAF42" s="23" t="s">
        <v>2172</v>
      </c>
      <c r="AAG42" s="23" t="s">
        <v>2173</v>
      </c>
      <c r="AAJ42" s="23">
        <v>43</v>
      </c>
    </row>
    <row r="43" spans="1:712" x14ac:dyDescent="0.3">
      <c r="A43" s="23" t="s">
        <v>2323</v>
      </c>
      <c r="B43" s="25">
        <v>44308.428480115741</v>
      </c>
      <c r="C43" s="25">
        <v>44308.613806458343</v>
      </c>
      <c r="D43" s="25">
        <v>44308</v>
      </c>
      <c r="E43" s="23" t="s">
        <v>2275</v>
      </c>
      <c r="F43" s="23" t="s">
        <v>825</v>
      </c>
      <c r="G43" s="25">
        <v>44308</v>
      </c>
      <c r="H43" s="23" t="s">
        <v>829</v>
      </c>
      <c r="I43" s="23" t="s">
        <v>830</v>
      </c>
      <c r="J43" s="23" t="s">
        <v>830</v>
      </c>
      <c r="K43" s="23" t="s">
        <v>831</v>
      </c>
      <c r="L43" s="23" t="s">
        <v>780</v>
      </c>
      <c r="M43" s="23" t="s">
        <v>2324</v>
      </c>
      <c r="N43" s="23" t="s">
        <v>2277</v>
      </c>
      <c r="O43" s="23">
        <v>0</v>
      </c>
      <c r="P43" s="23">
        <v>0</v>
      </c>
      <c r="Q43" s="23">
        <v>0</v>
      </c>
      <c r="R43" s="23">
        <v>0</v>
      </c>
      <c r="S43" s="23">
        <v>0</v>
      </c>
      <c r="T43" s="23">
        <v>0</v>
      </c>
      <c r="U43" s="23">
        <v>0</v>
      </c>
      <c r="V43" s="23">
        <v>0</v>
      </c>
      <c r="W43" s="23">
        <v>0</v>
      </c>
      <c r="X43" s="23">
        <v>0</v>
      </c>
      <c r="Y43" s="23">
        <v>1</v>
      </c>
      <c r="Z43" s="23">
        <v>0</v>
      </c>
      <c r="AA43" s="23">
        <v>0</v>
      </c>
      <c r="AB43" s="23">
        <v>0</v>
      </c>
      <c r="AC43" s="23">
        <v>1</v>
      </c>
      <c r="AD43" s="23">
        <v>0</v>
      </c>
      <c r="AE43" s="23">
        <v>0</v>
      </c>
      <c r="AF43" s="23">
        <v>0</v>
      </c>
      <c r="AG43" s="23">
        <v>0</v>
      </c>
      <c r="AH43" s="23">
        <v>0</v>
      </c>
      <c r="AI43" s="23">
        <v>0</v>
      </c>
      <c r="AJ43" s="23">
        <v>0</v>
      </c>
      <c r="AK43" s="23">
        <v>0</v>
      </c>
      <c r="LX43" s="23" t="s">
        <v>808</v>
      </c>
      <c r="LY43" s="23">
        <v>500</v>
      </c>
      <c r="LZ43" s="23">
        <v>600</v>
      </c>
      <c r="MA43" s="23">
        <v>600</v>
      </c>
      <c r="MC43" s="23">
        <v>500</v>
      </c>
      <c r="MD43" s="23">
        <v>20</v>
      </c>
      <c r="ME43" s="23">
        <v>100</v>
      </c>
      <c r="MF43" s="23" t="s">
        <v>2325</v>
      </c>
      <c r="MG43" s="23" t="s">
        <v>807</v>
      </c>
      <c r="MJ43" s="23" t="s">
        <v>785</v>
      </c>
      <c r="SV43" s="23" t="s">
        <v>808</v>
      </c>
      <c r="SW43" s="23">
        <v>150</v>
      </c>
      <c r="SX43" s="23">
        <v>100</v>
      </c>
      <c r="SY43" s="23">
        <v>100</v>
      </c>
      <c r="TA43" s="23">
        <v>100</v>
      </c>
      <c r="TB43" s="23">
        <v>0</v>
      </c>
      <c r="TC43" s="23">
        <v>0</v>
      </c>
      <c r="TE43" s="23" t="s">
        <v>796</v>
      </c>
      <c r="TF43" s="23" t="s">
        <v>806</v>
      </c>
      <c r="TH43" s="23" t="s">
        <v>785</v>
      </c>
      <c r="AAC43" s="25">
        <v>173309933</v>
      </c>
      <c r="AAD43" s="23">
        <v>44309.569398148153</v>
      </c>
      <c r="AAF43" s="23" t="s">
        <v>2172</v>
      </c>
      <c r="AAG43" s="23" t="s">
        <v>2173</v>
      </c>
      <c r="AAJ43" s="23">
        <v>44</v>
      </c>
    </row>
    <row r="44" spans="1:712" x14ac:dyDescent="0.3">
      <c r="A44" s="23" t="s">
        <v>2326</v>
      </c>
      <c r="B44" s="25">
        <v>44308.409015567129</v>
      </c>
      <c r="C44" s="25">
        <v>44309.327054583337</v>
      </c>
      <c r="D44" s="25">
        <v>44308</v>
      </c>
      <c r="E44" s="23" t="s">
        <v>2287</v>
      </c>
      <c r="F44" s="23" t="s">
        <v>825</v>
      </c>
      <c r="G44" s="25">
        <v>44308</v>
      </c>
      <c r="H44" s="23" t="s">
        <v>829</v>
      </c>
      <c r="I44" s="23" t="s">
        <v>830</v>
      </c>
      <c r="J44" s="23" t="s">
        <v>830</v>
      </c>
      <c r="K44" s="23" t="s">
        <v>831</v>
      </c>
      <c r="L44" s="23" t="s">
        <v>780</v>
      </c>
      <c r="M44" s="23" t="s">
        <v>2327</v>
      </c>
      <c r="N44" s="23" t="s">
        <v>860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1</v>
      </c>
      <c r="AF44" s="23">
        <v>0</v>
      </c>
      <c r="AG44" s="23">
        <v>0</v>
      </c>
      <c r="AH44" s="23">
        <v>0</v>
      </c>
      <c r="AI44" s="23">
        <v>0</v>
      </c>
      <c r="AJ44" s="23">
        <v>0</v>
      </c>
      <c r="AK44" s="23">
        <v>0</v>
      </c>
      <c r="QN44" s="23" t="s">
        <v>781</v>
      </c>
      <c r="QP44" s="23">
        <v>1500</v>
      </c>
      <c r="QQ44" s="23">
        <v>1500</v>
      </c>
      <c r="QS44" s="23">
        <v>1500</v>
      </c>
      <c r="QT44" s="23">
        <v>0</v>
      </c>
      <c r="QU44" s="23">
        <v>0</v>
      </c>
      <c r="QW44" s="23" t="s">
        <v>796</v>
      </c>
      <c r="QX44" s="23" t="s">
        <v>806</v>
      </c>
      <c r="QZ44" s="23" t="s">
        <v>781</v>
      </c>
      <c r="RA44" s="23" t="s">
        <v>2328</v>
      </c>
      <c r="RB44" s="23">
        <v>1</v>
      </c>
      <c r="RC44" s="23">
        <v>1</v>
      </c>
      <c r="RD44" s="23">
        <v>1</v>
      </c>
      <c r="RE44" s="23">
        <v>1</v>
      </c>
      <c r="RF44" s="23">
        <v>0</v>
      </c>
      <c r="RG44" s="23">
        <v>0</v>
      </c>
      <c r="RH44" s="23">
        <v>0</v>
      </c>
      <c r="RI44" s="23">
        <v>0</v>
      </c>
      <c r="RJ44" s="23">
        <v>0</v>
      </c>
      <c r="RK44" s="23">
        <v>1</v>
      </c>
      <c r="RL44" s="23">
        <v>0</v>
      </c>
      <c r="RM44" s="23">
        <v>0</v>
      </c>
      <c r="RN44" s="23">
        <v>0</v>
      </c>
      <c r="RO44" s="23">
        <v>0</v>
      </c>
      <c r="RP44" s="23" t="s">
        <v>2329</v>
      </c>
      <c r="AAB44" s="23" t="s">
        <v>2330</v>
      </c>
      <c r="AAC44" s="25">
        <v>173310006</v>
      </c>
      <c r="AAD44" s="23">
        <v>44309.569513888877</v>
      </c>
      <c r="AAF44" s="23" t="s">
        <v>2172</v>
      </c>
      <c r="AAG44" s="23" t="s">
        <v>2173</v>
      </c>
      <c r="AAJ44" s="23">
        <v>45</v>
      </c>
    </row>
    <row r="45" spans="1:712" x14ac:dyDescent="0.3">
      <c r="A45" s="23" t="s">
        <v>2331</v>
      </c>
      <c r="B45" s="25">
        <v>44308.464019120373</v>
      </c>
      <c r="C45" s="25">
        <v>44308.613554976851</v>
      </c>
      <c r="D45" s="25">
        <v>44308</v>
      </c>
      <c r="E45" s="23" t="s">
        <v>2275</v>
      </c>
      <c r="F45" s="23" t="s">
        <v>825</v>
      </c>
      <c r="G45" s="25">
        <v>44308</v>
      </c>
      <c r="H45" s="23" t="s">
        <v>829</v>
      </c>
      <c r="I45" s="23" t="s">
        <v>830</v>
      </c>
      <c r="J45" s="23" t="s">
        <v>830</v>
      </c>
      <c r="K45" s="23" t="s">
        <v>831</v>
      </c>
      <c r="L45" s="23" t="s">
        <v>780</v>
      </c>
      <c r="N45" s="23" t="s">
        <v>815</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0</v>
      </c>
      <c r="AI45" s="23">
        <v>1</v>
      </c>
      <c r="AJ45" s="23">
        <v>0</v>
      </c>
      <c r="AK45" s="23">
        <v>0</v>
      </c>
      <c r="XL45" s="23" t="s">
        <v>781</v>
      </c>
      <c r="XN45" s="23">
        <v>100</v>
      </c>
      <c r="XO45" s="23">
        <v>100</v>
      </c>
      <c r="XP45" s="23">
        <v>0</v>
      </c>
      <c r="XQ45" s="23">
        <v>0</v>
      </c>
      <c r="XS45" s="23" t="s">
        <v>807</v>
      </c>
      <c r="XV45" s="23" t="s">
        <v>785</v>
      </c>
      <c r="AAC45" s="25">
        <v>173310011</v>
      </c>
      <c r="AAD45" s="23">
        <v>44309.569525462968</v>
      </c>
      <c r="AAF45" s="23" t="s">
        <v>2172</v>
      </c>
      <c r="AAG45" s="23" t="s">
        <v>2173</v>
      </c>
      <c r="AAJ45" s="23">
        <v>47</v>
      </c>
    </row>
    <row r="46" spans="1:712" x14ac:dyDescent="0.3">
      <c r="A46" s="23" t="s">
        <v>2332</v>
      </c>
      <c r="B46" s="25">
        <v>44308.465736076389</v>
      </c>
      <c r="C46" s="25">
        <v>44308.466518263893</v>
      </c>
      <c r="D46" s="25">
        <v>44308</v>
      </c>
      <c r="E46" s="23" t="s">
        <v>2275</v>
      </c>
      <c r="F46" s="23" t="s">
        <v>825</v>
      </c>
      <c r="G46" s="25">
        <v>44308</v>
      </c>
      <c r="H46" s="23" t="s">
        <v>829</v>
      </c>
      <c r="I46" s="23" t="s">
        <v>830</v>
      </c>
      <c r="J46" s="23" t="s">
        <v>830</v>
      </c>
      <c r="K46" s="23" t="s">
        <v>831</v>
      </c>
      <c r="L46" s="23" t="s">
        <v>780</v>
      </c>
      <c r="M46" s="23" t="s">
        <v>2333</v>
      </c>
      <c r="N46" s="23" t="s">
        <v>845</v>
      </c>
      <c r="O46" s="23">
        <v>0</v>
      </c>
      <c r="P46" s="23">
        <v>0</v>
      </c>
      <c r="Q46" s="23">
        <v>0</v>
      </c>
      <c r="R46" s="23">
        <v>0</v>
      </c>
      <c r="S46" s="23">
        <v>0</v>
      </c>
      <c r="T46" s="23">
        <v>0</v>
      </c>
      <c r="U46" s="23">
        <v>0</v>
      </c>
      <c r="V46" s="23">
        <v>0</v>
      </c>
      <c r="W46" s="23">
        <v>0</v>
      </c>
      <c r="X46" s="23">
        <v>0</v>
      </c>
      <c r="Y46" s="23">
        <v>1</v>
      </c>
      <c r="Z46" s="23">
        <v>0</v>
      </c>
      <c r="AA46" s="23">
        <v>0</v>
      </c>
      <c r="AB46" s="23">
        <v>0</v>
      </c>
      <c r="AC46" s="23">
        <v>0</v>
      </c>
      <c r="AD46" s="23">
        <v>0</v>
      </c>
      <c r="AE46" s="23">
        <v>0</v>
      </c>
      <c r="AF46" s="23">
        <v>0</v>
      </c>
      <c r="AG46" s="23">
        <v>0</v>
      </c>
      <c r="AH46" s="23">
        <v>0</v>
      </c>
      <c r="AI46" s="23">
        <v>0</v>
      </c>
      <c r="AJ46" s="23">
        <v>0</v>
      </c>
      <c r="AK46" s="23">
        <v>0</v>
      </c>
      <c r="LX46" s="23" t="s">
        <v>808</v>
      </c>
      <c r="LY46" s="23">
        <v>500</v>
      </c>
      <c r="LZ46" s="23">
        <v>500</v>
      </c>
      <c r="MA46" s="23">
        <v>500</v>
      </c>
      <c r="MC46" s="23">
        <v>500</v>
      </c>
      <c r="MD46" s="23">
        <v>0</v>
      </c>
      <c r="ME46" s="23">
        <v>0</v>
      </c>
      <c r="MG46" s="23" t="s">
        <v>807</v>
      </c>
      <c r="MJ46" s="23" t="s">
        <v>785</v>
      </c>
      <c r="AAC46" s="25">
        <v>173310086</v>
      </c>
      <c r="AAD46" s="23">
        <v>44309.569699074069</v>
      </c>
      <c r="AAF46" s="23" t="s">
        <v>2172</v>
      </c>
      <c r="AAG46" s="23" t="s">
        <v>2173</v>
      </c>
      <c r="AAJ46" s="23">
        <v>48</v>
      </c>
    </row>
    <row r="47" spans="1:712" x14ac:dyDescent="0.3">
      <c r="A47" s="23" t="s">
        <v>2334</v>
      </c>
      <c r="B47" s="25">
        <v>44308.413169050917</v>
      </c>
      <c r="C47" s="25">
        <v>44309.333948437503</v>
      </c>
      <c r="D47" s="25">
        <v>44308</v>
      </c>
      <c r="E47" s="23" t="s">
        <v>2287</v>
      </c>
      <c r="F47" s="23" t="s">
        <v>825</v>
      </c>
      <c r="G47" s="25">
        <v>44308</v>
      </c>
      <c r="H47" s="23" t="s">
        <v>829</v>
      </c>
      <c r="I47" s="23" t="s">
        <v>830</v>
      </c>
      <c r="J47" s="23" t="s">
        <v>830</v>
      </c>
      <c r="K47" s="23" t="s">
        <v>831</v>
      </c>
      <c r="L47" s="23" t="s">
        <v>780</v>
      </c>
      <c r="M47" s="23" t="s">
        <v>2335</v>
      </c>
      <c r="N47" s="23" t="s">
        <v>2336</v>
      </c>
      <c r="O47" s="23">
        <v>0</v>
      </c>
      <c r="P47" s="23">
        <v>0</v>
      </c>
      <c r="Q47" s="23">
        <v>0</v>
      </c>
      <c r="R47" s="23">
        <v>0</v>
      </c>
      <c r="S47" s="23">
        <v>0</v>
      </c>
      <c r="T47" s="23">
        <v>0</v>
      </c>
      <c r="U47" s="23">
        <v>0</v>
      </c>
      <c r="V47" s="23">
        <v>0</v>
      </c>
      <c r="W47" s="23">
        <v>0</v>
      </c>
      <c r="X47" s="23">
        <v>0</v>
      </c>
      <c r="Y47" s="23">
        <v>0</v>
      </c>
      <c r="Z47" s="23">
        <v>0</v>
      </c>
      <c r="AA47" s="23">
        <v>0</v>
      </c>
      <c r="AB47" s="23">
        <v>1</v>
      </c>
      <c r="AC47" s="23">
        <v>0</v>
      </c>
      <c r="AD47" s="23">
        <v>0</v>
      </c>
      <c r="AE47" s="23">
        <v>1</v>
      </c>
      <c r="AF47" s="23">
        <v>1</v>
      </c>
      <c r="AG47" s="23">
        <v>1</v>
      </c>
      <c r="AH47" s="23">
        <v>0</v>
      </c>
      <c r="AI47" s="23">
        <v>0</v>
      </c>
      <c r="AJ47" s="23">
        <v>1</v>
      </c>
      <c r="AK47" s="23">
        <v>0</v>
      </c>
      <c r="QN47" s="23" t="s">
        <v>781</v>
      </c>
      <c r="QP47" s="23">
        <v>1500</v>
      </c>
      <c r="QQ47" s="23">
        <v>1500</v>
      </c>
      <c r="QS47" s="23">
        <v>1500</v>
      </c>
      <c r="QT47" s="23">
        <v>0</v>
      </c>
      <c r="QU47" s="23">
        <v>0</v>
      </c>
      <c r="QW47" s="23" t="s">
        <v>796</v>
      </c>
      <c r="QX47" s="23" t="s">
        <v>806</v>
      </c>
      <c r="QZ47" s="23" t="s">
        <v>781</v>
      </c>
      <c r="RA47" s="23" t="s">
        <v>2290</v>
      </c>
      <c r="RB47" s="23">
        <v>1</v>
      </c>
      <c r="RC47" s="23">
        <v>1</v>
      </c>
      <c r="RD47" s="23">
        <v>1</v>
      </c>
      <c r="RE47" s="23">
        <v>1</v>
      </c>
      <c r="RF47" s="23">
        <v>0</v>
      </c>
      <c r="RG47" s="23">
        <v>0</v>
      </c>
      <c r="RH47" s="23">
        <v>0</v>
      </c>
      <c r="RI47" s="23">
        <v>1</v>
      </c>
      <c r="RJ47" s="23">
        <v>0</v>
      </c>
      <c r="RK47" s="23">
        <v>1</v>
      </c>
      <c r="RL47" s="23">
        <v>0</v>
      </c>
      <c r="RM47" s="23">
        <v>0</v>
      </c>
      <c r="RN47" s="23">
        <v>0</v>
      </c>
      <c r="RO47" s="23">
        <v>0</v>
      </c>
      <c r="RP47" s="23" t="s">
        <v>2337</v>
      </c>
      <c r="RR47" s="23" t="s">
        <v>808</v>
      </c>
      <c r="RS47" s="23">
        <v>200</v>
      </c>
      <c r="RT47" s="23">
        <v>250</v>
      </c>
      <c r="RU47" s="23">
        <v>250</v>
      </c>
      <c r="RW47" s="23">
        <v>200</v>
      </c>
      <c r="RX47" s="23">
        <v>25</v>
      </c>
      <c r="RY47" s="23">
        <v>50</v>
      </c>
      <c r="RZ47" s="23" t="s">
        <v>2338</v>
      </c>
      <c r="SA47" s="23" t="s">
        <v>794</v>
      </c>
      <c r="SD47" s="23" t="s">
        <v>785</v>
      </c>
      <c r="TZ47" s="23" t="s">
        <v>781</v>
      </c>
      <c r="UB47" s="23">
        <v>200</v>
      </c>
      <c r="UC47" s="23">
        <v>200</v>
      </c>
      <c r="UE47" s="23">
        <v>200</v>
      </c>
      <c r="UF47" s="23">
        <v>0</v>
      </c>
      <c r="UG47" s="23">
        <v>0</v>
      </c>
      <c r="UI47" s="23" t="s">
        <v>796</v>
      </c>
      <c r="UJ47" s="23" t="s">
        <v>806</v>
      </c>
      <c r="UL47" s="23" t="s">
        <v>781</v>
      </c>
      <c r="UM47" s="23" t="s">
        <v>2339</v>
      </c>
      <c r="UN47" s="23">
        <v>1</v>
      </c>
      <c r="UO47" s="23">
        <v>1</v>
      </c>
      <c r="UP47" s="23">
        <v>1</v>
      </c>
      <c r="UQ47" s="23">
        <v>1</v>
      </c>
      <c r="UR47" s="23">
        <v>0</v>
      </c>
      <c r="US47" s="23">
        <v>1</v>
      </c>
      <c r="UT47" s="23">
        <v>0</v>
      </c>
      <c r="UU47" s="23">
        <v>1</v>
      </c>
      <c r="UV47" s="23">
        <v>0</v>
      </c>
      <c r="UW47" s="23">
        <v>1</v>
      </c>
      <c r="UX47" s="23">
        <v>0</v>
      </c>
      <c r="UY47" s="23">
        <v>0</v>
      </c>
      <c r="UZ47" s="23">
        <v>0</v>
      </c>
      <c r="VA47" s="23">
        <v>0</v>
      </c>
      <c r="VB47" s="23" t="s">
        <v>2340</v>
      </c>
      <c r="VD47" s="23" t="s">
        <v>781</v>
      </c>
      <c r="VF47" s="23">
        <v>1500</v>
      </c>
      <c r="VG47" s="23">
        <v>1500</v>
      </c>
      <c r="VI47" s="23">
        <v>1500</v>
      </c>
      <c r="VJ47" s="23">
        <v>0</v>
      </c>
      <c r="VK47" s="23">
        <v>0</v>
      </c>
      <c r="VM47" s="23" t="s">
        <v>794</v>
      </c>
      <c r="VP47" s="23" t="s">
        <v>785</v>
      </c>
      <c r="YN47" s="23" t="s">
        <v>781</v>
      </c>
      <c r="YP47" s="23">
        <v>1200</v>
      </c>
      <c r="YQ47" s="23">
        <v>1200</v>
      </c>
      <c r="YS47" s="23">
        <v>1000</v>
      </c>
      <c r="YT47" s="23">
        <v>20</v>
      </c>
      <c r="YU47" s="23">
        <v>200</v>
      </c>
      <c r="YV47" s="23" t="s">
        <v>2321</v>
      </c>
      <c r="YW47" s="23" t="s">
        <v>796</v>
      </c>
      <c r="YX47" s="23" t="s">
        <v>806</v>
      </c>
      <c r="YZ47" s="23" t="s">
        <v>785</v>
      </c>
      <c r="AAB47" s="23" t="s">
        <v>2341</v>
      </c>
      <c r="AAC47" s="25">
        <v>173310100</v>
      </c>
      <c r="AAD47" s="23">
        <v>44309.569722222222</v>
      </c>
      <c r="AAF47" s="23" t="s">
        <v>2172</v>
      </c>
      <c r="AAG47" s="23" t="s">
        <v>2173</v>
      </c>
      <c r="AAJ47" s="23">
        <v>49</v>
      </c>
    </row>
    <row r="48" spans="1:712" x14ac:dyDescent="0.3">
      <c r="A48" s="23" t="s">
        <v>2342</v>
      </c>
      <c r="B48" s="25">
        <v>44308.423751458336</v>
      </c>
      <c r="C48" s="25">
        <v>44309.327357048613</v>
      </c>
      <c r="D48" s="25">
        <v>44308</v>
      </c>
      <c r="E48" s="23" t="s">
        <v>2287</v>
      </c>
      <c r="F48" s="23" t="s">
        <v>825</v>
      </c>
      <c r="G48" s="25">
        <v>44308</v>
      </c>
      <c r="H48" s="23" t="s">
        <v>829</v>
      </c>
      <c r="I48" s="23" t="s">
        <v>830</v>
      </c>
      <c r="J48" s="23" t="s">
        <v>830</v>
      </c>
      <c r="K48" s="23" t="s">
        <v>831</v>
      </c>
      <c r="L48" s="23" t="s">
        <v>780</v>
      </c>
      <c r="M48" s="23" t="s">
        <v>2343</v>
      </c>
      <c r="N48" s="23" t="s">
        <v>2336</v>
      </c>
      <c r="O48" s="23">
        <v>0</v>
      </c>
      <c r="P48" s="23">
        <v>0</v>
      </c>
      <c r="Q48" s="23">
        <v>0</v>
      </c>
      <c r="R48" s="23">
        <v>0</v>
      </c>
      <c r="S48" s="23">
        <v>0</v>
      </c>
      <c r="T48" s="23">
        <v>0</v>
      </c>
      <c r="U48" s="23">
        <v>0</v>
      </c>
      <c r="V48" s="23">
        <v>0</v>
      </c>
      <c r="W48" s="23">
        <v>0</v>
      </c>
      <c r="X48" s="23">
        <v>0</v>
      </c>
      <c r="Y48" s="23">
        <v>0</v>
      </c>
      <c r="Z48" s="23">
        <v>0</v>
      </c>
      <c r="AA48" s="23">
        <v>0</v>
      </c>
      <c r="AB48" s="23">
        <v>1</v>
      </c>
      <c r="AC48" s="23">
        <v>0</v>
      </c>
      <c r="AD48" s="23">
        <v>0</v>
      </c>
      <c r="AE48" s="23">
        <v>1</v>
      </c>
      <c r="AF48" s="23">
        <v>1</v>
      </c>
      <c r="AG48" s="23">
        <v>1</v>
      </c>
      <c r="AH48" s="23">
        <v>0</v>
      </c>
      <c r="AI48" s="23">
        <v>0</v>
      </c>
      <c r="AJ48" s="23">
        <v>1</v>
      </c>
      <c r="AK48" s="23">
        <v>0</v>
      </c>
      <c r="QN48" s="23" t="s">
        <v>781</v>
      </c>
      <c r="QP48" s="23">
        <v>1600</v>
      </c>
      <c r="QQ48" s="23">
        <v>1600</v>
      </c>
      <c r="QS48" s="23">
        <v>1500</v>
      </c>
      <c r="QT48" s="23">
        <v>6.666666666666667</v>
      </c>
      <c r="QU48" s="23">
        <v>100</v>
      </c>
      <c r="QW48" s="23" t="s">
        <v>796</v>
      </c>
      <c r="QX48" s="23" t="s">
        <v>806</v>
      </c>
      <c r="QZ48" s="23" t="s">
        <v>781</v>
      </c>
      <c r="RA48" s="23" t="s">
        <v>2344</v>
      </c>
      <c r="RB48" s="23">
        <v>1</v>
      </c>
      <c r="RC48" s="23">
        <v>1</v>
      </c>
      <c r="RD48" s="23">
        <v>1</v>
      </c>
      <c r="RE48" s="23">
        <v>1</v>
      </c>
      <c r="RF48" s="23">
        <v>0</v>
      </c>
      <c r="RG48" s="23">
        <v>0</v>
      </c>
      <c r="RH48" s="23">
        <v>0</v>
      </c>
      <c r="RI48" s="23">
        <v>0</v>
      </c>
      <c r="RJ48" s="23">
        <v>0</v>
      </c>
      <c r="RK48" s="23">
        <v>0</v>
      </c>
      <c r="RL48" s="23">
        <v>0</v>
      </c>
      <c r="RM48" s="23">
        <v>0</v>
      </c>
      <c r="RN48" s="23">
        <v>0</v>
      </c>
      <c r="RO48" s="23">
        <v>0</v>
      </c>
      <c r="RP48" s="23" t="s">
        <v>2345</v>
      </c>
      <c r="RR48" s="23" t="s">
        <v>808</v>
      </c>
      <c r="RS48" s="23">
        <v>200</v>
      </c>
      <c r="RT48" s="23">
        <v>250</v>
      </c>
      <c r="RU48" s="23">
        <v>250</v>
      </c>
      <c r="RW48" s="23">
        <v>200</v>
      </c>
      <c r="RX48" s="23">
        <v>1150</v>
      </c>
      <c r="RY48" s="23">
        <v>2300</v>
      </c>
      <c r="RZ48" s="23" t="s">
        <v>2346</v>
      </c>
      <c r="SA48" s="23" t="s">
        <v>796</v>
      </c>
      <c r="SB48" s="23" t="s">
        <v>806</v>
      </c>
      <c r="SD48" s="23" t="s">
        <v>785</v>
      </c>
      <c r="TZ48" s="23" t="s">
        <v>781</v>
      </c>
      <c r="UB48" s="23">
        <v>200</v>
      </c>
      <c r="UC48" s="23">
        <v>200</v>
      </c>
      <c r="UE48" s="23">
        <v>200</v>
      </c>
      <c r="UF48" s="23">
        <v>0</v>
      </c>
      <c r="UG48" s="23">
        <v>0</v>
      </c>
      <c r="UI48" s="23" t="s">
        <v>796</v>
      </c>
      <c r="UJ48" s="23" t="s">
        <v>806</v>
      </c>
      <c r="UL48" s="23" t="s">
        <v>781</v>
      </c>
      <c r="UM48" s="23" t="s">
        <v>2290</v>
      </c>
      <c r="UN48" s="23">
        <v>1</v>
      </c>
      <c r="UO48" s="23">
        <v>1</v>
      </c>
      <c r="UP48" s="23">
        <v>1</v>
      </c>
      <c r="UQ48" s="23">
        <v>1</v>
      </c>
      <c r="UR48" s="23">
        <v>0</v>
      </c>
      <c r="US48" s="23">
        <v>0</v>
      </c>
      <c r="UT48" s="23">
        <v>0</v>
      </c>
      <c r="UU48" s="23">
        <v>1</v>
      </c>
      <c r="UV48" s="23">
        <v>0</v>
      </c>
      <c r="UW48" s="23">
        <v>1</v>
      </c>
      <c r="UX48" s="23">
        <v>0</v>
      </c>
      <c r="UY48" s="23">
        <v>0</v>
      </c>
      <c r="UZ48" s="23">
        <v>0</v>
      </c>
      <c r="VA48" s="23">
        <v>0</v>
      </c>
      <c r="VB48" s="23" t="s">
        <v>2347</v>
      </c>
      <c r="VD48" s="23" t="s">
        <v>781</v>
      </c>
      <c r="VF48" s="23">
        <v>2200</v>
      </c>
      <c r="VG48" s="23">
        <v>2200</v>
      </c>
      <c r="VI48" s="23">
        <v>1500</v>
      </c>
      <c r="VJ48" s="23">
        <v>46.666666666666657</v>
      </c>
      <c r="VK48" s="23">
        <v>700</v>
      </c>
      <c r="VL48" s="23" t="s">
        <v>2348</v>
      </c>
      <c r="VM48" s="23" t="s">
        <v>796</v>
      </c>
      <c r="VN48" s="23" t="s">
        <v>806</v>
      </c>
      <c r="VP48" s="23" t="s">
        <v>785</v>
      </c>
      <c r="YN48" s="23" t="s">
        <v>781</v>
      </c>
      <c r="YP48" s="23">
        <v>1100</v>
      </c>
      <c r="YQ48" s="23">
        <v>1100</v>
      </c>
      <c r="YS48" s="23">
        <v>1000</v>
      </c>
      <c r="YT48" s="23">
        <v>10</v>
      </c>
      <c r="YU48" s="23">
        <v>100</v>
      </c>
      <c r="YW48" s="23" t="s">
        <v>796</v>
      </c>
      <c r="YX48" s="23" t="s">
        <v>806</v>
      </c>
      <c r="YZ48" s="23" t="s">
        <v>781</v>
      </c>
      <c r="ZA48" s="23" t="s">
        <v>2290</v>
      </c>
      <c r="ZB48" s="23">
        <v>1</v>
      </c>
      <c r="ZC48" s="23">
        <v>1</v>
      </c>
      <c r="ZD48" s="23">
        <v>1</v>
      </c>
      <c r="ZE48" s="23">
        <v>1</v>
      </c>
      <c r="ZF48" s="23">
        <v>0</v>
      </c>
      <c r="ZG48" s="23">
        <v>0</v>
      </c>
      <c r="ZH48" s="23">
        <v>0</v>
      </c>
      <c r="ZI48" s="23">
        <v>1</v>
      </c>
      <c r="ZJ48" s="23">
        <v>0</v>
      </c>
      <c r="ZK48" s="23">
        <v>1</v>
      </c>
      <c r="ZL48" s="23">
        <v>0</v>
      </c>
      <c r="ZM48" s="23">
        <v>0</v>
      </c>
      <c r="ZN48" s="23">
        <v>0</v>
      </c>
      <c r="ZO48" s="23">
        <v>0</v>
      </c>
      <c r="ZP48" s="23" t="s">
        <v>2349</v>
      </c>
      <c r="AAB48" s="23" t="s">
        <v>2350</v>
      </c>
      <c r="AAC48" s="25">
        <v>173310199</v>
      </c>
      <c r="AAD48" s="23">
        <v>44309.569895833338</v>
      </c>
      <c r="AAF48" s="23" t="s">
        <v>2172</v>
      </c>
      <c r="AAG48" s="23" t="s">
        <v>2173</v>
      </c>
      <c r="AAJ48" s="23">
        <v>51</v>
      </c>
    </row>
    <row r="49" spans="1:712" x14ac:dyDescent="0.3">
      <c r="A49" s="23" t="s">
        <v>2351</v>
      </c>
      <c r="B49" s="25">
        <v>44308.596142071758</v>
      </c>
      <c r="C49" s="25">
        <v>44308.613305960651</v>
      </c>
      <c r="D49" s="25">
        <v>44308</v>
      </c>
      <c r="E49" s="23" t="s">
        <v>2275</v>
      </c>
      <c r="F49" s="23" t="s">
        <v>825</v>
      </c>
      <c r="G49" s="25">
        <v>44308</v>
      </c>
      <c r="H49" s="23" t="s">
        <v>829</v>
      </c>
      <c r="I49" s="23" t="s">
        <v>830</v>
      </c>
      <c r="J49" s="23" t="s">
        <v>830</v>
      </c>
      <c r="K49" s="23" t="s">
        <v>831</v>
      </c>
      <c r="L49" s="23" t="s">
        <v>793</v>
      </c>
      <c r="M49" s="23" t="s">
        <v>2352</v>
      </c>
      <c r="N49" s="23" t="s">
        <v>828</v>
      </c>
      <c r="O49" s="23">
        <v>0</v>
      </c>
      <c r="P49" s="23">
        <v>0</v>
      </c>
      <c r="Q49" s="23">
        <v>0</v>
      </c>
      <c r="R49" s="23">
        <v>0</v>
      </c>
      <c r="S49" s="23">
        <v>0</v>
      </c>
      <c r="T49" s="23">
        <v>1</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GF49" s="23" t="s">
        <v>781</v>
      </c>
      <c r="GH49" s="23">
        <v>13000</v>
      </c>
      <c r="GI49" s="23">
        <v>12000</v>
      </c>
      <c r="GJ49" s="23">
        <v>8.3333333333333321</v>
      </c>
      <c r="GK49" s="23">
        <v>1000</v>
      </c>
      <c r="GM49" s="23" t="s">
        <v>782</v>
      </c>
      <c r="GO49" s="23" t="s">
        <v>783</v>
      </c>
      <c r="GP49" s="23" t="s">
        <v>781</v>
      </c>
      <c r="GQ49" s="23" t="s">
        <v>840</v>
      </c>
      <c r="GR49" s="23">
        <v>0</v>
      </c>
      <c r="GS49" s="23">
        <v>0</v>
      </c>
      <c r="GT49" s="23">
        <v>1</v>
      </c>
      <c r="GU49" s="23">
        <v>0</v>
      </c>
      <c r="GV49" s="23">
        <v>0</v>
      </c>
      <c r="GW49" s="23">
        <v>0</v>
      </c>
      <c r="GX49" s="23">
        <v>0</v>
      </c>
      <c r="GY49" s="23">
        <v>0</v>
      </c>
      <c r="GZ49" s="23">
        <v>0</v>
      </c>
      <c r="HA49" s="23">
        <v>0</v>
      </c>
      <c r="HB49" s="23">
        <v>0</v>
      </c>
      <c r="HC49" s="23">
        <v>0</v>
      </c>
      <c r="HD49" s="23">
        <v>0</v>
      </c>
      <c r="HE49" s="23">
        <v>0</v>
      </c>
      <c r="HF49" s="23" t="s">
        <v>2353</v>
      </c>
      <c r="AAB49" s="23" t="s">
        <v>2354</v>
      </c>
      <c r="AAC49" s="25">
        <v>173310259</v>
      </c>
      <c r="AAD49" s="23">
        <v>44309.570011574076</v>
      </c>
      <c r="AAF49" s="23" t="s">
        <v>2172</v>
      </c>
      <c r="AAG49" s="23" t="s">
        <v>2173</v>
      </c>
      <c r="AAJ49" s="23">
        <v>52</v>
      </c>
    </row>
    <row r="50" spans="1:712" x14ac:dyDescent="0.3">
      <c r="A50" s="23" t="s">
        <v>2355</v>
      </c>
      <c r="B50" s="25">
        <v>44308.43053456019</v>
      </c>
      <c r="C50" s="25">
        <v>44309.330235567133</v>
      </c>
      <c r="D50" s="25">
        <v>44308</v>
      </c>
      <c r="E50" s="23" t="s">
        <v>2287</v>
      </c>
      <c r="F50" s="23" t="s">
        <v>825</v>
      </c>
      <c r="G50" s="25">
        <v>44308</v>
      </c>
      <c r="H50" s="23" t="s">
        <v>829</v>
      </c>
      <c r="I50" s="23" t="s">
        <v>830</v>
      </c>
      <c r="J50" s="23" t="s">
        <v>830</v>
      </c>
      <c r="K50" s="23" t="s">
        <v>831</v>
      </c>
      <c r="L50" s="23" t="s">
        <v>780</v>
      </c>
      <c r="M50" s="23" t="s">
        <v>2356</v>
      </c>
      <c r="N50" s="23" t="s">
        <v>2357</v>
      </c>
      <c r="O50" s="23">
        <v>0</v>
      </c>
      <c r="P50" s="23">
        <v>0</v>
      </c>
      <c r="Q50" s="23">
        <v>0</v>
      </c>
      <c r="R50" s="23">
        <v>0</v>
      </c>
      <c r="S50" s="23">
        <v>0</v>
      </c>
      <c r="T50" s="23">
        <v>0</v>
      </c>
      <c r="U50" s="23">
        <v>0</v>
      </c>
      <c r="V50" s="23">
        <v>0</v>
      </c>
      <c r="W50" s="23">
        <v>0</v>
      </c>
      <c r="X50" s="23">
        <v>0</v>
      </c>
      <c r="Y50" s="23">
        <v>0</v>
      </c>
      <c r="Z50" s="23">
        <v>0</v>
      </c>
      <c r="AA50" s="23">
        <v>0</v>
      </c>
      <c r="AB50" s="23">
        <v>1</v>
      </c>
      <c r="AC50" s="23">
        <v>0</v>
      </c>
      <c r="AD50" s="23">
        <v>0</v>
      </c>
      <c r="AE50" s="23">
        <v>1</v>
      </c>
      <c r="AF50" s="23">
        <v>1</v>
      </c>
      <c r="AG50" s="23">
        <v>1</v>
      </c>
      <c r="AH50" s="23">
        <v>0</v>
      </c>
      <c r="AI50" s="23">
        <v>0</v>
      </c>
      <c r="AJ50" s="23">
        <v>0</v>
      </c>
      <c r="AK50" s="23">
        <v>0</v>
      </c>
      <c r="QN50" s="23" t="s">
        <v>781</v>
      </c>
      <c r="QP50" s="23">
        <v>1500</v>
      </c>
      <c r="QQ50" s="23">
        <v>1500</v>
      </c>
      <c r="QS50" s="23">
        <v>1500</v>
      </c>
      <c r="QT50" s="23">
        <v>0</v>
      </c>
      <c r="QU50" s="23">
        <v>0</v>
      </c>
      <c r="QW50" s="23" t="s">
        <v>796</v>
      </c>
      <c r="QX50" s="23" t="s">
        <v>806</v>
      </c>
      <c r="QZ50" s="23" t="s">
        <v>781</v>
      </c>
      <c r="RA50" s="23" t="s">
        <v>2290</v>
      </c>
      <c r="RB50" s="23">
        <v>1</v>
      </c>
      <c r="RC50" s="23">
        <v>1</v>
      </c>
      <c r="RD50" s="23">
        <v>1</v>
      </c>
      <c r="RE50" s="23">
        <v>1</v>
      </c>
      <c r="RF50" s="23">
        <v>0</v>
      </c>
      <c r="RG50" s="23">
        <v>0</v>
      </c>
      <c r="RH50" s="23">
        <v>0</v>
      </c>
      <c r="RI50" s="23">
        <v>1</v>
      </c>
      <c r="RJ50" s="23">
        <v>0</v>
      </c>
      <c r="RK50" s="23">
        <v>1</v>
      </c>
      <c r="RL50" s="23">
        <v>0</v>
      </c>
      <c r="RM50" s="23">
        <v>0</v>
      </c>
      <c r="RN50" s="23">
        <v>0</v>
      </c>
      <c r="RO50" s="23">
        <v>0</v>
      </c>
      <c r="RP50" s="23" t="s">
        <v>2358</v>
      </c>
      <c r="RR50" s="23" t="s">
        <v>808</v>
      </c>
      <c r="RS50" s="23">
        <v>1000</v>
      </c>
      <c r="RT50" s="23">
        <v>1000</v>
      </c>
      <c r="RU50" s="23">
        <v>200</v>
      </c>
      <c r="RW50" s="23">
        <v>200</v>
      </c>
      <c r="RX50" s="23">
        <v>0</v>
      </c>
      <c r="RY50" s="23">
        <v>0</v>
      </c>
      <c r="SA50" s="23" t="s">
        <v>796</v>
      </c>
      <c r="SB50" s="23" t="s">
        <v>806</v>
      </c>
      <c r="SD50" s="23" t="s">
        <v>781</v>
      </c>
      <c r="SE50" s="23" t="s">
        <v>2290</v>
      </c>
      <c r="SF50" s="23">
        <v>1</v>
      </c>
      <c r="SG50" s="23">
        <v>1</v>
      </c>
      <c r="SH50" s="23">
        <v>1</v>
      </c>
      <c r="SI50" s="23">
        <v>1</v>
      </c>
      <c r="SJ50" s="23">
        <v>0</v>
      </c>
      <c r="SK50" s="23">
        <v>0</v>
      </c>
      <c r="SL50" s="23">
        <v>0</v>
      </c>
      <c r="SM50" s="23">
        <v>1</v>
      </c>
      <c r="SN50" s="23">
        <v>0</v>
      </c>
      <c r="SO50" s="23">
        <v>1</v>
      </c>
      <c r="SP50" s="23">
        <v>0</v>
      </c>
      <c r="SQ50" s="23">
        <v>0</v>
      </c>
      <c r="SR50" s="23">
        <v>0</v>
      </c>
      <c r="SS50" s="23">
        <v>0</v>
      </c>
      <c r="ST50" s="23" t="s">
        <v>2359</v>
      </c>
      <c r="TZ50" s="23" t="s">
        <v>781</v>
      </c>
      <c r="UB50" s="23">
        <v>200</v>
      </c>
      <c r="UC50" s="23">
        <v>200</v>
      </c>
      <c r="UE50" s="23">
        <v>200</v>
      </c>
      <c r="UF50" s="23">
        <v>0</v>
      </c>
      <c r="UG50" s="23">
        <v>0</v>
      </c>
      <c r="UI50" s="23" t="s">
        <v>796</v>
      </c>
      <c r="UJ50" s="23" t="s">
        <v>806</v>
      </c>
      <c r="UL50" s="23" t="s">
        <v>781</v>
      </c>
      <c r="UM50" s="23" t="s">
        <v>2290</v>
      </c>
      <c r="UN50" s="23">
        <v>1</v>
      </c>
      <c r="UO50" s="23">
        <v>1</v>
      </c>
      <c r="UP50" s="23">
        <v>1</v>
      </c>
      <c r="UQ50" s="23">
        <v>1</v>
      </c>
      <c r="UR50" s="23">
        <v>0</v>
      </c>
      <c r="US50" s="23">
        <v>0</v>
      </c>
      <c r="UT50" s="23">
        <v>0</v>
      </c>
      <c r="UU50" s="23">
        <v>1</v>
      </c>
      <c r="UV50" s="23">
        <v>0</v>
      </c>
      <c r="UW50" s="23">
        <v>1</v>
      </c>
      <c r="UX50" s="23">
        <v>0</v>
      </c>
      <c r="UY50" s="23">
        <v>0</v>
      </c>
      <c r="UZ50" s="23">
        <v>0</v>
      </c>
      <c r="VA50" s="23">
        <v>0</v>
      </c>
      <c r="VB50" s="23" t="s">
        <v>2360</v>
      </c>
      <c r="VD50" s="23" t="s">
        <v>781</v>
      </c>
      <c r="VF50" s="23">
        <v>1500</v>
      </c>
      <c r="VG50" s="23">
        <v>1500</v>
      </c>
      <c r="VI50" s="23">
        <v>1500</v>
      </c>
      <c r="VJ50" s="23">
        <v>0</v>
      </c>
      <c r="VK50" s="23">
        <v>0</v>
      </c>
      <c r="VM50" s="23" t="s">
        <v>796</v>
      </c>
      <c r="VN50" s="23" t="s">
        <v>806</v>
      </c>
      <c r="VP50" s="23" t="s">
        <v>781</v>
      </c>
      <c r="VQ50" s="23" t="s">
        <v>2290</v>
      </c>
      <c r="VR50" s="23">
        <v>1</v>
      </c>
      <c r="VS50" s="23">
        <v>1</v>
      </c>
      <c r="VT50" s="23">
        <v>1</v>
      </c>
      <c r="VU50" s="23">
        <v>1</v>
      </c>
      <c r="VV50" s="23">
        <v>0</v>
      </c>
      <c r="VW50" s="23">
        <v>0</v>
      </c>
      <c r="VX50" s="23">
        <v>0</v>
      </c>
      <c r="VY50" s="23">
        <v>1</v>
      </c>
      <c r="VZ50" s="23">
        <v>0</v>
      </c>
      <c r="WA50" s="23">
        <v>1</v>
      </c>
      <c r="WB50" s="23">
        <v>0</v>
      </c>
      <c r="WC50" s="23">
        <v>0</v>
      </c>
      <c r="WD50" s="23">
        <v>0</v>
      </c>
      <c r="WE50" s="23">
        <v>0</v>
      </c>
      <c r="WF50" s="23" t="s">
        <v>2361</v>
      </c>
      <c r="AAB50" s="23" t="s">
        <v>2362</v>
      </c>
      <c r="AAC50" s="25">
        <v>173310292</v>
      </c>
      <c r="AAD50" s="23">
        <v>44309.570081018523</v>
      </c>
      <c r="AAF50" s="23" t="s">
        <v>2172</v>
      </c>
      <c r="AAG50" s="23" t="s">
        <v>2173</v>
      </c>
      <c r="AAJ50" s="23">
        <v>53</v>
      </c>
    </row>
    <row r="51" spans="1:712" x14ac:dyDescent="0.3">
      <c r="A51" s="23" t="s">
        <v>2363</v>
      </c>
      <c r="B51" s="25">
        <v>44308.601539351846</v>
      </c>
      <c r="C51" s="25">
        <v>44308.613092037027</v>
      </c>
      <c r="D51" s="25">
        <v>44308</v>
      </c>
      <c r="E51" s="23" t="s">
        <v>2275</v>
      </c>
      <c r="F51" s="23" t="s">
        <v>825</v>
      </c>
      <c r="G51" s="25">
        <v>44308</v>
      </c>
      <c r="H51" s="23" t="s">
        <v>829</v>
      </c>
      <c r="I51" s="23" t="s">
        <v>830</v>
      </c>
      <c r="J51" s="23" t="s">
        <v>830</v>
      </c>
      <c r="K51" s="23" t="s">
        <v>831</v>
      </c>
      <c r="L51" s="23" t="s">
        <v>793</v>
      </c>
      <c r="M51" s="23" t="s">
        <v>2364</v>
      </c>
      <c r="N51" s="23" t="s">
        <v>852</v>
      </c>
      <c r="O51" s="23">
        <v>0</v>
      </c>
      <c r="P51" s="23">
        <v>0</v>
      </c>
      <c r="Q51" s="23">
        <v>0</v>
      </c>
      <c r="R51" s="23">
        <v>0</v>
      </c>
      <c r="S51" s="23">
        <v>0</v>
      </c>
      <c r="T51" s="23">
        <v>0</v>
      </c>
      <c r="U51" s="23">
        <v>0</v>
      </c>
      <c r="V51" s="23">
        <v>1</v>
      </c>
      <c r="W51" s="23">
        <v>0</v>
      </c>
      <c r="X51" s="23">
        <v>0</v>
      </c>
      <c r="Y51" s="23">
        <v>0</v>
      </c>
      <c r="Z51" s="23">
        <v>0</v>
      </c>
      <c r="AA51" s="23">
        <v>0</v>
      </c>
      <c r="AB51" s="23">
        <v>0</v>
      </c>
      <c r="AC51" s="23">
        <v>0</v>
      </c>
      <c r="AD51" s="23">
        <v>0</v>
      </c>
      <c r="AE51" s="23">
        <v>0</v>
      </c>
      <c r="AF51" s="23">
        <v>0</v>
      </c>
      <c r="AG51" s="23">
        <v>0</v>
      </c>
      <c r="AH51" s="23">
        <v>0</v>
      </c>
      <c r="AI51" s="23">
        <v>0</v>
      </c>
      <c r="AJ51" s="23">
        <v>0</v>
      </c>
      <c r="AK51" s="23">
        <v>0</v>
      </c>
      <c r="IL51" s="23" t="s">
        <v>781</v>
      </c>
      <c r="IN51" s="23">
        <v>8000</v>
      </c>
      <c r="IO51" s="23">
        <v>8000</v>
      </c>
      <c r="IQ51" s="23">
        <v>6500</v>
      </c>
      <c r="IR51" s="23">
        <v>69.230769230769226</v>
      </c>
      <c r="IS51" s="23">
        <v>4500</v>
      </c>
      <c r="IT51" s="23" t="s">
        <v>2365</v>
      </c>
      <c r="IU51" s="23" t="s">
        <v>782</v>
      </c>
      <c r="IW51" s="23" t="s">
        <v>783</v>
      </c>
      <c r="IX51" s="23" t="s">
        <v>781</v>
      </c>
      <c r="IY51" s="23" t="s">
        <v>2366</v>
      </c>
      <c r="IZ51" s="23">
        <v>1</v>
      </c>
      <c r="JA51" s="23">
        <v>0</v>
      </c>
      <c r="JB51" s="23">
        <v>1</v>
      </c>
      <c r="JC51" s="23">
        <v>0</v>
      </c>
      <c r="JD51" s="23">
        <v>0</v>
      </c>
      <c r="JE51" s="23">
        <v>0</v>
      </c>
      <c r="JF51" s="23">
        <v>0</v>
      </c>
      <c r="JG51" s="23">
        <v>0</v>
      </c>
      <c r="JH51" s="23">
        <v>0</v>
      </c>
      <c r="JI51" s="23">
        <v>0</v>
      </c>
      <c r="JJ51" s="23">
        <v>0</v>
      </c>
      <c r="JK51" s="23">
        <v>0</v>
      </c>
      <c r="JL51" s="23">
        <v>0</v>
      </c>
      <c r="JM51" s="23">
        <v>0</v>
      </c>
      <c r="JN51" s="23" t="s">
        <v>804</v>
      </c>
      <c r="AAC51" s="25">
        <v>173310318</v>
      </c>
      <c r="AAD51" s="23">
        <v>44309.570162037038</v>
      </c>
      <c r="AAF51" s="23" t="s">
        <v>2172</v>
      </c>
      <c r="AAG51" s="23" t="s">
        <v>2173</v>
      </c>
      <c r="AAJ51" s="23">
        <v>55</v>
      </c>
    </row>
    <row r="52" spans="1:712" x14ac:dyDescent="0.3">
      <c r="A52" s="23" t="s">
        <v>2367</v>
      </c>
      <c r="B52" s="25">
        <v>44308.588205532396</v>
      </c>
      <c r="C52" s="25">
        <v>44309.338555011578</v>
      </c>
      <c r="D52" s="25">
        <v>44308</v>
      </c>
      <c r="E52" s="23" t="s">
        <v>2287</v>
      </c>
      <c r="F52" s="23" t="s">
        <v>825</v>
      </c>
      <c r="G52" s="25">
        <v>44308</v>
      </c>
      <c r="H52" s="23" t="s">
        <v>829</v>
      </c>
      <c r="I52" s="23" t="s">
        <v>830</v>
      </c>
      <c r="J52" s="23" t="s">
        <v>830</v>
      </c>
      <c r="K52" s="23" t="s">
        <v>831</v>
      </c>
      <c r="L52" s="23" t="s">
        <v>793</v>
      </c>
      <c r="M52" s="23" t="s">
        <v>2368</v>
      </c>
      <c r="N52" s="23" t="s">
        <v>2369</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1</v>
      </c>
      <c r="AH52" s="23">
        <v>1</v>
      </c>
      <c r="AI52" s="23">
        <v>0</v>
      </c>
      <c r="AJ52" s="23">
        <v>0</v>
      </c>
      <c r="AK52" s="23">
        <v>0</v>
      </c>
      <c r="VD52" s="23" t="s">
        <v>781</v>
      </c>
      <c r="VF52" s="23">
        <v>1500</v>
      </c>
      <c r="VG52" s="23">
        <v>1500</v>
      </c>
      <c r="VI52" s="23">
        <v>1500</v>
      </c>
      <c r="VJ52" s="23">
        <v>0</v>
      </c>
      <c r="VK52" s="23">
        <v>0</v>
      </c>
      <c r="VM52" s="23" t="s">
        <v>796</v>
      </c>
      <c r="VN52" s="23" t="s">
        <v>806</v>
      </c>
      <c r="VP52" s="23" t="s">
        <v>781</v>
      </c>
      <c r="VQ52" s="23" t="s">
        <v>2344</v>
      </c>
      <c r="VR52" s="23">
        <v>1</v>
      </c>
      <c r="VS52" s="23">
        <v>1</v>
      </c>
      <c r="VT52" s="23">
        <v>1</v>
      </c>
      <c r="VU52" s="23">
        <v>1</v>
      </c>
      <c r="VV52" s="23">
        <v>0</v>
      </c>
      <c r="VW52" s="23">
        <v>0</v>
      </c>
      <c r="VX52" s="23">
        <v>0</v>
      </c>
      <c r="VY52" s="23">
        <v>0</v>
      </c>
      <c r="VZ52" s="23">
        <v>0</v>
      </c>
      <c r="WA52" s="23">
        <v>0</v>
      </c>
      <c r="WB52" s="23">
        <v>0</v>
      </c>
      <c r="WC52" s="23">
        <v>0</v>
      </c>
      <c r="WD52" s="23">
        <v>0</v>
      </c>
      <c r="WE52" s="23">
        <v>0</v>
      </c>
      <c r="WF52" s="23" t="s">
        <v>2370</v>
      </c>
      <c r="WH52" s="23" t="s">
        <v>781</v>
      </c>
      <c r="WJ52" s="23">
        <v>2500</v>
      </c>
      <c r="WK52" s="23">
        <v>2500</v>
      </c>
      <c r="WM52" s="23">
        <v>2500</v>
      </c>
      <c r="WN52" s="23">
        <v>0</v>
      </c>
      <c r="WO52" s="23">
        <v>0</v>
      </c>
      <c r="WQ52" s="23" t="s">
        <v>796</v>
      </c>
      <c r="WR52" s="23" t="s">
        <v>806</v>
      </c>
      <c r="WT52" s="23" t="s">
        <v>781</v>
      </c>
      <c r="WU52" s="23" t="s">
        <v>2371</v>
      </c>
      <c r="WV52" s="23">
        <v>1</v>
      </c>
      <c r="WW52" s="23">
        <v>1</v>
      </c>
      <c r="WX52" s="23">
        <v>1</v>
      </c>
      <c r="WY52" s="23">
        <v>0</v>
      </c>
      <c r="WZ52" s="23">
        <v>0</v>
      </c>
      <c r="XA52" s="23">
        <v>0</v>
      </c>
      <c r="XB52" s="23">
        <v>0</v>
      </c>
      <c r="XC52" s="23">
        <v>0</v>
      </c>
      <c r="XD52" s="23">
        <v>0</v>
      </c>
      <c r="XE52" s="23">
        <v>1</v>
      </c>
      <c r="XF52" s="23">
        <v>0</v>
      </c>
      <c r="XG52" s="23">
        <v>0</v>
      </c>
      <c r="XH52" s="23">
        <v>0</v>
      </c>
      <c r="XI52" s="23">
        <v>0</v>
      </c>
      <c r="XJ52" s="23" t="s">
        <v>2372</v>
      </c>
      <c r="AAB52" s="23" t="s">
        <v>2373</v>
      </c>
      <c r="AAC52" s="25">
        <v>173310337</v>
      </c>
      <c r="AAD52" s="23">
        <v>44309.570266203707</v>
      </c>
      <c r="AAF52" s="23" t="s">
        <v>2172</v>
      </c>
      <c r="AAG52" s="23" t="s">
        <v>2173</v>
      </c>
      <c r="AAJ52" s="23">
        <v>56</v>
      </c>
    </row>
    <row r="53" spans="1:712" x14ac:dyDescent="0.3">
      <c r="A53" s="23" t="s">
        <v>2374</v>
      </c>
      <c r="B53" s="25">
        <v>44308.614186215273</v>
      </c>
      <c r="C53" s="25">
        <v>44308.623988067142</v>
      </c>
      <c r="D53" s="25">
        <v>44308</v>
      </c>
      <c r="E53" s="23" t="s">
        <v>2275</v>
      </c>
      <c r="F53" s="23" t="s">
        <v>825</v>
      </c>
      <c r="G53" s="25">
        <v>44308</v>
      </c>
      <c r="H53" s="23" t="s">
        <v>829</v>
      </c>
      <c r="I53" s="23" t="s">
        <v>830</v>
      </c>
      <c r="J53" s="23" t="s">
        <v>830</v>
      </c>
      <c r="K53" s="23" t="s">
        <v>831</v>
      </c>
      <c r="L53" s="23" t="s">
        <v>793</v>
      </c>
      <c r="M53" s="23" t="s">
        <v>2375</v>
      </c>
      <c r="N53" s="23" t="s">
        <v>2277</v>
      </c>
      <c r="O53" s="23">
        <v>0</v>
      </c>
      <c r="P53" s="23">
        <v>0</v>
      </c>
      <c r="Q53" s="23">
        <v>0</v>
      </c>
      <c r="R53" s="23">
        <v>0</v>
      </c>
      <c r="S53" s="23">
        <v>0</v>
      </c>
      <c r="T53" s="23">
        <v>0</v>
      </c>
      <c r="U53" s="23">
        <v>0</v>
      </c>
      <c r="V53" s="23">
        <v>0</v>
      </c>
      <c r="W53" s="23">
        <v>0</v>
      </c>
      <c r="X53" s="23">
        <v>0</v>
      </c>
      <c r="Y53" s="23">
        <v>1</v>
      </c>
      <c r="Z53" s="23">
        <v>0</v>
      </c>
      <c r="AA53" s="23">
        <v>0</v>
      </c>
      <c r="AB53" s="23">
        <v>0</v>
      </c>
      <c r="AC53" s="23">
        <v>1</v>
      </c>
      <c r="AD53" s="23">
        <v>0</v>
      </c>
      <c r="AE53" s="23">
        <v>0</v>
      </c>
      <c r="AF53" s="23">
        <v>0</v>
      </c>
      <c r="AG53" s="23">
        <v>0</v>
      </c>
      <c r="AH53" s="23">
        <v>0</v>
      </c>
      <c r="AI53" s="23">
        <v>0</v>
      </c>
      <c r="AJ53" s="23">
        <v>0</v>
      </c>
      <c r="AK53" s="23">
        <v>0</v>
      </c>
      <c r="LX53" s="23" t="s">
        <v>808</v>
      </c>
      <c r="LY53" s="23">
        <v>500</v>
      </c>
      <c r="LZ53" s="23">
        <v>500</v>
      </c>
      <c r="MA53" s="23">
        <v>500</v>
      </c>
      <c r="MC53" s="23">
        <v>500</v>
      </c>
      <c r="MD53" s="23">
        <v>0</v>
      </c>
      <c r="ME53" s="23">
        <v>0</v>
      </c>
      <c r="MG53" s="23" t="s">
        <v>796</v>
      </c>
      <c r="MH53" s="23" t="s">
        <v>806</v>
      </c>
      <c r="MJ53" s="23" t="s">
        <v>781</v>
      </c>
      <c r="MK53" s="23" t="s">
        <v>2225</v>
      </c>
      <c r="ML53" s="23">
        <v>1</v>
      </c>
      <c r="MM53" s="23">
        <v>0</v>
      </c>
      <c r="MN53" s="23">
        <v>0</v>
      </c>
      <c r="MO53" s="23">
        <v>0</v>
      </c>
      <c r="MP53" s="23">
        <v>0</v>
      </c>
      <c r="MQ53" s="23">
        <v>0</v>
      </c>
      <c r="MR53" s="23">
        <v>0</v>
      </c>
      <c r="MS53" s="23">
        <v>0</v>
      </c>
      <c r="MT53" s="23">
        <v>0</v>
      </c>
      <c r="MU53" s="23">
        <v>1</v>
      </c>
      <c r="MV53" s="23">
        <v>0</v>
      </c>
      <c r="MW53" s="23">
        <v>0</v>
      </c>
      <c r="MX53" s="23">
        <v>0</v>
      </c>
      <c r="MY53" s="23">
        <v>0</v>
      </c>
      <c r="SV53" s="23" t="s">
        <v>808</v>
      </c>
      <c r="SW53" s="23">
        <v>150</v>
      </c>
      <c r="SX53" s="23">
        <v>100</v>
      </c>
      <c r="SY53" s="23">
        <v>100</v>
      </c>
      <c r="TA53" s="23">
        <v>100</v>
      </c>
      <c r="TB53" s="23">
        <v>0</v>
      </c>
      <c r="TC53" s="23">
        <v>0</v>
      </c>
      <c r="TE53" s="23" t="s">
        <v>796</v>
      </c>
      <c r="TF53" s="23" t="s">
        <v>806</v>
      </c>
      <c r="TH53" s="23" t="s">
        <v>781</v>
      </c>
      <c r="TI53" s="23" t="s">
        <v>2225</v>
      </c>
      <c r="TJ53" s="23">
        <v>1</v>
      </c>
      <c r="TK53" s="23">
        <v>0</v>
      </c>
      <c r="TL53" s="23">
        <v>0</v>
      </c>
      <c r="TM53" s="23">
        <v>0</v>
      </c>
      <c r="TN53" s="23">
        <v>0</v>
      </c>
      <c r="TO53" s="23">
        <v>0</v>
      </c>
      <c r="TP53" s="23">
        <v>0</v>
      </c>
      <c r="TQ53" s="23">
        <v>0</v>
      </c>
      <c r="TR53" s="23">
        <v>0</v>
      </c>
      <c r="TS53" s="23">
        <v>1</v>
      </c>
      <c r="TT53" s="23">
        <v>0</v>
      </c>
      <c r="TU53" s="23">
        <v>0</v>
      </c>
      <c r="TV53" s="23">
        <v>0</v>
      </c>
      <c r="TW53" s="23">
        <v>0</v>
      </c>
      <c r="AAC53" s="25">
        <v>173310355</v>
      </c>
      <c r="AAD53" s="23">
        <v>44309.570335648154</v>
      </c>
      <c r="AAF53" s="23" t="s">
        <v>2172</v>
      </c>
      <c r="AAG53" s="23" t="s">
        <v>2173</v>
      </c>
      <c r="AAJ53" s="23">
        <v>58</v>
      </c>
    </row>
    <row r="54" spans="1:712" x14ac:dyDescent="0.3">
      <c r="A54" s="23" t="s">
        <v>2376</v>
      </c>
      <c r="B54" s="25">
        <v>44308.592825601852</v>
      </c>
      <c r="C54" s="25">
        <v>44308.598781006942</v>
      </c>
      <c r="D54" s="25">
        <v>44308</v>
      </c>
      <c r="E54" s="23" t="s">
        <v>2287</v>
      </c>
      <c r="F54" s="23" t="s">
        <v>825</v>
      </c>
      <c r="G54" s="25">
        <v>44308</v>
      </c>
      <c r="H54" s="23" t="s">
        <v>829</v>
      </c>
      <c r="I54" s="23" t="s">
        <v>830</v>
      </c>
      <c r="J54" s="23" t="s">
        <v>830</v>
      </c>
      <c r="K54" s="23" t="s">
        <v>831</v>
      </c>
      <c r="L54" s="23" t="s">
        <v>793</v>
      </c>
      <c r="M54" s="23" t="s">
        <v>2377</v>
      </c>
      <c r="N54" s="23" t="s">
        <v>2378</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1</v>
      </c>
      <c r="AG54" s="23">
        <v>1</v>
      </c>
      <c r="AH54" s="23">
        <v>1</v>
      </c>
      <c r="AI54" s="23">
        <v>0</v>
      </c>
      <c r="AJ54" s="23">
        <v>0</v>
      </c>
      <c r="AK54" s="23">
        <v>0</v>
      </c>
      <c r="TZ54" s="23" t="s">
        <v>781</v>
      </c>
      <c r="UB54" s="23">
        <v>200</v>
      </c>
      <c r="UC54" s="23">
        <v>200</v>
      </c>
      <c r="UE54" s="23">
        <v>200</v>
      </c>
      <c r="UF54" s="23">
        <v>0</v>
      </c>
      <c r="UG54" s="23">
        <v>0</v>
      </c>
      <c r="UI54" s="23" t="s">
        <v>796</v>
      </c>
      <c r="UJ54" s="23" t="s">
        <v>858</v>
      </c>
      <c r="UL54" s="23" t="s">
        <v>781</v>
      </c>
      <c r="UM54" s="23" t="s">
        <v>2328</v>
      </c>
      <c r="UN54" s="23">
        <v>1</v>
      </c>
      <c r="UO54" s="23">
        <v>1</v>
      </c>
      <c r="UP54" s="23">
        <v>1</v>
      </c>
      <c r="UQ54" s="23">
        <v>1</v>
      </c>
      <c r="UR54" s="23">
        <v>0</v>
      </c>
      <c r="US54" s="23">
        <v>0</v>
      </c>
      <c r="UT54" s="23">
        <v>0</v>
      </c>
      <c r="UU54" s="23">
        <v>0</v>
      </c>
      <c r="UV54" s="23">
        <v>0</v>
      </c>
      <c r="UW54" s="23">
        <v>1</v>
      </c>
      <c r="UX54" s="23">
        <v>0</v>
      </c>
      <c r="UY54" s="23">
        <v>0</v>
      </c>
      <c r="UZ54" s="23">
        <v>0</v>
      </c>
      <c r="VA54" s="23">
        <v>0</v>
      </c>
      <c r="VB54" s="23" t="s">
        <v>2291</v>
      </c>
      <c r="VD54" s="23" t="s">
        <v>781</v>
      </c>
      <c r="VF54" s="23">
        <v>1600</v>
      </c>
      <c r="VG54" s="23">
        <v>1600</v>
      </c>
      <c r="VI54" s="23">
        <v>1500</v>
      </c>
      <c r="VJ54" s="23">
        <v>6.666666666666667</v>
      </c>
      <c r="VK54" s="23">
        <v>100</v>
      </c>
      <c r="VM54" s="23" t="s">
        <v>796</v>
      </c>
      <c r="VN54" s="23" t="s">
        <v>806</v>
      </c>
      <c r="VP54" s="23" t="s">
        <v>781</v>
      </c>
      <c r="VQ54" s="23" t="s">
        <v>2328</v>
      </c>
      <c r="VR54" s="23">
        <v>1</v>
      </c>
      <c r="VS54" s="23">
        <v>1</v>
      </c>
      <c r="VT54" s="23">
        <v>1</v>
      </c>
      <c r="VU54" s="23">
        <v>1</v>
      </c>
      <c r="VV54" s="23">
        <v>0</v>
      </c>
      <c r="VW54" s="23">
        <v>0</v>
      </c>
      <c r="VX54" s="23">
        <v>0</v>
      </c>
      <c r="VY54" s="23">
        <v>0</v>
      </c>
      <c r="VZ54" s="23">
        <v>0</v>
      </c>
      <c r="WA54" s="23">
        <v>1</v>
      </c>
      <c r="WB54" s="23">
        <v>0</v>
      </c>
      <c r="WC54" s="23">
        <v>0</v>
      </c>
      <c r="WD54" s="23">
        <v>0</v>
      </c>
      <c r="WE54" s="23">
        <v>0</v>
      </c>
      <c r="WF54" s="23" t="s">
        <v>2291</v>
      </c>
      <c r="WH54" s="23" t="s">
        <v>781</v>
      </c>
      <c r="WJ54" s="23">
        <v>2000</v>
      </c>
      <c r="WK54" s="23">
        <v>2000</v>
      </c>
      <c r="WM54" s="23">
        <v>2500</v>
      </c>
      <c r="WN54" s="23">
        <v>-20</v>
      </c>
      <c r="WO54" s="23">
        <v>-500</v>
      </c>
      <c r="WP54" s="23" t="s">
        <v>2379</v>
      </c>
      <c r="WQ54" s="23" t="s">
        <v>796</v>
      </c>
      <c r="WR54" s="23" t="s">
        <v>806</v>
      </c>
      <c r="WT54" s="23" t="s">
        <v>781</v>
      </c>
      <c r="WU54" s="23" t="s">
        <v>2328</v>
      </c>
      <c r="WV54" s="23">
        <v>1</v>
      </c>
      <c r="WW54" s="23">
        <v>1</v>
      </c>
      <c r="WX54" s="23">
        <v>1</v>
      </c>
      <c r="WY54" s="23">
        <v>1</v>
      </c>
      <c r="WZ54" s="23">
        <v>0</v>
      </c>
      <c r="XA54" s="23">
        <v>0</v>
      </c>
      <c r="XB54" s="23">
        <v>0</v>
      </c>
      <c r="XC54" s="23">
        <v>0</v>
      </c>
      <c r="XD54" s="23">
        <v>0</v>
      </c>
      <c r="XE54" s="23">
        <v>1</v>
      </c>
      <c r="XF54" s="23">
        <v>0</v>
      </c>
      <c r="XG54" s="23">
        <v>0</v>
      </c>
      <c r="XH54" s="23">
        <v>0</v>
      </c>
      <c r="XI54" s="23">
        <v>0</v>
      </c>
      <c r="XJ54" s="23" t="s">
        <v>2291</v>
      </c>
      <c r="AAB54" s="23" t="s">
        <v>2380</v>
      </c>
      <c r="AAC54" s="25">
        <v>173310388</v>
      </c>
      <c r="AAD54" s="23">
        <v>44309.570451388892</v>
      </c>
      <c r="AAF54" s="23" t="s">
        <v>2172</v>
      </c>
      <c r="AAG54" s="23" t="s">
        <v>2173</v>
      </c>
      <c r="AAJ54" s="23">
        <v>59</v>
      </c>
    </row>
    <row r="55" spans="1:712" x14ac:dyDescent="0.3">
      <c r="A55" s="23" t="s">
        <v>2381</v>
      </c>
      <c r="B55" s="25">
        <v>44308.615832696763</v>
      </c>
      <c r="C55" s="25">
        <v>44308.619118657407</v>
      </c>
      <c r="D55" s="25">
        <v>44308</v>
      </c>
      <c r="E55" s="23" t="s">
        <v>2275</v>
      </c>
      <c r="F55" s="23" t="s">
        <v>825</v>
      </c>
      <c r="G55" s="25">
        <v>44308</v>
      </c>
      <c r="H55" s="23" t="s">
        <v>829</v>
      </c>
      <c r="I55" s="23" t="s">
        <v>830</v>
      </c>
      <c r="J55" s="23" t="s">
        <v>830</v>
      </c>
      <c r="K55" s="23" t="s">
        <v>831</v>
      </c>
      <c r="L55" s="23" t="s">
        <v>793</v>
      </c>
      <c r="M55" s="23" t="s">
        <v>2382</v>
      </c>
      <c r="N55" s="23" t="s">
        <v>815</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1</v>
      </c>
      <c r="AJ55" s="23">
        <v>0</v>
      </c>
      <c r="AK55" s="23">
        <v>0</v>
      </c>
      <c r="XL55" s="23" t="s">
        <v>781</v>
      </c>
      <c r="XN55" s="23">
        <v>100</v>
      </c>
      <c r="XO55" s="23">
        <v>100</v>
      </c>
      <c r="XP55" s="23">
        <v>0</v>
      </c>
      <c r="XQ55" s="23">
        <v>0</v>
      </c>
      <c r="XS55" s="23" t="s">
        <v>807</v>
      </c>
      <c r="XV55" s="23" t="s">
        <v>785</v>
      </c>
      <c r="AAB55" s="23" t="s">
        <v>2383</v>
      </c>
      <c r="AAC55" s="25">
        <v>173310399</v>
      </c>
      <c r="AAD55" s="23">
        <v>44309.570486111123</v>
      </c>
      <c r="AAF55" s="23" t="s">
        <v>2172</v>
      </c>
      <c r="AAG55" s="23" t="s">
        <v>2173</v>
      </c>
      <c r="AAJ55" s="23">
        <v>61</v>
      </c>
    </row>
    <row r="56" spans="1:712" x14ac:dyDescent="0.3">
      <c r="A56" s="23" t="s">
        <v>2384</v>
      </c>
      <c r="B56" s="25">
        <v>44308.598930520842</v>
      </c>
      <c r="C56" s="25">
        <v>44308.605912673607</v>
      </c>
      <c r="D56" s="25">
        <v>44308</v>
      </c>
      <c r="E56" s="23" t="s">
        <v>2287</v>
      </c>
      <c r="F56" s="23" t="s">
        <v>825</v>
      </c>
      <c r="G56" s="25">
        <v>44308</v>
      </c>
      <c r="H56" s="23" t="s">
        <v>829</v>
      </c>
      <c r="I56" s="23" t="s">
        <v>830</v>
      </c>
      <c r="J56" s="23" t="s">
        <v>830</v>
      </c>
      <c r="K56" s="23" t="s">
        <v>831</v>
      </c>
      <c r="L56" s="23" t="s">
        <v>793</v>
      </c>
      <c r="M56" s="23" t="s">
        <v>2385</v>
      </c>
      <c r="N56" s="23" t="s">
        <v>2378</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1</v>
      </c>
      <c r="AG56" s="23">
        <v>1</v>
      </c>
      <c r="AH56" s="23">
        <v>1</v>
      </c>
      <c r="AI56" s="23">
        <v>0</v>
      </c>
      <c r="AJ56" s="23">
        <v>0</v>
      </c>
      <c r="AK56" s="23">
        <v>0</v>
      </c>
      <c r="TZ56" s="23" t="s">
        <v>781</v>
      </c>
      <c r="UB56" s="23">
        <v>200</v>
      </c>
      <c r="UC56" s="23">
        <v>200</v>
      </c>
      <c r="UE56" s="23">
        <v>200</v>
      </c>
      <c r="UF56" s="23">
        <v>0</v>
      </c>
      <c r="UG56" s="23">
        <v>0</v>
      </c>
      <c r="UI56" s="23" t="s">
        <v>796</v>
      </c>
      <c r="UJ56" s="23" t="s">
        <v>858</v>
      </c>
      <c r="UL56" s="23" t="s">
        <v>781</v>
      </c>
      <c r="UM56" s="23" t="s">
        <v>2328</v>
      </c>
      <c r="UN56" s="23">
        <v>1</v>
      </c>
      <c r="UO56" s="23">
        <v>1</v>
      </c>
      <c r="UP56" s="23">
        <v>1</v>
      </c>
      <c r="UQ56" s="23">
        <v>1</v>
      </c>
      <c r="UR56" s="23">
        <v>0</v>
      </c>
      <c r="US56" s="23">
        <v>0</v>
      </c>
      <c r="UT56" s="23">
        <v>0</v>
      </c>
      <c r="UU56" s="23">
        <v>0</v>
      </c>
      <c r="UV56" s="23">
        <v>0</v>
      </c>
      <c r="UW56" s="23">
        <v>1</v>
      </c>
      <c r="UX56" s="23">
        <v>0</v>
      </c>
      <c r="UY56" s="23">
        <v>0</v>
      </c>
      <c r="UZ56" s="23">
        <v>0</v>
      </c>
      <c r="VA56" s="23">
        <v>0</v>
      </c>
      <c r="VB56" s="23" t="s">
        <v>2386</v>
      </c>
      <c r="VD56" s="23" t="s">
        <v>781</v>
      </c>
      <c r="VF56" s="23">
        <v>1700</v>
      </c>
      <c r="VG56" s="23">
        <v>1700</v>
      </c>
      <c r="VI56" s="23">
        <v>1500</v>
      </c>
      <c r="VJ56" s="23">
        <v>13.33333333333333</v>
      </c>
      <c r="VK56" s="23">
        <v>200</v>
      </c>
      <c r="VL56" s="23" t="s">
        <v>2387</v>
      </c>
      <c r="VM56" s="23" t="s">
        <v>796</v>
      </c>
      <c r="VN56" s="23" t="s">
        <v>806</v>
      </c>
      <c r="VP56" s="23" t="s">
        <v>781</v>
      </c>
      <c r="VQ56" s="23" t="s">
        <v>2328</v>
      </c>
      <c r="VR56" s="23">
        <v>1</v>
      </c>
      <c r="VS56" s="23">
        <v>1</v>
      </c>
      <c r="VT56" s="23">
        <v>1</v>
      </c>
      <c r="VU56" s="23">
        <v>1</v>
      </c>
      <c r="VV56" s="23">
        <v>0</v>
      </c>
      <c r="VW56" s="23">
        <v>0</v>
      </c>
      <c r="VX56" s="23">
        <v>0</v>
      </c>
      <c r="VY56" s="23">
        <v>0</v>
      </c>
      <c r="VZ56" s="23">
        <v>0</v>
      </c>
      <c r="WA56" s="23">
        <v>1</v>
      </c>
      <c r="WB56" s="23">
        <v>0</v>
      </c>
      <c r="WC56" s="23">
        <v>0</v>
      </c>
      <c r="WD56" s="23">
        <v>0</v>
      </c>
      <c r="WE56" s="23">
        <v>0</v>
      </c>
      <c r="WF56" s="23" t="s">
        <v>2388</v>
      </c>
      <c r="WH56" s="23" t="s">
        <v>781</v>
      </c>
      <c r="WJ56" s="23">
        <v>1750</v>
      </c>
      <c r="WK56" s="23">
        <v>1750</v>
      </c>
      <c r="WM56" s="23">
        <v>2500</v>
      </c>
      <c r="WN56" s="23">
        <v>-30</v>
      </c>
      <c r="WO56" s="23">
        <v>-750</v>
      </c>
      <c r="WP56" s="23" t="s">
        <v>2389</v>
      </c>
      <c r="WQ56" s="23" t="s">
        <v>796</v>
      </c>
      <c r="WR56" s="23" t="s">
        <v>806</v>
      </c>
      <c r="WT56" s="23" t="s">
        <v>781</v>
      </c>
      <c r="WU56" s="23" t="s">
        <v>2328</v>
      </c>
      <c r="WV56" s="23">
        <v>1</v>
      </c>
      <c r="WW56" s="23">
        <v>1</v>
      </c>
      <c r="WX56" s="23">
        <v>1</v>
      </c>
      <c r="WY56" s="23">
        <v>1</v>
      </c>
      <c r="WZ56" s="23">
        <v>0</v>
      </c>
      <c r="XA56" s="23">
        <v>0</v>
      </c>
      <c r="XB56" s="23">
        <v>0</v>
      </c>
      <c r="XC56" s="23">
        <v>0</v>
      </c>
      <c r="XD56" s="23">
        <v>0</v>
      </c>
      <c r="XE56" s="23">
        <v>1</v>
      </c>
      <c r="XF56" s="23">
        <v>0</v>
      </c>
      <c r="XG56" s="23">
        <v>0</v>
      </c>
      <c r="XH56" s="23">
        <v>0</v>
      </c>
      <c r="XI56" s="23">
        <v>0</v>
      </c>
      <c r="XJ56" s="23" t="s">
        <v>2390</v>
      </c>
      <c r="AAB56" s="23" t="s">
        <v>2391</v>
      </c>
      <c r="AAC56" s="25">
        <v>173310444</v>
      </c>
      <c r="AAD56" s="23">
        <v>44309.570613425924</v>
      </c>
      <c r="AAF56" s="23" t="s">
        <v>2172</v>
      </c>
      <c r="AAG56" s="23" t="s">
        <v>2173</v>
      </c>
      <c r="AAJ56" s="23">
        <v>62</v>
      </c>
    </row>
    <row r="57" spans="1:712" x14ac:dyDescent="0.3">
      <c r="A57" s="23" t="s">
        <v>2392</v>
      </c>
      <c r="B57" s="25">
        <v>44308.619448368059</v>
      </c>
      <c r="C57" s="25">
        <v>44308.620710208328</v>
      </c>
      <c r="D57" s="25">
        <v>44308</v>
      </c>
      <c r="E57" s="23" t="s">
        <v>2275</v>
      </c>
      <c r="F57" s="23" t="s">
        <v>825</v>
      </c>
      <c r="G57" s="25">
        <v>44308</v>
      </c>
      <c r="H57" s="23" t="s">
        <v>829</v>
      </c>
      <c r="I57" s="23" t="s">
        <v>830</v>
      </c>
      <c r="J57" s="23" t="s">
        <v>830</v>
      </c>
      <c r="K57" s="23" t="s">
        <v>831</v>
      </c>
      <c r="L57" s="23" t="s">
        <v>793</v>
      </c>
      <c r="M57" s="23" t="s">
        <v>2393</v>
      </c>
      <c r="N57" s="23" t="s">
        <v>815</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1</v>
      </c>
      <c r="AJ57" s="23">
        <v>0</v>
      </c>
      <c r="AK57" s="23">
        <v>0</v>
      </c>
      <c r="XL57" s="23" t="s">
        <v>781</v>
      </c>
      <c r="XN57" s="23">
        <v>100</v>
      </c>
      <c r="XO57" s="23">
        <v>100</v>
      </c>
      <c r="XP57" s="23">
        <v>0</v>
      </c>
      <c r="XQ57" s="23">
        <v>0</v>
      </c>
      <c r="XS57" s="23" t="s">
        <v>807</v>
      </c>
      <c r="XV57" s="23" t="s">
        <v>785</v>
      </c>
      <c r="AAC57" s="25">
        <v>173310449</v>
      </c>
      <c r="AAD57" s="23">
        <v>44309.570636574077</v>
      </c>
      <c r="AAF57" s="23" t="s">
        <v>2172</v>
      </c>
      <c r="AAG57" s="23" t="s">
        <v>2173</v>
      </c>
      <c r="AAJ57" s="23">
        <v>63</v>
      </c>
    </row>
    <row r="58" spans="1:712" x14ac:dyDescent="0.3">
      <c r="A58" s="23" t="s">
        <v>2394</v>
      </c>
      <c r="B58" s="25">
        <v>44308.621061990743</v>
      </c>
      <c r="C58" s="25">
        <v>44308.622019733797</v>
      </c>
      <c r="D58" s="25">
        <v>44308</v>
      </c>
      <c r="E58" s="23" t="s">
        <v>2275</v>
      </c>
      <c r="F58" s="23" t="s">
        <v>825</v>
      </c>
      <c r="G58" s="25">
        <v>44308</v>
      </c>
      <c r="H58" s="23" t="s">
        <v>829</v>
      </c>
      <c r="I58" s="23" t="s">
        <v>830</v>
      </c>
      <c r="J58" s="23" t="s">
        <v>830</v>
      </c>
      <c r="K58" s="23" t="s">
        <v>831</v>
      </c>
      <c r="L58" s="23" t="s">
        <v>793</v>
      </c>
      <c r="N58" s="23" t="s">
        <v>815</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1</v>
      </c>
      <c r="AJ58" s="23">
        <v>0</v>
      </c>
      <c r="AK58" s="23">
        <v>0</v>
      </c>
      <c r="XL58" s="23" t="s">
        <v>781</v>
      </c>
      <c r="XN58" s="23">
        <v>100</v>
      </c>
      <c r="XO58" s="23">
        <v>100</v>
      </c>
      <c r="XP58" s="23">
        <v>0</v>
      </c>
      <c r="XQ58" s="23">
        <v>0</v>
      </c>
      <c r="XS58" s="23" t="s">
        <v>807</v>
      </c>
      <c r="XV58" s="23" t="s">
        <v>785</v>
      </c>
      <c r="AAB58" s="23" t="s">
        <v>2395</v>
      </c>
      <c r="AAC58" s="25">
        <v>173310521</v>
      </c>
      <c r="AAD58" s="23">
        <v>44309.570798611108</v>
      </c>
      <c r="AAF58" s="23" t="s">
        <v>2172</v>
      </c>
      <c r="AAG58" s="23" t="s">
        <v>2173</v>
      </c>
      <c r="AAJ58" s="23">
        <v>64</v>
      </c>
    </row>
    <row r="59" spans="1:712" x14ac:dyDescent="0.3">
      <c r="A59" s="23" t="s">
        <v>2396</v>
      </c>
      <c r="B59" s="25">
        <v>44308.629453425921</v>
      </c>
      <c r="C59" s="25">
        <v>44308.63522596065</v>
      </c>
      <c r="D59" s="25">
        <v>44308</v>
      </c>
      <c r="E59" s="23" t="s">
        <v>2287</v>
      </c>
      <c r="F59" s="23" t="s">
        <v>825</v>
      </c>
      <c r="G59" s="25">
        <v>44308</v>
      </c>
      <c r="H59" s="23" t="s">
        <v>829</v>
      </c>
      <c r="I59" s="23" t="s">
        <v>830</v>
      </c>
      <c r="J59" s="23" t="s">
        <v>830</v>
      </c>
      <c r="K59" s="23" t="s">
        <v>831</v>
      </c>
      <c r="L59" s="23" t="s">
        <v>780</v>
      </c>
      <c r="M59" s="23" t="s">
        <v>2397</v>
      </c>
      <c r="N59" s="23" t="s">
        <v>2398</v>
      </c>
      <c r="O59" s="23">
        <v>0</v>
      </c>
      <c r="P59" s="23">
        <v>0</v>
      </c>
      <c r="Q59" s="23">
        <v>0</v>
      </c>
      <c r="R59" s="23">
        <v>0</v>
      </c>
      <c r="S59" s="23">
        <v>0</v>
      </c>
      <c r="T59" s="23">
        <v>0</v>
      </c>
      <c r="U59" s="23">
        <v>0</v>
      </c>
      <c r="V59" s="23">
        <v>0</v>
      </c>
      <c r="W59" s="23">
        <v>0</v>
      </c>
      <c r="X59" s="23">
        <v>0</v>
      </c>
      <c r="Y59" s="23">
        <v>0</v>
      </c>
      <c r="Z59" s="23">
        <v>0</v>
      </c>
      <c r="AA59" s="23">
        <v>0</v>
      </c>
      <c r="AB59" s="23">
        <v>1</v>
      </c>
      <c r="AC59" s="23">
        <v>0</v>
      </c>
      <c r="AD59" s="23">
        <v>0</v>
      </c>
      <c r="AE59" s="23">
        <v>1</v>
      </c>
      <c r="AF59" s="23">
        <v>1</v>
      </c>
      <c r="AG59" s="23">
        <v>1</v>
      </c>
      <c r="AH59" s="23">
        <v>1</v>
      </c>
      <c r="AI59" s="23">
        <v>0</v>
      </c>
      <c r="AJ59" s="23">
        <v>1</v>
      </c>
      <c r="AK59" s="23">
        <v>0</v>
      </c>
      <c r="QN59" s="23" t="s">
        <v>781</v>
      </c>
      <c r="QP59" s="23">
        <v>1500</v>
      </c>
      <c r="QQ59" s="23">
        <v>1500</v>
      </c>
      <c r="QS59" s="23">
        <v>1500</v>
      </c>
      <c r="QT59" s="23">
        <v>0</v>
      </c>
      <c r="QU59" s="23">
        <v>0</v>
      </c>
      <c r="QW59" s="23" t="s">
        <v>796</v>
      </c>
      <c r="QX59" s="23" t="s">
        <v>806</v>
      </c>
      <c r="QZ59" s="23" t="s">
        <v>781</v>
      </c>
      <c r="RA59" s="23" t="s">
        <v>2399</v>
      </c>
      <c r="RB59" s="23">
        <v>1</v>
      </c>
      <c r="RC59" s="23">
        <v>1</v>
      </c>
      <c r="RD59" s="23">
        <v>1</v>
      </c>
      <c r="RE59" s="23">
        <v>0</v>
      </c>
      <c r="RF59" s="23">
        <v>0</v>
      </c>
      <c r="RG59" s="23">
        <v>0</v>
      </c>
      <c r="RH59" s="23">
        <v>0</v>
      </c>
      <c r="RI59" s="23">
        <v>1</v>
      </c>
      <c r="RJ59" s="23">
        <v>0</v>
      </c>
      <c r="RK59" s="23">
        <v>1</v>
      </c>
      <c r="RL59" s="23">
        <v>0</v>
      </c>
      <c r="RM59" s="23">
        <v>0</v>
      </c>
      <c r="RN59" s="23">
        <v>0</v>
      </c>
      <c r="RO59" s="23">
        <v>0</v>
      </c>
      <c r="RP59" s="23" t="s">
        <v>2291</v>
      </c>
      <c r="RR59" s="23" t="s">
        <v>808</v>
      </c>
      <c r="RS59" s="23">
        <v>200</v>
      </c>
      <c r="RT59" s="23">
        <v>200</v>
      </c>
      <c r="RU59" s="23">
        <v>200</v>
      </c>
      <c r="RW59" s="23">
        <v>200</v>
      </c>
      <c r="RX59" s="23">
        <v>900</v>
      </c>
      <c r="RY59" s="23">
        <v>1800</v>
      </c>
      <c r="RZ59" s="23" t="s">
        <v>2400</v>
      </c>
      <c r="SA59" s="23" t="s">
        <v>796</v>
      </c>
      <c r="SB59" s="23" t="s">
        <v>806</v>
      </c>
      <c r="SD59" s="23" t="s">
        <v>781</v>
      </c>
      <c r="SE59" s="23" t="s">
        <v>2399</v>
      </c>
      <c r="SF59" s="23">
        <v>1</v>
      </c>
      <c r="SG59" s="23">
        <v>1</v>
      </c>
      <c r="SH59" s="23">
        <v>1</v>
      </c>
      <c r="SI59" s="23">
        <v>0</v>
      </c>
      <c r="SJ59" s="23">
        <v>0</v>
      </c>
      <c r="SK59" s="23">
        <v>0</v>
      </c>
      <c r="SL59" s="23">
        <v>0</v>
      </c>
      <c r="SM59" s="23">
        <v>1</v>
      </c>
      <c r="SN59" s="23">
        <v>0</v>
      </c>
      <c r="SO59" s="23">
        <v>1</v>
      </c>
      <c r="SP59" s="23">
        <v>0</v>
      </c>
      <c r="SQ59" s="23">
        <v>0</v>
      </c>
      <c r="SR59" s="23">
        <v>0</v>
      </c>
      <c r="SS59" s="23">
        <v>0</v>
      </c>
      <c r="ST59" s="23" t="s">
        <v>2291</v>
      </c>
      <c r="TZ59" s="23" t="s">
        <v>781</v>
      </c>
      <c r="UB59" s="23">
        <v>200</v>
      </c>
      <c r="UC59" s="23">
        <v>200</v>
      </c>
      <c r="UE59" s="23">
        <v>200</v>
      </c>
      <c r="UF59" s="23">
        <v>0</v>
      </c>
      <c r="UG59" s="23">
        <v>0</v>
      </c>
      <c r="UI59" s="23" t="s">
        <v>796</v>
      </c>
      <c r="UJ59" s="23" t="s">
        <v>806</v>
      </c>
      <c r="UL59" s="23" t="s">
        <v>781</v>
      </c>
      <c r="UM59" s="23" t="s">
        <v>2399</v>
      </c>
      <c r="UN59" s="23">
        <v>1</v>
      </c>
      <c r="UO59" s="23">
        <v>1</v>
      </c>
      <c r="UP59" s="23">
        <v>1</v>
      </c>
      <c r="UQ59" s="23">
        <v>0</v>
      </c>
      <c r="UR59" s="23">
        <v>0</v>
      </c>
      <c r="US59" s="23">
        <v>0</v>
      </c>
      <c r="UT59" s="23">
        <v>0</v>
      </c>
      <c r="UU59" s="23">
        <v>1</v>
      </c>
      <c r="UV59" s="23">
        <v>0</v>
      </c>
      <c r="UW59" s="23">
        <v>1</v>
      </c>
      <c r="UX59" s="23">
        <v>0</v>
      </c>
      <c r="UY59" s="23">
        <v>0</v>
      </c>
      <c r="UZ59" s="23">
        <v>0</v>
      </c>
      <c r="VA59" s="23">
        <v>0</v>
      </c>
      <c r="VB59" s="23" t="s">
        <v>2401</v>
      </c>
      <c r="VD59" s="23" t="s">
        <v>781</v>
      </c>
      <c r="VF59" s="23">
        <v>1600</v>
      </c>
      <c r="VG59" s="23">
        <v>1600</v>
      </c>
      <c r="VI59" s="23">
        <v>1500</v>
      </c>
      <c r="VJ59" s="23">
        <v>6.666666666666667</v>
      </c>
      <c r="VK59" s="23">
        <v>100</v>
      </c>
      <c r="VM59" s="23" t="s">
        <v>796</v>
      </c>
      <c r="VN59" s="23" t="s">
        <v>806</v>
      </c>
      <c r="VP59" s="23" t="s">
        <v>781</v>
      </c>
      <c r="VQ59" s="23" t="s">
        <v>2290</v>
      </c>
      <c r="VR59" s="23">
        <v>1</v>
      </c>
      <c r="VS59" s="23">
        <v>1</v>
      </c>
      <c r="VT59" s="23">
        <v>1</v>
      </c>
      <c r="VU59" s="23">
        <v>1</v>
      </c>
      <c r="VV59" s="23">
        <v>0</v>
      </c>
      <c r="VW59" s="23">
        <v>0</v>
      </c>
      <c r="VX59" s="23">
        <v>0</v>
      </c>
      <c r="VY59" s="23">
        <v>1</v>
      </c>
      <c r="VZ59" s="23">
        <v>0</v>
      </c>
      <c r="WA59" s="23">
        <v>1</v>
      </c>
      <c r="WB59" s="23">
        <v>0</v>
      </c>
      <c r="WC59" s="23">
        <v>0</v>
      </c>
      <c r="WD59" s="23">
        <v>0</v>
      </c>
      <c r="WE59" s="23">
        <v>0</v>
      </c>
      <c r="WF59" s="23" t="s">
        <v>2402</v>
      </c>
      <c r="WH59" s="23" t="s">
        <v>781</v>
      </c>
      <c r="WJ59" s="23">
        <v>2000</v>
      </c>
      <c r="WK59" s="23">
        <v>2000</v>
      </c>
      <c r="WM59" s="23">
        <v>2500</v>
      </c>
      <c r="WN59" s="23">
        <v>-20</v>
      </c>
      <c r="WO59" s="23">
        <v>-500</v>
      </c>
      <c r="WP59" s="23" t="s">
        <v>2402</v>
      </c>
      <c r="WQ59" s="23" t="s">
        <v>796</v>
      </c>
      <c r="WR59" s="23" t="s">
        <v>806</v>
      </c>
      <c r="WT59" s="23" t="s">
        <v>781</v>
      </c>
      <c r="WU59" s="23" t="s">
        <v>2290</v>
      </c>
      <c r="WV59" s="23">
        <v>1</v>
      </c>
      <c r="WW59" s="23">
        <v>1</v>
      </c>
      <c r="WX59" s="23">
        <v>1</v>
      </c>
      <c r="WY59" s="23">
        <v>1</v>
      </c>
      <c r="WZ59" s="23">
        <v>0</v>
      </c>
      <c r="XA59" s="23">
        <v>0</v>
      </c>
      <c r="XB59" s="23">
        <v>0</v>
      </c>
      <c r="XC59" s="23">
        <v>1</v>
      </c>
      <c r="XD59" s="23">
        <v>0</v>
      </c>
      <c r="XE59" s="23">
        <v>1</v>
      </c>
      <c r="XF59" s="23">
        <v>0</v>
      </c>
      <c r="XG59" s="23">
        <v>0</v>
      </c>
      <c r="XH59" s="23">
        <v>0</v>
      </c>
      <c r="XI59" s="23">
        <v>0</v>
      </c>
      <c r="XJ59" s="23" t="s">
        <v>2403</v>
      </c>
      <c r="YN59" s="23" t="s">
        <v>781</v>
      </c>
      <c r="YP59" s="23">
        <v>1000</v>
      </c>
      <c r="YQ59" s="23">
        <v>1000</v>
      </c>
      <c r="YS59" s="23">
        <v>1000</v>
      </c>
      <c r="YT59" s="23">
        <v>0</v>
      </c>
      <c r="YU59" s="23">
        <v>0</v>
      </c>
      <c r="YW59" s="23" t="s">
        <v>796</v>
      </c>
      <c r="YX59" s="23" t="s">
        <v>806</v>
      </c>
      <c r="YZ59" s="23" t="s">
        <v>781</v>
      </c>
      <c r="ZA59" s="23" t="s">
        <v>2290</v>
      </c>
      <c r="ZB59" s="23">
        <v>1</v>
      </c>
      <c r="ZC59" s="23">
        <v>1</v>
      </c>
      <c r="ZD59" s="23">
        <v>1</v>
      </c>
      <c r="ZE59" s="23">
        <v>1</v>
      </c>
      <c r="ZF59" s="23">
        <v>0</v>
      </c>
      <c r="ZG59" s="23">
        <v>0</v>
      </c>
      <c r="ZH59" s="23">
        <v>0</v>
      </c>
      <c r="ZI59" s="23">
        <v>1</v>
      </c>
      <c r="ZJ59" s="23">
        <v>0</v>
      </c>
      <c r="ZK59" s="23">
        <v>1</v>
      </c>
      <c r="ZL59" s="23">
        <v>0</v>
      </c>
      <c r="ZM59" s="23">
        <v>0</v>
      </c>
      <c r="ZN59" s="23">
        <v>0</v>
      </c>
      <c r="ZO59" s="23">
        <v>0</v>
      </c>
      <c r="ZP59" s="23" t="s">
        <v>2291</v>
      </c>
      <c r="AAB59" s="23" t="s">
        <v>2404</v>
      </c>
      <c r="AAC59" s="25">
        <v>173310560</v>
      </c>
      <c r="AAD59" s="23">
        <v>44309.570868055547</v>
      </c>
      <c r="AAF59" s="23" t="s">
        <v>2172</v>
      </c>
      <c r="AAG59" s="23" t="s">
        <v>2173</v>
      </c>
      <c r="AAJ59" s="23">
        <v>65</v>
      </c>
    </row>
    <row r="60" spans="1:712" x14ac:dyDescent="0.3">
      <c r="A60" s="23" t="s">
        <v>2405</v>
      </c>
      <c r="B60" s="25">
        <v>44316.527838240741</v>
      </c>
      <c r="C60" s="25">
        <v>44316.529963298613</v>
      </c>
      <c r="D60" s="25">
        <v>44316</v>
      </c>
      <c r="E60" s="23" t="s">
        <v>2177</v>
      </c>
      <c r="F60" s="23" t="s">
        <v>798</v>
      </c>
      <c r="G60" s="25">
        <v>44316</v>
      </c>
      <c r="H60" s="23" t="s">
        <v>799</v>
      </c>
      <c r="I60" s="23" t="s">
        <v>800</v>
      </c>
      <c r="J60" s="23" t="s">
        <v>800</v>
      </c>
      <c r="K60" s="23" t="s">
        <v>800</v>
      </c>
      <c r="L60" s="23" t="s">
        <v>793</v>
      </c>
      <c r="M60" s="23" t="s">
        <v>2406</v>
      </c>
      <c r="N60" s="23" t="s">
        <v>815</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1</v>
      </c>
      <c r="AJ60" s="23">
        <v>0</v>
      </c>
      <c r="AK60" s="23">
        <v>0</v>
      </c>
      <c r="XL60" s="23" t="s">
        <v>781</v>
      </c>
      <c r="XN60" s="23">
        <v>50</v>
      </c>
      <c r="XO60" s="23">
        <v>50</v>
      </c>
      <c r="XP60" s="23">
        <v>0</v>
      </c>
      <c r="XQ60" s="23">
        <v>0</v>
      </c>
      <c r="XS60" s="23" t="s">
        <v>794</v>
      </c>
      <c r="XV60" s="23" t="s">
        <v>785</v>
      </c>
      <c r="AAB60" s="23" t="s">
        <v>2171</v>
      </c>
      <c r="AAC60" s="25">
        <v>175064944</v>
      </c>
      <c r="AAD60" s="23">
        <v>44316.629571759258</v>
      </c>
      <c r="AAF60" s="23" t="s">
        <v>2172</v>
      </c>
      <c r="AAG60" s="23" t="s">
        <v>2173</v>
      </c>
      <c r="AAJ60" s="23">
        <v>67</v>
      </c>
    </row>
    <row r="61" spans="1:712" x14ac:dyDescent="0.3">
      <c r="A61" s="23" t="s">
        <v>2407</v>
      </c>
      <c r="B61" s="25">
        <v>44316.521306342591</v>
      </c>
      <c r="C61" s="25">
        <v>44316.523605150462</v>
      </c>
      <c r="D61" s="25">
        <v>44316</v>
      </c>
      <c r="E61" s="23" t="s">
        <v>2177</v>
      </c>
      <c r="F61" s="23" t="s">
        <v>798</v>
      </c>
      <c r="G61" s="25">
        <v>44316</v>
      </c>
      <c r="H61" s="23" t="s">
        <v>799</v>
      </c>
      <c r="I61" s="23" t="s">
        <v>800</v>
      </c>
      <c r="J61" s="23" t="s">
        <v>800</v>
      </c>
      <c r="K61" s="23" t="s">
        <v>800</v>
      </c>
      <c r="L61" s="23" t="s">
        <v>793</v>
      </c>
      <c r="M61" s="23" t="s">
        <v>2408</v>
      </c>
      <c r="N61" s="23" t="s">
        <v>801</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1</v>
      </c>
      <c r="AK61" s="23">
        <v>0</v>
      </c>
      <c r="YN61" s="23" t="s">
        <v>781</v>
      </c>
      <c r="YP61" s="23">
        <v>750</v>
      </c>
      <c r="YQ61" s="23">
        <v>750</v>
      </c>
      <c r="YS61" s="23">
        <v>750</v>
      </c>
      <c r="YT61" s="23">
        <v>0</v>
      </c>
      <c r="YU61" s="23">
        <v>0</v>
      </c>
      <c r="YW61" s="23" t="s">
        <v>796</v>
      </c>
      <c r="YX61" s="23" t="s">
        <v>802</v>
      </c>
      <c r="YZ61" s="23" t="s">
        <v>785</v>
      </c>
      <c r="AAB61" s="23" t="s">
        <v>2171</v>
      </c>
      <c r="AAC61" s="25">
        <v>175064938</v>
      </c>
      <c r="AAD61" s="23">
        <v>44316.629548611112</v>
      </c>
      <c r="AAF61" s="23" t="s">
        <v>2172</v>
      </c>
      <c r="AAG61" s="23" t="s">
        <v>2173</v>
      </c>
      <c r="AAJ61" s="23">
        <v>68</v>
      </c>
    </row>
    <row r="62" spans="1:712" x14ac:dyDescent="0.3">
      <c r="A62" s="23" t="s">
        <v>2409</v>
      </c>
      <c r="B62" s="25">
        <v>44316.516302986107</v>
      </c>
      <c r="C62" s="25">
        <v>44316.519161666671</v>
      </c>
      <c r="D62" s="25">
        <v>44316</v>
      </c>
      <c r="E62" s="23" t="s">
        <v>2177</v>
      </c>
      <c r="F62" s="23" t="s">
        <v>798</v>
      </c>
      <c r="G62" s="25">
        <v>44316</v>
      </c>
      <c r="H62" s="23" t="s">
        <v>799</v>
      </c>
      <c r="I62" s="23" t="s">
        <v>800</v>
      </c>
      <c r="J62" s="23" t="s">
        <v>800</v>
      </c>
      <c r="K62" s="23" t="s">
        <v>800</v>
      </c>
      <c r="L62" s="23" t="s">
        <v>793</v>
      </c>
      <c r="M62" s="23" t="s">
        <v>2410</v>
      </c>
      <c r="N62" s="23" t="s">
        <v>815</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1</v>
      </c>
      <c r="AJ62" s="23">
        <v>0</v>
      </c>
      <c r="AK62" s="23">
        <v>0</v>
      </c>
      <c r="XL62" s="23" t="s">
        <v>781</v>
      </c>
      <c r="XN62" s="23">
        <v>50</v>
      </c>
      <c r="XO62" s="23">
        <v>50</v>
      </c>
      <c r="XP62" s="23">
        <v>0</v>
      </c>
      <c r="XQ62" s="23">
        <v>0</v>
      </c>
      <c r="XS62" s="23" t="s">
        <v>794</v>
      </c>
      <c r="XV62" s="23" t="s">
        <v>785</v>
      </c>
      <c r="AAB62" s="23" t="s">
        <v>2171</v>
      </c>
      <c r="AAC62" s="25">
        <v>175064929</v>
      </c>
      <c r="AAD62" s="23">
        <v>44316.629490740743</v>
      </c>
      <c r="AAF62" s="23" t="s">
        <v>2172</v>
      </c>
      <c r="AAG62" s="23" t="s">
        <v>2173</v>
      </c>
      <c r="AAJ62" s="23">
        <v>69</v>
      </c>
    </row>
    <row r="63" spans="1:712" x14ac:dyDescent="0.3">
      <c r="A63" s="23" t="s">
        <v>2411</v>
      </c>
      <c r="B63" s="25">
        <v>44316.512048912038</v>
      </c>
      <c r="C63" s="25">
        <v>44316.513433969907</v>
      </c>
      <c r="D63" s="25">
        <v>44316</v>
      </c>
      <c r="E63" s="23" t="s">
        <v>2177</v>
      </c>
      <c r="F63" s="23" t="s">
        <v>798</v>
      </c>
      <c r="G63" s="25">
        <v>44316</v>
      </c>
      <c r="H63" s="23" t="s">
        <v>799</v>
      </c>
      <c r="I63" s="23" t="s">
        <v>800</v>
      </c>
      <c r="J63" s="23" t="s">
        <v>800</v>
      </c>
      <c r="K63" s="23" t="s">
        <v>800</v>
      </c>
      <c r="L63" s="23" t="s">
        <v>793</v>
      </c>
      <c r="M63" s="23" t="s">
        <v>2412</v>
      </c>
      <c r="N63" s="23" t="s">
        <v>801</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1</v>
      </c>
      <c r="AK63" s="23">
        <v>0</v>
      </c>
      <c r="YN63" s="23" t="s">
        <v>781</v>
      </c>
      <c r="YP63" s="23">
        <v>750</v>
      </c>
      <c r="YQ63" s="23">
        <v>750</v>
      </c>
      <c r="YS63" s="23">
        <v>750</v>
      </c>
      <c r="YT63" s="23">
        <v>0</v>
      </c>
      <c r="YU63" s="23">
        <v>0</v>
      </c>
      <c r="YW63" s="23" t="s">
        <v>796</v>
      </c>
      <c r="YX63" s="23" t="s">
        <v>802</v>
      </c>
      <c r="YZ63" s="23" t="s">
        <v>785</v>
      </c>
      <c r="AAB63" s="23" t="s">
        <v>2171</v>
      </c>
      <c r="AAC63" s="25">
        <v>175064912</v>
      </c>
      <c r="AAD63" s="23">
        <v>44316.629432870373</v>
      </c>
      <c r="AAF63" s="23" t="s">
        <v>2172</v>
      </c>
      <c r="AAG63" s="23" t="s">
        <v>2173</v>
      </c>
      <c r="AAJ63" s="23">
        <v>70</v>
      </c>
    </row>
    <row r="64" spans="1:712" x14ac:dyDescent="0.3">
      <c r="A64" s="23" t="s">
        <v>2413</v>
      </c>
      <c r="B64" s="25">
        <v>44316.50882221065</v>
      </c>
      <c r="C64" s="25">
        <v>44316.511601597223</v>
      </c>
      <c r="D64" s="25">
        <v>44316</v>
      </c>
      <c r="E64" s="23" t="s">
        <v>2177</v>
      </c>
      <c r="F64" s="23" t="s">
        <v>798</v>
      </c>
      <c r="G64" s="25">
        <v>44316</v>
      </c>
      <c r="H64" s="23" t="s">
        <v>799</v>
      </c>
      <c r="I64" s="23" t="s">
        <v>800</v>
      </c>
      <c r="J64" s="23" t="s">
        <v>800</v>
      </c>
      <c r="K64" s="23" t="s">
        <v>800</v>
      </c>
      <c r="L64" s="23" t="s">
        <v>793</v>
      </c>
      <c r="M64" s="23" t="s">
        <v>2414</v>
      </c>
      <c r="N64" s="23" t="s">
        <v>815</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1</v>
      </c>
      <c r="AJ64" s="23">
        <v>0</v>
      </c>
      <c r="AK64" s="23">
        <v>0</v>
      </c>
      <c r="XL64" s="23" t="s">
        <v>781</v>
      </c>
      <c r="XN64" s="23">
        <v>50</v>
      </c>
      <c r="XO64" s="23">
        <v>50</v>
      </c>
      <c r="XP64" s="23">
        <v>0</v>
      </c>
      <c r="XQ64" s="23">
        <v>0</v>
      </c>
      <c r="XS64" s="23" t="s">
        <v>794</v>
      </c>
      <c r="XV64" s="23" t="s">
        <v>785</v>
      </c>
      <c r="AAB64" s="23" t="s">
        <v>2171</v>
      </c>
      <c r="AAC64" s="25">
        <v>175064902</v>
      </c>
      <c r="AAD64" s="23">
        <v>44316.629386574074</v>
      </c>
      <c r="AAF64" s="23" t="s">
        <v>2172</v>
      </c>
      <c r="AAG64" s="23" t="s">
        <v>2173</v>
      </c>
      <c r="AAJ64" s="23">
        <v>71</v>
      </c>
    </row>
    <row r="65" spans="1:712" x14ac:dyDescent="0.3">
      <c r="A65" s="23" t="s">
        <v>2415</v>
      </c>
      <c r="B65" s="25">
        <v>44316.356989629632</v>
      </c>
      <c r="C65" s="25">
        <v>44316.358022546287</v>
      </c>
      <c r="D65" s="25">
        <v>44316</v>
      </c>
      <c r="E65" s="23" t="s">
        <v>2177</v>
      </c>
      <c r="F65" s="23" t="s">
        <v>798</v>
      </c>
      <c r="G65" s="25">
        <v>44316</v>
      </c>
      <c r="H65" s="23" t="s">
        <v>799</v>
      </c>
      <c r="I65" s="23" t="s">
        <v>800</v>
      </c>
      <c r="J65" s="23" t="s">
        <v>800</v>
      </c>
      <c r="K65" s="23" t="s">
        <v>800</v>
      </c>
      <c r="L65" s="23" t="s">
        <v>793</v>
      </c>
      <c r="M65" s="23" t="s">
        <v>2416</v>
      </c>
      <c r="N65" s="23" t="s">
        <v>844</v>
      </c>
      <c r="O65" s="23">
        <v>0</v>
      </c>
      <c r="P65" s="23">
        <v>0</v>
      </c>
      <c r="Q65" s="23">
        <v>0</v>
      </c>
      <c r="R65" s="23">
        <v>0</v>
      </c>
      <c r="S65" s="23">
        <v>0</v>
      </c>
      <c r="T65" s="23">
        <v>0</v>
      </c>
      <c r="U65" s="23">
        <v>0</v>
      </c>
      <c r="V65" s="23">
        <v>0</v>
      </c>
      <c r="W65" s="23">
        <v>0</v>
      </c>
      <c r="X65" s="23">
        <v>1</v>
      </c>
      <c r="Y65" s="23">
        <v>0</v>
      </c>
      <c r="Z65" s="23">
        <v>0</v>
      </c>
      <c r="AA65" s="23">
        <v>0</v>
      </c>
      <c r="AB65" s="23">
        <v>0</v>
      </c>
      <c r="AC65" s="23">
        <v>0</v>
      </c>
      <c r="AD65" s="23">
        <v>0</v>
      </c>
      <c r="AE65" s="23">
        <v>0</v>
      </c>
      <c r="AF65" s="23">
        <v>0</v>
      </c>
      <c r="AG65" s="23">
        <v>0</v>
      </c>
      <c r="AH65" s="23">
        <v>0</v>
      </c>
      <c r="AI65" s="23">
        <v>0</v>
      </c>
      <c r="AJ65" s="23">
        <v>0</v>
      </c>
      <c r="AK65" s="23">
        <v>0</v>
      </c>
      <c r="KT65" s="23" t="s">
        <v>786</v>
      </c>
      <c r="KV65" s="23">
        <v>300</v>
      </c>
      <c r="KW65" s="23">
        <v>300</v>
      </c>
      <c r="KY65" s="23">
        <v>300</v>
      </c>
      <c r="KZ65" s="23">
        <v>0</v>
      </c>
      <c r="LA65" s="23">
        <v>0</v>
      </c>
      <c r="LC65" s="23" t="s">
        <v>794</v>
      </c>
      <c r="LF65" s="23" t="s">
        <v>785</v>
      </c>
      <c r="AAB65" s="23" t="s">
        <v>2171</v>
      </c>
      <c r="AAC65" s="25">
        <v>175064899</v>
      </c>
      <c r="AAD65" s="23">
        <v>44316.629363425927</v>
      </c>
      <c r="AAF65" s="23" t="s">
        <v>2172</v>
      </c>
      <c r="AAG65" s="23" t="s">
        <v>2173</v>
      </c>
      <c r="AAJ65" s="23">
        <v>72</v>
      </c>
    </row>
    <row r="66" spans="1:712" x14ac:dyDescent="0.3">
      <c r="A66" s="23" t="s">
        <v>2417</v>
      </c>
      <c r="B66" s="25">
        <v>44316.35309542824</v>
      </c>
      <c r="C66" s="25">
        <v>44316.3563072338</v>
      </c>
      <c r="D66" s="25">
        <v>44316</v>
      </c>
      <c r="E66" s="23" t="s">
        <v>2177</v>
      </c>
      <c r="F66" s="23" t="s">
        <v>798</v>
      </c>
      <c r="G66" s="25">
        <v>44316</v>
      </c>
      <c r="H66" s="23" t="s">
        <v>799</v>
      </c>
      <c r="I66" s="23" t="s">
        <v>800</v>
      </c>
      <c r="J66" s="23" t="s">
        <v>800</v>
      </c>
      <c r="K66" s="23" t="s">
        <v>800</v>
      </c>
      <c r="L66" s="23" t="s">
        <v>793</v>
      </c>
      <c r="M66" s="23" t="s">
        <v>2418</v>
      </c>
      <c r="N66" s="23" t="s">
        <v>844</v>
      </c>
      <c r="O66" s="23">
        <v>0</v>
      </c>
      <c r="P66" s="23">
        <v>0</v>
      </c>
      <c r="Q66" s="23">
        <v>0</v>
      </c>
      <c r="R66" s="23">
        <v>0</v>
      </c>
      <c r="S66" s="23">
        <v>0</v>
      </c>
      <c r="T66" s="23">
        <v>0</v>
      </c>
      <c r="U66" s="23">
        <v>0</v>
      </c>
      <c r="V66" s="23">
        <v>0</v>
      </c>
      <c r="W66" s="23">
        <v>0</v>
      </c>
      <c r="X66" s="23">
        <v>1</v>
      </c>
      <c r="Y66" s="23">
        <v>0</v>
      </c>
      <c r="Z66" s="23">
        <v>0</v>
      </c>
      <c r="AA66" s="23">
        <v>0</v>
      </c>
      <c r="AB66" s="23">
        <v>0</v>
      </c>
      <c r="AC66" s="23">
        <v>0</v>
      </c>
      <c r="AD66" s="23">
        <v>0</v>
      </c>
      <c r="AE66" s="23">
        <v>0</v>
      </c>
      <c r="AF66" s="23">
        <v>0</v>
      </c>
      <c r="AG66" s="23">
        <v>0</v>
      </c>
      <c r="AH66" s="23">
        <v>0</v>
      </c>
      <c r="AI66" s="23">
        <v>0</v>
      </c>
      <c r="AJ66" s="23">
        <v>0</v>
      </c>
      <c r="AK66" s="23">
        <v>0</v>
      </c>
      <c r="KT66" s="23" t="s">
        <v>786</v>
      </c>
      <c r="KV66" s="23">
        <v>300</v>
      </c>
      <c r="KW66" s="23">
        <v>300</v>
      </c>
      <c r="KY66" s="23">
        <v>300</v>
      </c>
      <c r="KZ66" s="23">
        <v>0</v>
      </c>
      <c r="LA66" s="23">
        <v>0</v>
      </c>
      <c r="LC66" s="23" t="s">
        <v>794</v>
      </c>
      <c r="LF66" s="23" t="s">
        <v>785</v>
      </c>
      <c r="AAB66" s="23" t="s">
        <v>2171</v>
      </c>
      <c r="AAC66" s="25">
        <v>175064893</v>
      </c>
      <c r="AAD66" s="23">
        <v>44316.629351851851</v>
      </c>
      <c r="AAF66" s="23" t="s">
        <v>2172</v>
      </c>
      <c r="AAG66" s="23" t="s">
        <v>2173</v>
      </c>
      <c r="AAJ66" s="23">
        <v>73</v>
      </c>
    </row>
    <row r="67" spans="1:712" x14ac:dyDescent="0.3">
      <c r="A67" s="23" t="s">
        <v>2419</v>
      </c>
      <c r="B67" s="25">
        <v>44316.347878090281</v>
      </c>
      <c r="C67" s="25">
        <v>44316.349724502317</v>
      </c>
      <c r="D67" s="25">
        <v>44316</v>
      </c>
      <c r="E67" s="23" t="s">
        <v>2177</v>
      </c>
      <c r="F67" s="23" t="s">
        <v>798</v>
      </c>
      <c r="G67" s="25">
        <v>44316</v>
      </c>
      <c r="H67" s="23" t="s">
        <v>799</v>
      </c>
      <c r="I67" s="23" t="s">
        <v>800</v>
      </c>
      <c r="J67" s="23" t="s">
        <v>800</v>
      </c>
      <c r="K67" s="23" t="s">
        <v>800</v>
      </c>
      <c r="L67" s="23" t="s">
        <v>793</v>
      </c>
      <c r="M67" s="23" t="s">
        <v>2420</v>
      </c>
      <c r="N67" s="23" t="s">
        <v>844</v>
      </c>
      <c r="O67" s="23">
        <v>0</v>
      </c>
      <c r="P67" s="23">
        <v>0</v>
      </c>
      <c r="Q67" s="23">
        <v>0</v>
      </c>
      <c r="R67" s="23">
        <v>0</v>
      </c>
      <c r="S67" s="23">
        <v>0</v>
      </c>
      <c r="T67" s="23">
        <v>0</v>
      </c>
      <c r="U67" s="23">
        <v>0</v>
      </c>
      <c r="V67" s="23">
        <v>0</v>
      </c>
      <c r="W67" s="23">
        <v>0</v>
      </c>
      <c r="X67" s="23">
        <v>1</v>
      </c>
      <c r="Y67" s="23">
        <v>0</v>
      </c>
      <c r="Z67" s="23">
        <v>0</v>
      </c>
      <c r="AA67" s="23">
        <v>0</v>
      </c>
      <c r="AB67" s="23">
        <v>0</v>
      </c>
      <c r="AC67" s="23">
        <v>0</v>
      </c>
      <c r="AD67" s="23">
        <v>0</v>
      </c>
      <c r="AE67" s="23">
        <v>0</v>
      </c>
      <c r="AF67" s="23">
        <v>0</v>
      </c>
      <c r="AG67" s="23">
        <v>0</v>
      </c>
      <c r="AH67" s="23">
        <v>0</v>
      </c>
      <c r="AI67" s="23">
        <v>0</v>
      </c>
      <c r="AJ67" s="23">
        <v>0</v>
      </c>
      <c r="AK67" s="23">
        <v>0</v>
      </c>
      <c r="KT67" s="23" t="s">
        <v>786</v>
      </c>
      <c r="KV67" s="23">
        <v>300</v>
      </c>
      <c r="KW67" s="23">
        <v>300</v>
      </c>
      <c r="KY67" s="23">
        <v>300</v>
      </c>
      <c r="KZ67" s="23">
        <v>0</v>
      </c>
      <c r="LA67" s="23">
        <v>0</v>
      </c>
      <c r="LC67" s="23" t="s">
        <v>794</v>
      </c>
      <c r="LF67" s="23" t="s">
        <v>785</v>
      </c>
      <c r="AAB67" s="23" t="s">
        <v>2171</v>
      </c>
      <c r="AAC67" s="25">
        <v>175064880</v>
      </c>
      <c r="AAD67" s="23">
        <v>44316.629293981481</v>
      </c>
      <c r="AAF67" s="23" t="s">
        <v>2172</v>
      </c>
      <c r="AAG67" s="23" t="s">
        <v>2173</v>
      </c>
      <c r="AAJ67" s="23">
        <v>74</v>
      </c>
    </row>
    <row r="68" spans="1:712" x14ac:dyDescent="0.3">
      <c r="A68" s="23" t="s">
        <v>2421</v>
      </c>
      <c r="B68" s="25">
        <v>44311.31629751157</v>
      </c>
      <c r="C68" s="25">
        <v>44311.332244699071</v>
      </c>
      <c r="D68" s="25">
        <v>44311</v>
      </c>
      <c r="E68" s="23" t="s">
        <v>2422</v>
      </c>
      <c r="F68" s="23" t="s">
        <v>790</v>
      </c>
      <c r="G68" s="25">
        <v>44311</v>
      </c>
      <c r="H68" s="23" t="s">
        <v>864</v>
      </c>
      <c r="I68" s="23" t="s">
        <v>882</v>
      </c>
      <c r="J68" s="23" t="s">
        <v>882</v>
      </c>
      <c r="K68" s="23" t="s">
        <v>882</v>
      </c>
      <c r="L68" s="23" t="s">
        <v>780</v>
      </c>
      <c r="M68" s="23" t="s">
        <v>2423</v>
      </c>
      <c r="N68" s="23" t="s">
        <v>2424</v>
      </c>
      <c r="O68" s="23">
        <v>0</v>
      </c>
      <c r="P68" s="23">
        <v>0</v>
      </c>
      <c r="Q68" s="23">
        <v>1</v>
      </c>
      <c r="R68" s="23">
        <v>1</v>
      </c>
      <c r="S68" s="23">
        <v>0</v>
      </c>
      <c r="T68" s="23">
        <v>0</v>
      </c>
      <c r="U68" s="23">
        <v>0</v>
      </c>
      <c r="V68" s="23">
        <v>0</v>
      </c>
      <c r="W68" s="23">
        <v>1</v>
      </c>
      <c r="X68" s="23">
        <v>0</v>
      </c>
      <c r="Y68" s="23">
        <v>1</v>
      </c>
      <c r="Z68" s="23">
        <v>1</v>
      </c>
      <c r="AA68" s="23">
        <v>1</v>
      </c>
      <c r="AB68" s="23">
        <v>1</v>
      </c>
      <c r="AC68" s="23">
        <v>1</v>
      </c>
      <c r="AD68" s="23">
        <v>0</v>
      </c>
      <c r="AE68" s="23">
        <v>0</v>
      </c>
      <c r="AF68" s="23">
        <v>1</v>
      </c>
      <c r="AG68" s="23">
        <v>0</v>
      </c>
      <c r="AH68" s="23">
        <v>0</v>
      </c>
      <c r="AI68" s="23">
        <v>0</v>
      </c>
      <c r="AJ68" s="23">
        <v>1</v>
      </c>
      <c r="AK68" s="23">
        <v>0</v>
      </c>
      <c r="CT68" s="23" t="s">
        <v>781</v>
      </c>
      <c r="CV68" s="23">
        <v>6000</v>
      </c>
      <c r="CW68" s="23">
        <v>6000</v>
      </c>
      <c r="CY68" s="23">
        <v>6000</v>
      </c>
      <c r="CZ68" s="23">
        <v>0</v>
      </c>
      <c r="DA68" s="23">
        <v>0</v>
      </c>
      <c r="DC68" s="23" t="s">
        <v>782</v>
      </c>
      <c r="DE68" s="23" t="s">
        <v>805</v>
      </c>
      <c r="DF68" s="23" t="s">
        <v>785</v>
      </c>
      <c r="DX68" s="23" t="s">
        <v>781</v>
      </c>
      <c r="DZ68" s="23">
        <v>10000</v>
      </c>
      <c r="EA68" s="23">
        <v>10000</v>
      </c>
      <c r="EC68" s="23">
        <v>10000</v>
      </c>
      <c r="ED68" s="23">
        <v>0</v>
      </c>
      <c r="EE68" s="23">
        <v>0</v>
      </c>
      <c r="EG68" s="23" t="s">
        <v>782</v>
      </c>
      <c r="EI68" s="23" t="s">
        <v>850</v>
      </c>
      <c r="EJ68" s="23" t="s">
        <v>785</v>
      </c>
      <c r="JP68" s="23" t="s">
        <v>808</v>
      </c>
      <c r="JQ68" s="23">
        <v>500</v>
      </c>
      <c r="JR68" s="23">
        <v>225</v>
      </c>
      <c r="JS68" s="23">
        <v>158</v>
      </c>
      <c r="JU68" s="23">
        <v>158</v>
      </c>
      <c r="JV68" s="23">
        <v>0</v>
      </c>
      <c r="JW68" s="23">
        <v>0</v>
      </c>
      <c r="JY68" s="23" t="s">
        <v>782</v>
      </c>
      <c r="KA68" s="23" t="s">
        <v>805</v>
      </c>
      <c r="KB68" s="23" t="s">
        <v>785</v>
      </c>
      <c r="LX68" s="23" t="s">
        <v>808</v>
      </c>
      <c r="LY68" s="23">
        <v>1000</v>
      </c>
      <c r="LZ68" s="23">
        <v>650</v>
      </c>
      <c r="MA68" s="23">
        <v>325</v>
      </c>
      <c r="MC68" s="23">
        <v>300</v>
      </c>
      <c r="MD68" s="23">
        <v>8.3333333333333321</v>
      </c>
      <c r="ME68" s="23">
        <v>25</v>
      </c>
      <c r="MG68" s="23" t="s">
        <v>782</v>
      </c>
      <c r="MI68" s="23" t="s">
        <v>805</v>
      </c>
      <c r="MJ68" s="23" t="s">
        <v>785</v>
      </c>
      <c r="OF68" s="23" t="s">
        <v>808</v>
      </c>
      <c r="OG68" s="23">
        <v>500</v>
      </c>
      <c r="OH68" s="23">
        <v>250</v>
      </c>
      <c r="OI68" s="23">
        <v>250</v>
      </c>
      <c r="OK68" s="23">
        <v>250</v>
      </c>
      <c r="OL68" s="23">
        <v>0</v>
      </c>
      <c r="OM68" s="23">
        <v>0</v>
      </c>
      <c r="OO68" s="23" t="s">
        <v>782</v>
      </c>
      <c r="OQ68" s="23" t="s">
        <v>805</v>
      </c>
      <c r="OR68" s="23" t="s">
        <v>785</v>
      </c>
      <c r="PJ68" s="23" t="s">
        <v>808</v>
      </c>
      <c r="PK68" s="23">
        <v>1000</v>
      </c>
      <c r="PL68" s="23">
        <v>1500</v>
      </c>
      <c r="PM68" s="23">
        <v>225</v>
      </c>
      <c r="PO68" s="23">
        <v>225</v>
      </c>
      <c r="PP68" s="23">
        <v>0</v>
      </c>
      <c r="PQ68" s="23">
        <v>0</v>
      </c>
      <c r="PS68" s="23" t="s">
        <v>823</v>
      </c>
      <c r="PV68" s="23" t="s">
        <v>785</v>
      </c>
      <c r="RR68" s="23" t="s">
        <v>808</v>
      </c>
      <c r="RS68" s="23">
        <v>70</v>
      </c>
      <c r="RT68" s="23">
        <v>150</v>
      </c>
      <c r="RU68" s="23">
        <v>429</v>
      </c>
      <c r="RW68" s="23">
        <v>500</v>
      </c>
      <c r="RX68" s="23">
        <v>-14.2</v>
      </c>
      <c r="RY68" s="23">
        <v>-71</v>
      </c>
      <c r="RZ68" s="23" t="s">
        <v>2425</v>
      </c>
      <c r="SA68" s="23" t="s">
        <v>782</v>
      </c>
      <c r="SC68" s="23" t="s">
        <v>805</v>
      </c>
      <c r="SD68" s="23" t="s">
        <v>785</v>
      </c>
      <c r="SV68" s="23" t="s">
        <v>808</v>
      </c>
      <c r="SW68" s="23">
        <v>500</v>
      </c>
      <c r="SX68" s="23">
        <v>750</v>
      </c>
      <c r="SY68" s="23">
        <v>225</v>
      </c>
      <c r="TA68" s="23">
        <v>300</v>
      </c>
      <c r="TB68" s="23">
        <v>-25</v>
      </c>
      <c r="TC68" s="23">
        <v>-75</v>
      </c>
      <c r="TD68" s="23" t="s">
        <v>2426</v>
      </c>
      <c r="TE68" s="23" t="s">
        <v>782</v>
      </c>
      <c r="TG68" s="23" t="s">
        <v>805</v>
      </c>
      <c r="TH68" s="23" t="s">
        <v>785</v>
      </c>
      <c r="TZ68" s="23" t="s">
        <v>781</v>
      </c>
      <c r="UB68" s="23">
        <v>500</v>
      </c>
      <c r="UC68" s="23">
        <v>500</v>
      </c>
      <c r="UE68" s="23">
        <v>500</v>
      </c>
      <c r="UF68" s="23">
        <v>0</v>
      </c>
      <c r="UG68" s="23">
        <v>0</v>
      </c>
      <c r="UI68" s="23" t="s">
        <v>796</v>
      </c>
      <c r="UJ68" s="23" t="s">
        <v>866</v>
      </c>
      <c r="UL68" s="23" t="s">
        <v>785</v>
      </c>
      <c r="YN68" s="23" t="s">
        <v>781</v>
      </c>
      <c r="YP68" s="23">
        <v>2000</v>
      </c>
      <c r="YQ68" s="23">
        <v>2000</v>
      </c>
      <c r="YS68" s="23">
        <v>2000</v>
      </c>
      <c r="YT68" s="23">
        <v>0</v>
      </c>
      <c r="YU68" s="23">
        <v>0</v>
      </c>
      <c r="YW68" s="23" t="s">
        <v>782</v>
      </c>
      <c r="YY68" s="23" t="s">
        <v>805</v>
      </c>
      <c r="YZ68" s="23" t="s">
        <v>785</v>
      </c>
      <c r="AAB68" s="23" t="s">
        <v>2185</v>
      </c>
      <c r="AAC68" s="25">
        <v>173905568</v>
      </c>
      <c r="AAD68" s="23">
        <v>44312.558553240742</v>
      </c>
      <c r="AAF68" s="23" t="s">
        <v>2172</v>
      </c>
      <c r="AAG68" s="23" t="s">
        <v>2173</v>
      </c>
      <c r="AAJ68" s="23">
        <v>75</v>
      </c>
    </row>
    <row r="69" spans="1:712" x14ac:dyDescent="0.3">
      <c r="A69" s="23" t="s">
        <v>2427</v>
      </c>
      <c r="B69" s="25">
        <v>44311.415884062502</v>
      </c>
      <c r="C69" s="25">
        <v>44311.570642418992</v>
      </c>
      <c r="D69" s="25">
        <v>44311</v>
      </c>
      <c r="E69" s="23" t="s">
        <v>2422</v>
      </c>
      <c r="F69" s="23" t="s">
        <v>790</v>
      </c>
      <c r="G69" s="25">
        <v>44311</v>
      </c>
      <c r="H69" s="23" t="s">
        <v>864</v>
      </c>
      <c r="I69" s="23" t="s">
        <v>882</v>
      </c>
      <c r="J69" s="23" t="s">
        <v>882</v>
      </c>
      <c r="K69" s="23" t="s">
        <v>882</v>
      </c>
      <c r="L69" s="23" t="s">
        <v>780</v>
      </c>
      <c r="M69" s="23" t="s">
        <v>2428</v>
      </c>
      <c r="N69" s="23" t="s">
        <v>2429</v>
      </c>
      <c r="O69" s="23">
        <v>0</v>
      </c>
      <c r="P69" s="23">
        <v>0</v>
      </c>
      <c r="Q69" s="23">
        <v>0</v>
      </c>
      <c r="R69" s="23">
        <v>0</v>
      </c>
      <c r="S69" s="23">
        <v>0</v>
      </c>
      <c r="T69" s="23">
        <v>0</v>
      </c>
      <c r="U69" s="23">
        <v>0</v>
      </c>
      <c r="V69" s="23">
        <v>0</v>
      </c>
      <c r="W69" s="23">
        <v>1</v>
      </c>
      <c r="X69" s="23">
        <v>0</v>
      </c>
      <c r="Y69" s="23">
        <v>1</v>
      </c>
      <c r="Z69" s="23">
        <v>1</v>
      </c>
      <c r="AA69" s="23">
        <v>1</v>
      </c>
      <c r="AB69" s="23">
        <v>1</v>
      </c>
      <c r="AC69" s="23">
        <v>1</v>
      </c>
      <c r="AD69" s="23">
        <v>0</v>
      </c>
      <c r="AE69" s="23">
        <v>1</v>
      </c>
      <c r="AF69" s="23">
        <v>1</v>
      </c>
      <c r="AG69" s="23">
        <v>0</v>
      </c>
      <c r="AH69" s="23">
        <v>0</v>
      </c>
      <c r="AI69" s="23">
        <v>0</v>
      </c>
      <c r="AJ69" s="23">
        <v>0</v>
      </c>
      <c r="AK69" s="23">
        <v>0</v>
      </c>
      <c r="JP69" s="23" t="s">
        <v>808</v>
      </c>
      <c r="JQ69" s="23">
        <v>500</v>
      </c>
      <c r="JR69" s="23">
        <v>225</v>
      </c>
      <c r="JS69" s="23">
        <v>158</v>
      </c>
      <c r="JU69" s="23">
        <v>158</v>
      </c>
      <c r="JV69" s="23">
        <v>0</v>
      </c>
      <c r="JW69" s="23">
        <v>0</v>
      </c>
      <c r="JY69" s="23" t="s">
        <v>782</v>
      </c>
      <c r="KA69" s="23" t="s">
        <v>805</v>
      </c>
      <c r="KB69" s="23" t="s">
        <v>781</v>
      </c>
      <c r="KC69" s="23" t="s">
        <v>2430</v>
      </c>
      <c r="KD69" s="23">
        <v>1</v>
      </c>
      <c r="KE69" s="23">
        <v>1</v>
      </c>
      <c r="KF69" s="23">
        <v>0</v>
      </c>
      <c r="KG69" s="23">
        <v>0</v>
      </c>
      <c r="KH69" s="23">
        <v>0</v>
      </c>
      <c r="KI69" s="23">
        <v>0</v>
      </c>
      <c r="KJ69" s="23">
        <v>0</v>
      </c>
      <c r="KK69" s="23">
        <v>0</v>
      </c>
      <c r="KL69" s="23">
        <v>0</v>
      </c>
      <c r="KM69" s="23">
        <v>0</v>
      </c>
      <c r="KN69" s="23">
        <v>0</v>
      </c>
      <c r="KO69" s="23">
        <v>0</v>
      </c>
      <c r="KP69" s="23">
        <v>0</v>
      </c>
      <c r="KQ69" s="23">
        <v>0</v>
      </c>
      <c r="LX69" s="23" t="s">
        <v>808</v>
      </c>
      <c r="LY69" s="23">
        <v>500</v>
      </c>
      <c r="LZ69" s="23">
        <v>300</v>
      </c>
      <c r="MA69" s="23">
        <v>300</v>
      </c>
      <c r="MC69" s="23">
        <v>300</v>
      </c>
      <c r="MD69" s="23">
        <v>0</v>
      </c>
      <c r="ME69" s="23">
        <v>0</v>
      </c>
      <c r="MG69" s="23" t="s">
        <v>782</v>
      </c>
      <c r="MI69" s="23" t="s">
        <v>805</v>
      </c>
      <c r="MJ69" s="23" t="s">
        <v>781</v>
      </c>
      <c r="MK69" s="23" t="s">
        <v>2430</v>
      </c>
      <c r="ML69" s="23">
        <v>1</v>
      </c>
      <c r="MM69" s="23">
        <v>1</v>
      </c>
      <c r="MN69" s="23">
        <v>0</v>
      </c>
      <c r="MO69" s="23">
        <v>0</v>
      </c>
      <c r="MP69" s="23">
        <v>0</v>
      </c>
      <c r="MQ69" s="23">
        <v>0</v>
      </c>
      <c r="MR69" s="23">
        <v>0</v>
      </c>
      <c r="MS69" s="23">
        <v>0</v>
      </c>
      <c r="MT69" s="23">
        <v>0</v>
      </c>
      <c r="MU69" s="23">
        <v>0</v>
      </c>
      <c r="MV69" s="23">
        <v>0</v>
      </c>
      <c r="MW69" s="23">
        <v>0</v>
      </c>
      <c r="MX69" s="23">
        <v>0</v>
      </c>
      <c r="MY69" s="23">
        <v>0</v>
      </c>
      <c r="OF69" s="23" t="s">
        <v>808</v>
      </c>
      <c r="OG69" s="23">
        <v>500</v>
      </c>
      <c r="OH69" s="23">
        <v>250</v>
      </c>
      <c r="OI69" s="23">
        <v>250</v>
      </c>
      <c r="OK69" s="23">
        <v>250</v>
      </c>
      <c r="OL69" s="23">
        <v>0</v>
      </c>
      <c r="OM69" s="23">
        <v>0</v>
      </c>
      <c r="OO69" s="23" t="s">
        <v>782</v>
      </c>
      <c r="OQ69" s="23" t="s">
        <v>805</v>
      </c>
      <c r="OR69" s="23" t="s">
        <v>785</v>
      </c>
      <c r="PJ69" s="23" t="s">
        <v>808</v>
      </c>
      <c r="PK69" s="23">
        <v>500</v>
      </c>
      <c r="PL69" s="23">
        <v>750</v>
      </c>
      <c r="PM69" s="23">
        <v>225</v>
      </c>
      <c r="PO69" s="23">
        <v>225</v>
      </c>
      <c r="PP69" s="23">
        <v>0</v>
      </c>
      <c r="PQ69" s="23">
        <v>0</v>
      </c>
      <c r="PS69" s="23" t="s">
        <v>796</v>
      </c>
      <c r="PT69" s="23" t="s">
        <v>866</v>
      </c>
      <c r="PV69" s="23" t="s">
        <v>785</v>
      </c>
      <c r="QN69" s="23" t="s">
        <v>781</v>
      </c>
      <c r="QP69" s="23">
        <v>2000</v>
      </c>
      <c r="QQ69" s="23">
        <v>2000</v>
      </c>
      <c r="QS69" s="23">
        <v>2000</v>
      </c>
      <c r="QT69" s="23">
        <v>0</v>
      </c>
      <c r="QU69" s="23">
        <v>0</v>
      </c>
      <c r="QW69" s="23" t="s">
        <v>782</v>
      </c>
      <c r="QY69" s="23" t="s">
        <v>805</v>
      </c>
      <c r="QZ69" s="23" t="s">
        <v>785</v>
      </c>
      <c r="RR69" s="23" t="s">
        <v>808</v>
      </c>
      <c r="RS69" s="23">
        <v>1000</v>
      </c>
      <c r="RT69" s="23">
        <v>2500</v>
      </c>
      <c r="RU69" s="23">
        <v>500</v>
      </c>
      <c r="RW69" s="23">
        <v>500</v>
      </c>
      <c r="RX69" s="23">
        <v>0</v>
      </c>
      <c r="RY69" s="23">
        <v>0</v>
      </c>
      <c r="SA69" s="23" t="s">
        <v>782</v>
      </c>
      <c r="SC69" s="23" t="s">
        <v>805</v>
      </c>
      <c r="SD69" s="23" t="s">
        <v>781</v>
      </c>
      <c r="SE69" s="23" t="s">
        <v>2430</v>
      </c>
      <c r="SF69" s="23">
        <v>1</v>
      </c>
      <c r="SG69" s="23">
        <v>1</v>
      </c>
      <c r="SH69" s="23">
        <v>0</v>
      </c>
      <c r="SI69" s="23">
        <v>0</v>
      </c>
      <c r="SJ69" s="23">
        <v>0</v>
      </c>
      <c r="SK69" s="23">
        <v>0</v>
      </c>
      <c r="SL69" s="23">
        <v>0</v>
      </c>
      <c r="SM69" s="23">
        <v>0</v>
      </c>
      <c r="SN69" s="23">
        <v>0</v>
      </c>
      <c r="SO69" s="23">
        <v>0</v>
      </c>
      <c r="SP69" s="23">
        <v>0</v>
      </c>
      <c r="SQ69" s="23">
        <v>0</v>
      </c>
      <c r="SR69" s="23">
        <v>0</v>
      </c>
      <c r="SS69" s="23">
        <v>0</v>
      </c>
      <c r="SV69" s="23" t="s">
        <v>808</v>
      </c>
      <c r="SW69" s="23">
        <v>500</v>
      </c>
      <c r="SX69" s="23">
        <v>750</v>
      </c>
      <c r="SY69" s="23">
        <v>225</v>
      </c>
      <c r="TA69" s="23">
        <v>300</v>
      </c>
      <c r="TB69" s="23">
        <v>-25</v>
      </c>
      <c r="TC69" s="23">
        <v>-75</v>
      </c>
      <c r="TD69" s="23" t="s">
        <v>2431</v>
      </c>
      <c r="TE69" s="23" t="s">
        <v>782</v>
      </c>
      <c r="TG69" s="23" t="s">
        <v>805</v>
      </c>
      <c r="TH69" s="23" t="s">
        <v>781</v>
      </c>
      <c r="TI69" s="23" t="s">
        <v>2344</v>
      </c>
      <c r="TJ69" s="23">
        <v>1</v>
      </c>
      <c r="TK69" s="23">
        <v>1</v>
      </c>
      <c r="TL69" s="23">
        <v>1</v>
      </c>
      <c r="TM69" s="23">
        <v>1</v>
      </c>
      <c r="TN69" s="23">
        <v>0</v>
      </c>
      <c r="TO69" s="23">
        <v>0</v>
      </c>
      <c r="TP69" s="23">
        <v>0</v>
      </c>
      <c r="TQ69" s="23">
        <v>0</v>
      </c>
      <c r="TR69" s="23">
        <v>0</v>
      </c>
      <c r="TS69" s="23">
        <v>0</v>
      </c>
      <c r="TT69" s="23">
        <v>0</v>
      </c>
      <c r="TU69" s="23">
        <v>0</v>
      </c>
      <c r="TV69" s="23">
        <v>0</v>
      </c>
      <c r="TW69" s="23">
        <v>0</v>
      </c>
      <c r="TX69" s="23" t="s">
        <v>2432</v>
      </c>
      <c r="TZ69" s="23" t="s">
        <v>781</v>
      </c>
      <c r="UB69" s="23">
        <v>500</v>
      </c>
      <c r="UC69" s="23">
        <v>500</v>
      </c>
      <c r="UE69" s="23">
        <v>500</v>
      </c>
      <c r="UF69" s="23">
        <v>0</v>
      </c>
      <c r="UG69" s="23">
        <v>0</v>
      </c>
      <c r="UI69" s="23" t="s">
        <v>782</v>
      </c>
      <c r="UK69" s="23" t="s">
        <v>805</v>
      </c>
      <c r="UL69" s="23" t="s">
        <v>781</v>
      </c>
      <c r="UM69" s="23" t="s">
        <v>2433</v>
      </c>
      <c r="UN69" s="23">
        <v>1</v>
      </c>
      <c r="UO69" s="23">
        <v>1</v>
      </c>
      <c r="UP69" s="23">
        <v>0</v>
      </c>
      <c r="UQ69" s="23">
        <v>1</v>
      </c>
      <c r="UR69" s="23">
        <v>0</v>
      </c>
      <c r="US69" s="23">
        <v>0</v>
      </c>
      <c r="UT69" s="23">
        <v>0</v>
      </c>
      <c r="UU69" s="23">
        <v>0</v>
      </c>
      <c r="UV69" s="23">
        <v>0</v>
      </c>
      <c r="UW69" s="23">
        <v>0</v>
      </c>
      <c r="UX69" s="23">
        <v>0</v>
      </c>
      <c r="UY69" s="23">
        <v>0</v>
      </c>
      <c r="UZ69" s="23">
        <v>0</v>
      </c>
      <c r="VA69" s="23">
        <v>0</v>
      </c>
      <c r="AAB69" s="23" t="s">
        <v>2434</v>
      </c>
      <c r="AAC69" s="25">
        <v>173912437</v>
      </c>
      <c r="AAD69" s="23">
        <v>44312.572060185194</v>
      </c>
      <c r="AAF69" s="23" t="s">
        <v>2172</v>
      </c>
      <c r="AAG69" s="23" t="s">
        <v>2173</v>
      </c>
      <c r="AAJ69" s="23">
        <v>76</v>
      </c>
    </row>
    <row r="70" spans="1:712" x14ac:dyDescent="0.3">
      <c r="A70" s="23" t="s">
        <v>2435</v>
      </c>
      <c r="B70" s="25">
        <v>44311.33247006945</v>
      </c>
      <c r="C70" s="25">
        <v>44311.354560115738</v>
      </c>
      <c r="D70" s="25">
        <v>44311</v>
      </c>
      <c r="E70" s="23" t="s">
        <v>2422</v>
      </c>
      <c r="F70" s="23" t="s">
        <v>790</v>
      </c>
      <c r="G70" s="25">
        <v>44311</v>
      </c>
      <c r="H70" s="23" t="s">
        <v>864</v>
      </c>
      <c r="I70" s="23" t="s">
        <v>882</v>
      </c>
      <c r="J70" s="23" t="s">
        <v>882</v>
      </c>
      <c r="K70" s="23" t="s">
        <v>882</v>
      </c>
      <c r="L70" s="23" t="s">
        <v>780</v>
      </c>
      <c r="M70" s="23" t="s">
        <v>2436</v>
      </c>
      <c r="N70" s="23" t="s">
        <v>2437</v>
      </c>
      <c r="O70" s="23">
        <v>0</v>
      </c>
      <c r="P70" s="23">
        <v>0</v>
      </c>
      <c r="Q70" s="23">
        <v>1</v>
      </c>
      <c r="R70" s="23">
        <v>1</v>
      </c>
      <c r="S70" s="23">
        <v>0</v>
      </c>
      <c r="T70" s="23">
        <v>0</v>
      </c>
      <c r="U70" s="23">
        <v>0</v>
      </c>
      <c r="V70" s="23">
        <v>0</v>
      </c>
      <c r="W70" s="23">
        <v>1</v>
      </c>
      <c r="X70" s="23">
        <v>0</v>
      </c>
      <c r="Y70" s="23">
        <v>1</v>
      </c>
      <c r="Z70" s="23">
        <v>1</v>
      </c>
      <c r="AA70" s="23">
        <v>1</v>
      </c>
      <c r="AB70" s="23">
        <v>1</v>
      </c>
      <c r="AC70" s="23">
        <v>1</v>
      </c>
      <c r="AD70" s="23">
        <v>0</v>
      </c>
      <c r="AE70" s="23">
        <v>1</v>
      </c>
      <c r="AF70" s="23">
        <v>1</v>
      </c>
      <c r="AG70" s="23">
        <v>0</v>
      </c>
      <c r="AH70" s="23">
        <v>0</v>
      </c>
      <c r="AI70" s="23">
        <v>0</v>
      </c>
      <c r="AJ70" s="23">
        <v>1</v>
      </c>
      <c r="AK70" s="23">
        <v>0</v>
      </c>
      <c r="CT70" s="23" t="s">
        <v>781</v>
      </c>
      <c r="CV70" s="23">
        <v>6000</v>
      </c>
      <c r="CW70" s="23">
        <v>6000</v>
      </c>
      <c r="CY70" s="23">
        <v>6000</v>
      </c>
      <c r="CZ70" s="23">
        <v>0</v>
      </c>
      <c r="DA70" s="23">
        <v>0</v>
      </c>
      <c r="DC70" s="23" t="s">
        <v>782</v>
      </c>
      <c r="DE70" s="23" t="s">
        <v>850</v>
      </c>
      <c r="DF70" s="23" t="s">
        <v>781</v>
      </c>
      <c r="DG70" s="23" t="s">
        <v>837</v>
      </c>
      <c r="DH70" s="23">
        <v>0</v>
      </c>
      <c r="DI70" s="23">
        <v>1</v>
      </c>
      <c r="DJ70" s="23">
        <v>0</v>
      </c>
      <c r="DK70" s="23">
        <v>0</v>
      </c>
      <c r="DL70" s="23">
        <v>0</v>
      </c>
      <c r="DM70" s="23">
        <v>0</v>
      </c>
      <c r="DN70" s="23">
        <v>0</v>
      </c>
      <c r="DO70" s="23">
        <v>0</v>
      </c>
      <c r="DP70" s="23">
        <v>0</v>
      </c>
      <c r="DQ70" s="23">
        <v>0</v>
      </c>
      <c r="DR70" s="23">
        <v>0</v>
      </c>
      <c r="DS70" s="23">
        <v>0</v>
      </c>
      <c r="DT70" s="23">
        <v>0</v>
      </c>
      <c r="DU70" s="23">
        <v>0</v>
      </c>
      <c r="DX70" s="23" t="s">
        <v>781</v>
      </c>
      <c r="DZ70" s="23">
        <v>10000</v>
      </c>
      <c r="EA70" s="23">
        <v>10000</v>
      </c>
      <c r="EC70" s="23">
        <v>10000</v>
      </c>
      <c r="ED70" s="23">
        <v>0</v>
      </c>
      <c r="EE70" s="23">
        <v>0</v>
      </c>
      <c r="EG70" s="23" t="s">
        <v>782</v>
      </c>
      <c r="EI70" s="23" t="s">
        <v>850</v>
      </c>
      <c r="EJ70" s="23" t="s">
        <v>781</v>
      </c>
      <c r="EK70" s="23" t="s">
        <v>2438</v>
      </c>
      <c r="EL70" s="23">
        <v>0</v>
      </c>
      <c r="EM70" s="23">
        <v>1</v>
      </c>
      <c r="EN70" s="23">
        <v>0</v>
      </c>
      <c r="EO70" s="23">
        <v>1</v>
      </c>
      <c r="EP70" s="23">
        <v>0</v>
      </c>
      <c r="EQ70" s="23">
        <v>0</v>
      </c>
      <c r="ER70" s="23">
        <v>0</v>
      </c>
      <c r="ES70" s="23">
        <v>0</v>
      </c>
      <c r="ET70" s="23">
        <v>0</v>
      </c>
      <c r="EU70" s="23">
        <v>0</v>
      </c>
      <c r="EV70" s="23">
        <v>0</v>
      </c>
      <c r="EW70" s="23">
        <v>0</v>
      </c>
      <c r="EX70" s="23">
        <v>0</v>
      </c>
      <c r="EY70" s="23">
        <v>0</v>
      </c>
      <c r="JP70" s="23" t="s">
        <v>808</v>
      </c>
      <c r="JQ70" s="23">
        <v>500</v>
      </c>
      <c r="JR70" s="23">
        <v>225</v>
      </c>
      <c r="JS70" s="23">
        <v>158</v>
      </c>
      <c r="JU70" s="23">
        <v>158</v>
      </c>
      <c r="JV70" s="23">
        <v>0</v>
      </c>
      <c r="JW70" s="23">
        <v>0</v>
      </c>
      <c r="JY70" s="23" t="s">
        <v>823</v>
      </c>
      <c r="KB70" s="23" t="s">
        <v>785</v>
      </c>
      <c r="LX70" s="23" t="s">
        <v>808</v>
      </c>
      <c r="LY70" s="23">
        <v>500</v>
      </c>
      <c r="LZ70" s="23">
        <v>300</v>
      </c>
      <c r="MA70" s="23">
        <v>300</v>
      </c>
      <c r="MC70" s="23">
        <v>300</v>
      </c>
      <c r="MD70" s="23">
        <v>0</v>
      </c>
      <c r="ME70" s="23">
        <v>0</v>
      </c>
      <c r="MG70" s="23" t="s">
        <v>823</v>
      </c>
      <c r="MJ70" s="23" t="s">
        <v>785</v>
      </c>
      <c r="OF70" s="23" t="s">
        <v>808</v>
      </c>
      <c r="OG70" s="23">
        <v>500</v>
      </c>
      <c r="OH70" s="23">
        <v>250</v>
      </c>
      <c r="OI70" s="23">
        <v>250</v>
      </c>
      <c r="OK70" s="23">
        <v>250</v>
      </c>
      <c r="OL70" s="23">
        <v>0</v>
      </c>
      <c r="OM70" s="23">
        <v>0</v>
      </c>
      <c r="OO70" s="23" t="s">
        <v>823</v>
      </c>
      <c r="OR70" s="23" t="s">
        <v>781</v>
      </c>
      <c r="OS70" s="23" t="s">
        <v>2438</v>
      </c>
      <c r="OT70" s="23">
        <v>0</v>
      </c>
      <c r="OU70" s="23">
        <v>1</v>
      </c>
      <c r="OV70" s="23">
        <v>0</v>
      </c>
      <c r="OW70" s="23">
        <v>1</v>
      </c>
      <c r="OX70" s="23">
        <v>0</v>
      </c>
      <c r="OY70" s="23">
        <v>0</v>
      </c>
      <c r="OZ70" s="23">
        <v>0</v>
      </c>
      <c r="PA70" s="23">
        <v>0</v>
      </c>
      <c r="PB70" s="23">
        <v>0</v>
      </c>
      <c r="PC70" s="23">
        <v>0</v>
      </c>
      <c r="PD70" s="23">
        <v>0</v>
      </c>
      <c r="PE70" s="23">
        <v>0</v>
      </c>
      <c r="PF70" s="23">
        <v>0</v>
      </c>
      <c r="PG70" s="23">
        <v>0</v>
      </c>
      <c r="PJ70" s="23" t="s">
        <v>808</v>
      </c>
      <c r="PK70" s="23">
        <v>1000</v>
      </c>
      <c r="PL70" s="23">
        <v>1500</v>
      </c>
      <c r="PM70" s="23">
        <v>225</v>
      </c>
      <c r="PO70" s="23">
        <v>225</v>
      </c>
      <c r="PP70" s="23">
        <v>0</v>
      </c>
      <c r="PQ70" s="23">
        <v>0</v>
      </c>
      <c r="PS70" s="23" t="s">
        <v>823</v>
      </c>
      <c r="PV70" s="23" t="s">
        <v>785</v>
      </c>
      <c r="QN70" s="23" t="s">
        <v>781</v>
      </c>
      <c r="QP70" s="23">
        <v>2000</v>
      </c>
      <c r="QQ70" s="23">
        <v>2000</v>
      </c>
      <c r="QS70" s="23">
        <v>2000</v>
      </c>
      <c r="QT70" s="23">
        <v>0</v>
      </c>
      <c r="QU70" s="23">
        <v>0</v>
      </c>
      <c r="QW70" s="23" t="s">
        <v>782</v>
      </c>
      <c r="QY70" s="23" t="s">
        <v>805</v>
      </c>
      <c r="QZ70" s="23" t="s">
        <v>785</v>
      </c>
      <c r="RR70" s="23" t="s">
        <v>808</v>
      </c>
      <c r="RS70" s="23">
        <v>70</v>
      </c>
      <c r="RT70" s="23">
        <v>150</v>
      </c>
      <c r="RU70" s="23">
        <v>429</v>
      </c>
      <c r="RW70" s="23">
        <v>500</v>
      </c>
      <c r="RX70" s="23">
        <v>-14.2</v>
      </c>
      <c r="RY70" s="23">
        <v>-71</v>
      </c>
      <c r="RZ70" s="23" t="s">
        <v>2439</v>
      </c>
      <c r="SA70" s="23" t="s">
        <v>782</v>
      </c>
      <c r="SC70" s="23" t="s">
        <v>805</v>
      </c>
      <c r="SD70" s="23" t="s">
        <v>781</v>
      </c>
      <c r="SE70" s="23" t="s">
        <v>2438</v>
      </c>
      <c r="SF70" s="23">
        <v>0</v>
      </c>
      <c r="SG70" s="23">
        <v>1</v>
      </c>
      <c r="SH70" s="23">
        <v>0</v>
      </c>
      <c r="SI70" s="23">
        <v>1</v>
      </c>
      <c r="SJ70" s="23">
        <v>0</v>
      </c>
      <c r="SK70" s="23">
        <v>0</v>
      </c>
      <c r="SL70" s="23">
        <v>0</v>
      </c>
      <c r="SM70" s="23">
        <v>0</v>
      </c>
      <c r="SN70" s="23">
        <v>0</v>
      </c>
      <c r="SO70" s="23">
        <v>0</v>
      </c>
      <c r="SP70" s="23">
        <v>0</v>
      </c>
      <c r="SQ70" s="23">
        <v>0</v>
      </c>
      <c r="SR70" s="23">
        <v>0</v>
      </c>
      <c r="SS70" s="23">
        <v>0</v>
      </c>
      <c r="SV70" s="23" t="s">
        <v>808</v>
      </c>
      <c r="SW70" s="23">
        <v>500</v>
      </c>
      <c r="TA70" s="23">
        <v>300</v>
      </c>
      <c r="TB70" s="23">
        <v>-62.333333333333329</v>
      </c>
      <c r="TC70" s="23">
        <v>-187</v>
      </c>
      <c r="TD70" s="23" t="s">
        <v>2440</v>
      </c>
      <c r="TE70" s="23" t="s">
        <v>782</v>
      </c>
      <c r="TG70" s="23" t="s">
        <v>805</v>
      </c>
      <c r="TH70" s="23" t="s">
        <v>781</v>
      </c>
      <c r="TI70" s="23" t="s">
        <v>2433</v>
      </c>
      <c r="TJ70" s="23">
        <v>1</v>
      </c>
      <c r="TK70" s="23">
        <v>1</v>
      </c>
      <c r="TL70" s="23">
        <v>0</v>
      </c>
      <c r="TM70" s="23">
        <v>1</v>
      </c>
      <c r="TN70" s="23">
        <v>0</v>
      </c>
      <c r="TO70" s="23">
        <v>0</v>
      </c>
      <c r="TP70" s="23">
        <v>0</v>
      </c>
      <c r="TQ70" s="23">
        <v>0</v>
      </c>
      <c r="TR70" s="23">
        <v>0</v>
      </c>
      <c r="TS70" s="23">
        <v>0</v>
      </c>
      <c r="TT70" s="23">
        <v>0</v>
      </c>
      <c r="TU70" s="23">
        <v>0</v>
      </c>
      <c r="TV70" s="23">
        <v>0</v>
      </c>
      <c r="TW70" s="23">
        <v>0</v>
      </c>
      <c r="TZ70" s="23" t="s">
        <v>781</v>
      </c>
      <c r="UB70" s="23">
        <v>500</v>
      </c>
      <c r="UC70" s="23">
        <v>500</v>
      </c>
      <c r="UE70" s="23">
        <v>500</v>
      </c>
      <c r="UF70" s="23">
        <v>0</v>
      </c>
      <c r="UG70" s="23">
        <v>0</v>
      </c>
      <c r="UI70" s="23" t="s">
        <v>796</v>
      </c>
      <c r="UJ70" s="23" t="s">
        <v>806</v>
      </c>
      <c r="UL70" s="23" t="s">
        <v>781</v>
      </c>
      <c r="UM70" s="23" t="s">
        <v>837</v>
      </c>
      <c r="UN70" s="23">
        <v>0</v>
      </c>
      <c r="UO70" s="23">
        <v>1</v>
      </c>
      <c r="UP70" s="23">
        <v>0</v>
      </c>
      <c r="UQ70" s="23">
        <v>0</v>
      </c>
      <c r="UR70" s="23">
        <v>0</v>
      </c>
      <c r="US70" s="23">
        <v>0</v>
      </c>
      <c r="UT70" s="23">
        <v>0</v>
      </c>
      <c r="UU70" s="23">
        <v>0</v>
      </c>
      <c r="UV70" s="23">
        <v>0</v>
      </c>
      <c r="UW70" s="23">
        <v>0</v>
      </c>
      <c r="UX70" s="23">
        <v>0</v>
      </c>
      <c r="UY70" s="23">
        <v>0</v>
      </c>
      <c r="UZ70" s="23">
        <v>0</v>
      </c>
      <c r="VA70" s="23">
        <v>0</v>
      </c>
      <c r="YN70" s="23" t="s">
        <v>781</v>
      </c>
      <c r="YP70" s="23">
        <v>2000</v>
      </c>
      <c r="YQ70" s="23">
        <v>2000</v>
      </c>
      <c r="YS70" s="23">
        <v>2000</v>
      </c>
      <c r="YT70" s="23">
        <v>0</v>
      </c>
      <c r="YU70" s="23">
        <v>0</v>
      </c>
      <c r="YW70" s="23" t="s">
        <v>782</v>
      </c>
      <c r="YY70" s="23" t="s">
        <v>805</v>
      </c>
      <c r="YZ70" s="23" t="s">
        <v>785</v>
      </c>
      <c r="AAB70" s="23" t="s">
        <v>2171</v>
      </c>
      <c r="AAC70" s="25">
        <v>173915670</v>
      </c>
      <c r="AAD70" s="23">
        <v>44312.579583333332</v>
      </c>
      <c r="AAF70" s="23" t="s">
        <v>2172</v>
      </c>
      <c r="AAG70" s="23" t="s">
        <v>2173</v>
      </c>
      <c r="AAJ70" s="23">
        <v>77</v>
      </c>
    </row>
    <row r="71" spans="1:712" x14ac:dyDescent="0.3">
      <c r="A71" s="23" t="s">
        <v>2441</v>
      </c>
      <c r="B71" s="25">
        <v>44311.357791736111</v>
      </c>
      <c r="C71" s="25">
        <v>44311.38192728009</v>
      </c>
      <c r="D71" s="25">
        <v>44311</v>
      </c>
      <c r="E71" s="23" t="s">
        <v>2422</v>
      </c>
      <c r="F71" s="23" t="s">
        <v>790</v>
      </c>
      <c r="G71" s="25">
        <v>44311</v>
      </c>
      <c r="H71" s="23" t="s">
        <v>864</v>
      </c>
      <c r="I71" s="23" t="s">
        <v>882</v>
      </c>
      <c r="J71" s="23" t="s">
        <v>882</v>
      </c>
      <c r="K71" s="23" t="s">
        <v>882</v>
      </c>
      <c r="L71" s="23" t="s">
        <v>780</v>
      </c>
      <c r="M71" s="23" t="s">
        <v>2442</v>
      </c>
      <c r="N71" s="23" t="s">
        <v>2443</v>
      </c>
      <c r="O71" s="23">
        <v>0</v>
      </c>
      <c r="P71" s="23">
        <v>0</v>
      </c>
      <c r="Q71" s="23">
        <v>0</v>
      </c>
      <c r="R71" s="23">
        <v>0</v>
      </c>
      <c r="S71" s="23">
        <v>0</v>
      </c>
      <c r="T71" s="23">
        <v>0</v>
      </c>
      <c r="U71" s="23">
        <v>0</v>
      </c>
      <c r="V71" s="23">
        <v>0</v>
      </c>
      <c r="W71" s="23">
        <v>1</v>
      </c>
      <c r="X71" s="23">
        <v>1</v>
      </c>
      <c r="Y71" s="23">
        <v>1</v>
      </c>
      <c r="Z71" s="23">
        <v>1</v>
      </c>
      <c r="AA71" s="23">
        <v>1</v>
      </c>
      <c r="AB71" s="23">
        <v>1</v>
      </c>
      <c r="AC71" s="23">
        <v>1</v>
      </c>
      <c r="AD71" s="23">
        <v>0</v>
      </c>
      <c r="AE71" s="23">
        <v>1</v>
      </c>
      <c r="AF71" s="23">
        <v>1</v>
      </c>
      <c r="AG71" s="23">
        <v>0</v>
      </c>
      <c r="AH71" s="23">
        <v>0</v>
      </c>
      <c r="AI71" s="23">
        <v>0</v>
      </c>
      <c r="AJ71" s="23">
        <v>0</v>
      </c>
      <c r="AK71" s="23">
        <v>0</v>
      </c>
      <c r="JP71" s="23" t="s">
        <v>808</v>
      </c>
      <c r="JQ71" s="23">
        <v>500</v>
      </c>
      <c r="JR71" s="23">
        <v>225</v>
      </c>
      <c r="JS71" s="23">
        <v>158</v>
      </c>
      <c r="JU71" s="23">
        <v>158</v>
      </c>
      <c r="JV71" s="23">
        <v>0</v>
      </c>
      <c r="JW71" s="23">
        <v>0</v>
      </c>
      <c r="JY71" s="23" t="s">
        <v>782</v>
      </c>
      <c r="KA71" s="23" t="s">
        <v>805</v>
      </c>
      <c r="KB71" s="23" t="s">
        <v>785</v>
      </c>
      <c r="KT71" s="23" t="s">
        <v>808</v>
      </c>
      <c r="KU71" s="23">
        <v>500</v>
      </c>
      <c r="KV71" s="23">
        <v>250</v>
      </c>
      <c r="KW71" s="23">
        <v>250</v>
      </c>
      <c r="KY71" s="23">
        <v>250</v>
      </c>
      <c r="KZ71" s="23">
        <v>0</v>
      </c>
      <c r="LA71" s="23">
        <v>0</v>
      </c>
      <c r="LC71" s="23" t="s">
        <v>796</v>
      </c>
      <c r="LD71" s="23" t="s">
        <v>866</v>
      </c>
      <c r="LF71" s="23" t="s">
        <v>781</v>
      </c>
      <c r="LG71" s="23" t="s">
        <v>2226</v>
      </c>
      <c r="LH71" s="23">
        <v>1</v>
      </c>
      <c r="LI71" s="23">
        <v>0</v>
      </c>
      <c r="LJ71" s="23">
        <v>0</v>
      </c>
      <c r="LK71" s="23">
        <v>1</v>
      </c>
      <c r="LL71" s="23">
        <v>0</v>
      </c>
      <c r="LM71" s="23">
        <v>0</v>
      </c>
      <c r="LN71" s="23">
        <v>0</v>
      </c>
      <c r="LO71" s="23">
        <v>0</v>
      </c>
      <c r="LP71" s="23">
        <v>0</v>
      </c>
      <c r="LQ71" s="23">
        <v>0</v>
      </c>
      <c r="LR71" s="23">
        <v>0</v>
      </c>
      <c r="LS71" s="23">
        <v>0</v>
      </c>
      <c r="LT71" s="23">
        <v>0</v>
      </c>
      <c r="LU71" s="23">
        <v>0</v>
      </c>
      <c r="LX71" s="23" t="s">
        <v>808</v>
      </c>
      <c r="LY71" s="23">
        <v>500</v>
      </c>
      <c r="LZ71" s="23">
        <v>300</v>
      </c>
      <c r="MA71" s="23">
        <v>300</v>
      </c>
      <c r="MC71" s="23">
        <v>300</v>
      </c>
      <c r="MD71" s="23">
        <v>0</v>
      </c>
      <c r="ME71" s="23">
        <v>0</v>
      </c>
      <c r="MG71" s="23" t="s">
        <v>823</v>
      </c>
      <c r="MJ71" s="23" t="s">
        <v>781</v>
      </c>
      <c r="MK71" s="23" t="s">
        <v>2438</v>
      </c>
      <c r="ML71" s="23">
        <v>0</v>
      </c>
      <c r="MM71" s="23">
        <v>1</v>
      </c>
      <c r="MN71" s="23">
        <v>0</v>
      </c>
      <c r="MO71" s="23">
        <v>1</v>
      </c>
      <c r="MP71" s="23">
        <v>0</v>
      </c>
      <c r="MQ71" s="23">
        <v>0</v>
      </c>
      <c r="MR71" s="23">
        <v>0</v>
      </c>
      <c r="MS71" s="23">
        <v>0</v>
      </c>
      <c r="MT71" s="23">
        <v>0</v>
      </c>
      <c r="MU71" s="23">
        <v>0</v>
      </c>
      <c r="MV71" s="23">
        <v>0</v>
      </c>
      <c r="MW71" s="23">
        <v>0</v>
      </c>
      <c r="MX71" s="23">
        <v>0</v>
      </c>
      <c r="MY71" s="23">
        <v>0</v>
      </c>
      <c r="OF71" s="23" t="s">
        <v>808</v>
      </c>
      <c r="OG71" s="23">
        <v>500</v>
      </c>
      <c r="OH71" s="23">
        <v>250</v>
      </c>
      <c r="OI71" s="23">
        <v>250</v>
      </c>
      <c r="OK71" s="23">
        <v>250</v>
      </c>
      <c r="OL71" s="23">
        <v>0</v>
      </c>
      <c r="OM71" s="23">
        <v>0</v>
      </c>
      <c r="OO71" s="23" t="s">
        <v>782</v>
      </c>
      <c r="OQ71" s="23" t="s">
        <v>805</v>
      </c>
      <c r="OR71" s="23" t="s">
        <v>781</v>
      </c>
      <c r="OS71" s="23" t="s">
        <v>2430</v>
      </c>
      <c r="OT71" s="23">
        <v>1</v>
      </c>
      <c r="OU71" s="23">
        <v>1</v>
      </c>
      <c r="OV71" s="23">
        <v>0</v>
      </c>
      <c r="OW71" s="23">
        <v>0</v>
      </c>
      <c r="OX71" s="23">
        <v>0</v>
      </c>
      <c r="OY71" s="23">
        <v>0</v>
      </c>
      <c r="OZ71" s="23">
        <v>0</v>
      </c>
      <c r="PA71" s="23">
        <v>0</v>
      </c>
      <c r="PB71" s="23">
        <v>0</v>
      </c>
      <c r="PC71" s="23">
        <v>0</v>
      </c>
      <c r="PD71" s="23">
        <v>0</v>
      </c>
      <c r="PE71" s="23">
        <v>0</v>
      </c>
      <c r="PF71" s="23">
        <v>0</v>
      </c>
      <c r="PG71" s="23">
        <v>0</v>
      </c>
      <c r="PJ71" s="23" t="s">
        <v>808</v>
      </c>
      <c r="PK71" s="23">
        <v>500</v>
      </c>
      <c r="PL71" s="23">
        <v>750</v>
      </c>
      <c r="PM71" s="23">
        <v>225</v>
      </c>
      <c r="PO71" s="23">
        <v>225</v>
      </c>
      <c r="PP71" s="23">
        <v>0</v>
      </c>
      <c r="PQ71" s="23">
        <v>0</v>
      </c>
      <c r="PS71" s="23" t="s">
        <v>796</v>
      </c>
      <c r="PT71" s="23" t="s">
        <v>866</v>
      </c>
      <c r="PV71" s="23" t="s">
        <v>781</v>
      </c>
      <c r="PW71" s="23" t="s">
        <v>837</v>
      </c>
      <c r="PX71" s="23">
        <v>0</v>
      </c>
      <c r="PY71" s="23">
        <v>1</v>
      </c>
      <c r="PZ71" s="23">
        <v>0</v>
      </c>
      <c r="QA71" s="23">
        <v>0</v>
      </c>
      <c r="QB71" s="23">
        <v>0</v>
      </c>
      <c r="QC71" s="23">
        <v>0</v>
      </c>
      <c r="QD71" s="23">
        <v>0</v>
      </c>
      <c r="QE71" s="23">
        <v>0</v>
      </c>
      <c r="QF71" s="23">
        <v>0</v>
      </c>
      <c r="QG71" s="23">
        <v>0</v>
      </c>
      <c r="QH71" s="23">
        <v>0</v>
      </c>
      <c r="QI71" s="23">
        <v>0</v>
      </c>
      <c r="QJ71" s="23">
        <v>0</v>
      </c>
      <c r="QK71" s="23">
        <v>0</v>
      </c>
      <c r="QN71" s="23" t="s">
        <v>781</v>
      </c>
      <c r="QP71" s="23">
        <v>2000</v>
      </c>
      <c r="QQ71" s="23">
        <v>2000</v>
      </c>
      <c r="QS71" s="23">
        <v>2000</v>
      </c>
      <c r="QT71" s="23">
        <v>0</v>
      </c>
      <c r="QU71" s="23">
        <v>0</v>
      </c>
      <c r="QW71" s="23" t="s">
        <v>782</v>
      </c>
      <c r="QY71" s="23" t="s">
        <v>805</v>
      </c>
      <c r="QZ71" s="23" t="s">
        <v>781</v>
      </c>
      <c r="RA71" s="23" t="s">
        <v>2430</v>
      </c>
      <c r="RB71" s="23">
        <v>1</v>
      </c>
      <c r="RC71" s="23">
        <v>1</v>
      </c>
      <c r="RD71" s="23">
        <v>0</v>
      </c>
      <c r="RE71" s="23">
        <v>0</v>
      </c>
      <c r="RF71" s="23">
        <v>0</v>
      </c>
      <c r="RG71" s="23">
        <v>0</v>
      </c>
      <c r="RH71" s="23">
        <v>0</v>
      </c>
      <c r="RI71" s="23">
        <v>0</v>
      </c>
      <c r="RJ71" s="23">
        <v>0</v>
      </c>
      <c r="RK71" s="23">
        <v>0</v>
      </c>
      <c r="RL71" s="23">
        <v>0</v>
      </c>
      <c r="RM71" s="23">
        <v>0</v>
      </c>
      <c r="RN71" s="23">
        <v>0</v>
      </c>
      <c r="RO71" s="23">
        <v>0</v>
      </c>
      <c r="RR71" s="23" t="s">
        <v>808</v>
      </c>
      <c r="RS71" s="23">
        <v>500</v>
      </c>
      <c r="RT71" s="23">
        <v>750</v>
      </c>
      <c r="RU71" s="23">
        <v>300</v>
      </c>
      <c r="RW71" s="23">
        <v>500</v>
      </c>
      <c r="RX71" s="23">
        <v>-40</v>
      </c>
      <c r="RY71" s="23">
        <v>-200</v>
      </c>
      <c r="RZ71" s="23" t="s">
        <v>2444</v>
      </c>
      <c r="SA71" s="23" t="s">
        <v>782</v>
      </c>
      <c r="SC71" s="23" t="s">
        <v>805</v>
      </c>
      <c r="SD71" s="23" t="s">
        <v>781</v>
      </c>
      <c r="SE71" s="23" t="s">
        <v>2430</v>
      </c>
      <c r="SF71" s="23">
        <v>1</v>
      </c>
      <c r="SG71" s="23">
        <v>1</v>
      </c>
      <c r="SH71" s="23">
        <v>0</v>
      </c>
      <c r="SI71" s="23">
        <v>0</v>
      </c>
      <c r="SJ71" s="23">
        <v>0</v>
      </c>
      <c r="SK71" s="23">
        <v>0</v>
      </c>
      <c r="SL71" s="23">
        <v>0</v>
      </c>
      <c r="SM71" s="23">
        <v>0</v>
      </c>
      <c r="SN71" s="23">
        <v>0</v>
      </c>
      <c r="SO71" s="23">
        <v>0</v>
      </c>
      <c r="SP71" s="23">
        <v>0</v>
      </c>
      <c r="SQ71" s="23">
        <v>0</v>
      </c>
      <c r="SR71" s="23">
        <v>0</v>
      </c>
      <c r="SS71" s="23">
        <v>0</v>
      </c>
      <c r="SV71" s="23" t="s">
        <v>808</v>
      </c>
      <c r="SW71" s="23">
        <v>500</v>
      </c>
      <c r="SX71" s="23">
        <v>750</v>
      </c>
      <c r="SY71" s="23">
        <v>225</v>
      </c>
      <c r="TA71" s="23">
        <v>300</v>
      </c>
      <c r="TB71" s="23">
        <v>-25</v>
      </c>
      <c r="TC71" s="23">
        <v>-75</v>
      </c>
      <c r="TD71" s="23" t="s">
        <v>2440</v>
      </c>
      <c r="TE71" s="23" t="s">
        <v>782</v>
      </c>
      <c r="TG71" s="23" t="s">
        <v>805</v>
      </c>
      <c r="TH71" s="23" t="s">
        <v>781</v>
      </c>
      <c r="TI71" s="23" t="s">
        <v>837</v>
      </c>
      <c r="TJ71" s="23">
        <v>0</v>
      </c>
      <c r="TK71" s="23">
        <v>1</v>
      </c>
      <c r="TL71" s="23">
        <v>0</v>
      </c>
      <c r="TM71" s="23">
        <v>0</v>
      </c>
      <c r="TN71" s="23">
        <v>0</v>
      </c>
      <c r="TO71" s="23">
        <v>0</v>
      </c>
      <c r="TP71" s="23">
        <v>0</v>
      </c>
      <c r="TQ71" s="23">
        <v>0</v>
      </c>
      <c r="TR71" s="23">
        <v>0</v>
      </c>
      <c r="TS71" s="23">
        <v>0</v>
      </c>
      <c r="TT71" s="23">
        <v>0</v>
      </c>
      <c r="TU71" s="23">
        <v>0</v>
      </c>
      <c r="TV71" s="23">
        <v>0</v>
      </c>
      <c r="TW71" s="23">
        <v>0</v>
      </c>
      <c r="TZ71" s="23" t="s">
        <v>781</v>
      </c>
      <c r="UB71" s="23">
        <v>500</v>
      </c>
      <c r="UC71" s="23">
        <v>500</v>
      </c>
      <c r="UE71" s="23">
        <v>500</v>
      </c>
      <c r="UF71" s="23">
        <v>0</v>
      </c>
      <c r="UG71" s="23">
        <v>0</v>
      </c>
      <c r="UI71" s="23" t="s">
        <v>796</v>
      </c>
      <c r="UJ71" s="23" t="s">
        <v>866</v>
      </c>
      <c r="UL71" s="23" t="s">
        <v>781</v>
      </c>
      <c r="UM71" s="23" t="s">
        <v>837</v>
      </c>
      <c r="UN71" s="23">
        <v>0</v>
      </c>
      <c r="UO71" s="23">
        <v>1</v>
      </c>
      <c r="UP71" s="23">
        <v>0</v>
      </c>
      <c r="UQ71" s="23">
        <v>0</v>
      </c>
      <c r="UR71" s="23">
        <v>0</v>
      </c>
      <c r="US71" s="23">
        <v>0</v>
      </c>
      <c r="UT71" s="23">
        <v>0</v>
      </c>
      <c r="UU71" s="23">
        <v>0</v>
      </c>
      <c r="UV71" s="23">
        <v>0</v>
      </c>
      <c r="UW71" s="23">
        <v>0</v>
      </c>
      <c r="UX71" s="23">
        <v>0</v>
      </c>
      <c r="UY71" s="23">
        <v>0</v>
      </c>
      <c r="UZ71" s="23">
        <v>0</v>
      </c>
      <c r="VA71" s="23">
        <v>0</v>
      </c>
      <c r="AAB71" s="23" t="s">
        <v>2185</v>
      </c>
      <c r="AAC71" s="25">
        <v>173915853</v>
      </c>
      <c r="AAD71" s="23">
        <v>44312.579930555563</v>
      </c>
      <c r="AAF71" s="23" t="s">
        <v>2172</v>
      </c>
      <c r="AAG71" s="23" t="s">
        <v>2173</v>
      </c>
      <c r="AAJ71" s="23">
        <v>78</v>
      </c>
    </row>
    <row r="72" spans="1:712" x14ac:dyDescent="0.3">
      <c r="A72" s="23" t="s">
        <v>2445</v>
      </c>
      <c r="B72" s="25">
        <v>44311.435857233802</v>
      </c>
      <c r="C72" s="25">
        <v>44311.55878146991</v>
      </c>
      <c r="D72" s="25">
        <v>44311</v>
      </c>
      <c r="E72" s="23" t="s">
        <v>2422</v>
      </c>
      <c r="F72" s="23" t="s">
        <v>790</v>
      </c>
      <c r="G72" s="25">
        <v>44311</v>
      </c>
      <c r="H72" s="23" t="s">
        <v>864</v>
      </c>
      <c r="I72" s="23" t="s">
        <v>882</v>
      </c>
      <c r="J72" s="23" t="s">
        <v>882</v>
      </c>
      <c r="K72" s="23" t="s">
        <v>882</v>
      </c>
      <c r="L72" s="23" t="s">
        <v>780</v>
      </c>
      <c r="M72" s="23" t="s">
        <v>2446</v>
      </c>
      <c r="N72" s="23" t="s">
        <v>2320</v>
      </c>
      <c r="O72" s="23">
        <v>0</v>
      </c>
      <c r="P72" s="23">
        <v>0</v>
      </c>
      <c r="Q72" s="23">
        <v>0</v>
      </c>
      <c r="R72" s="23">
        <v>0</v>
      </c>
      <c r="S72" s="23">
        <v>0</v>
      </c>
      <c r="T72" s="23">
        <v>0</v>
      </c>
      <c r="U72" s="23">
        <v>0</v>
      </c>
      <c r="V72" s="23">
        <v>0</v>
      </c>
      <c r="W72" s="23">
        <v>0</v>
      </c>
      <c r="X72" s="23">
        <v>0</v>
      </c>
      <c r="Y72" s="23">
        <v>0</v>
      </c>
      <c r="Z72" s="23">
        <v>0</v>
      </c>
      <c r="AA72" s="23">
        <v>0</v>
      </c>
      <c r="AB72" s="23">
        <v>1</v>
      </c>
      <c r="AC72" s="23">
        <v>0</v>
      </c>
      <c r="AD72" s="23">
        <v>0</v>
      </c>
      <c r="AE72" s="23">
        <v>0</v>
      </c>
      <c r="AF72" s="23">
        <v>1</v>
      </c>
      <c r="AG72" s="23">
        <v>0</v>
      </c>
      <c r="AH72" s="23">
        <v>0</v>
      </c>
      <c r="AI72" s="23">
        <v>0</v>
      </c>
      <c r="AJ72" s="23">
        <v>1</v>
      </c>
      <c r="AK72" s="23">
        <v>0</v>
      </c>
      <c r="RR72" s="23" t="s">
        <v>808</v>
      </c>
      <c r="RS72" s="23">
        <v>70</v>
      </c>
      <c r="RT72" s="23">
        <v>150</v>
      </c>
      <c r="RU72" s="23">
        <v>429</v>
      </c>
      <c r="RW72" s="23">
        <v>500</v>
      </c>
      <c r="RX72" s="23">
        <v>-14.2</v>
      </c>
      <c r="RY72" s="23">
        <v>-71</v>
      </c>
      <c r="RZ72" s="23" t="s">
        <v>2447</v>
      </c>
      <c r="SA72" s="23" t="s">
        <v>782</v>
      </c>
      <c r="SC72" s="23" t="s">
        <v>805</v>
      </c>
      <c r="SD72" s="23" t="s">
        <v>781</v>
      </c>
      <c r="SE72" s="23" t="s">
        <v>2448</v>
      </c>
      <c r="SF72" s="23">
        <v>0</v>
      </c>
      <c r="SG72" s="23">
        <v>1</v>
      </c>
      <c r="SH72" s="23">
        <v>1</v>
      </c>
      <c r="SI72" s="23">
        <v>1</v>
      </c>
      <c r="SJ72" s="23">
        <v>0</v>
      </c>
      <c r="SK72" s="23">
        <v>0</v>
      </c>
      <c r="SL72" s="23">
        <v>0</v>
      </c>
      <c r="SM72" s="23">
        <v>0</v>
      </c>
      <c r="SN72" s="23">
        <v>0</v>
      </c>
      <c r="SO72" s="23">
        <v>0</v>
      </c>
      <c r="SP72" s="23">
        <v>0</v>
      </c>
      <c r="SQ72" s="23">
        <v>0</v>
      </c>
      <c r="SR72" s="23">
        <v>0</v>
      </c>
      <c r="SS72" s="23">
        <v>0</v>
      </c>
      <c r="ST72" s="23" t="s">
        <v>2432</v>
      </c>
      <c r="TZ72" s="23" t="s">
        <v>781</v>
      </c>
      <c r="UB72" s="23">
        <v>500</v>
      </c>
      <c r="UC72" s="23">
        <v>500</v>
      </c>
      <c r="UE72" s="23">
        <v>500</v>
      </c>
      <c r="UF72" s="23">
        <v>0</v>
      </c>
      <c r="UG72" s="23">
        <v>0</v>
      </c>
      <c r="UI72" s="23" t="s">
        <v>796</v>
      </c>
      <c r="UJ72" s="23" t="s">
        <v>806</v>
      </c>
      <c r="UL72" s="23" t="s">
        <v>781</v>
      </c>
      <c r="UM72" s="23" t="s">
        <v>2226</v>
      </c>
      <c r="UN72" s="23">
        <v>1</v>
      </c>
      <c r="UO72" s="23">
        <v>0</v>
      </c>
      <c r="UP72" s="23">
        <v>0</v>
      </c>
      <c r="UQ72" s="23">
        <v>1</v>
      </c>
      <c r="UR72" s="23">
        <v>0</v>
      </c>
      <c r="US72" s="23">
        <v>0</v>
      </c>
      <c r="UT72" s="23">
        <v>0</v>
      </c>
      <c r="UU72" s="23">
        <v>0</v>
      </c>
      <c r="UV72" s="23">
        <v>0</v>
      </c>
      <c r="UW72" s="23">
        <v>0</v>
      </c>
      <c r="UX72" s="23">
        <v>0</v>
      </c>
      <c r="UY72" s="23">
        <v>0</v>
      </c>
      <c r="UZ72" s="23">
        <v>0</v>
      </c>
      <c r="VA72" s="23">
        <v>0</v>
      </c>
      <c r="YN72" s="23" t="s">
        <v>781</v>
      </c>
      <c r="YP72" s="23">
        <v>2000</v>
      </c>
      <c r="YQ72" s="23">
        <v>2000</v>
      </c>
      <c r="YS72" s="23">
        <v>2000</v>
      </c>
      <c r="YT72" s="23">
        <v>0</v>
      </c>
      <c r="YU72" s="23">
        <v>0</v>
      </c>
      <c r="YW72" s="23" t="s">
        <v>782</v>
      </c>
      <c r="YY72" s="23" t="s">
        <v>805</v>
      </c>
      <c r="YZ72" s="23" t="s">
        <v>781</v>
      </c>
      <c r="ZA72" s="23" t="s">
        <v>2449</v>
      </c>
      <c r="ZB72" s="23">
        <v>1</v>
      </c>
      <c r="ZC72" s="23">
        <v>1</v>
      </c>
      <c r="ZD72" s="23">
        <v>0</v>
      </c>
      <c r="ZE72" s="23">
        <v>1</v>
      </c>
      <c r="ZF72" s="23">
        <v>0</v>
      </c>
      <c r="ZG72" s="23">
        <v>0</v>
      </c>
      <c r="ZH72" s="23">
        <v>0</v>
      </c>
      <c r="ZI72" s="23">
        <v>1</v>
      </c>
      <c r="ZJ72" s="23">
        <v>0</v>
      </c>
      <c r="ZK72" s="23">
        <v>0</v>
      </c>
      <c r="ZL72" s="23">
        <v>0</v>
      </c>
      <c r="ZM72" s="23">
        <v>0</v>
      </c>
      <c r="ZN72" s="23">
        <v>0</v>
      </c>
      <c r="ZO72" s="23">
        <v>0</v>
      </c>
      <c r="AAB72" s="23" t="s">
        <v>2450</v>
      </c>
      <c r="AAC72" s="25">
        <v>173916245</v>
      </c>
      <c r="AAD72" s="23">
        <v>44312.580659722233</v>
      </c>
      <c r="AAF72" s="23" t="s">
        <v>2172</v>
      </c>
      <c r="AAG72" s="23" t="s">
        <v>2173</v>
      </c>
      <c r="AAJ72" s="23">
        <v>79</v>
      </c>
    </row>
    <row r="73" spans="1:712" x14ac:dyDescent="0.3">
      <c r="A73" s="23" t="s">
        <v>2451</v>
      </c>
      <c r="B73" s="25">
        <v>44311.45496722222</v>
      </c>
      <c r="C73" s="25">
        <v>44311.553020509258</v>
      </c>
      <c r="D73" s="25">
        <v>44311</v>
      </c>
      <c r="E73" s="23" t="s">
        <v>2422</v>
      </c>
      <c r="F73" s="23" t="s">
        <v>790</v>
      </c>
      <c r="G73" s="25">
        <v>44311</v>
      </c>
      <c r="H73" s="23" t="s">
        <v>864</v>
      </c>
      <c r="I73" s="23" t="s">
        <v>882</v>
      </c>
      <c r="J73" s="23" t="s">
        <v>882</v>
      </c>
      <c r="K73" s="23" t="s">
        <v>882</v>
      </c>
      <c r="L73" s="23" t="s">
        <v>780</v>
      </c>
      <c r="M73" s="23" t="s">
        <v>2452</v>
      </c>
      <c r="N73" s="23" t="s">
        <v>2453</v>
      </c>
      <c r="O73" s="23">
        <v>0</v>
      </c>
      <c r="P73" s="23">
        <v>1</v>
      </c>
      <c r="Q73" s="23">
        <v>1</v>
      </c>
      <c r="R73" s="23">
        <v>0</v>
      </c>
      <c r="S73" s="23">
        <v>0</v>
      </c>
      <c r="T73" s="23">
        <v>0</v>
      </c>
      <c r="U73" s="23">
        <v>0</v>
      </c>
      <c r="V73" s="23">
        <v>0</v>
      </c>
      <c r="W73" s="23">
        <v>0</v>
      </c>
      <c r="X73" s="23">
        <v>0</v>
      </c>
      <c r="Y73" s="23">
        <v>0</v>
      </c>
      <c r="Z73" s="23">
        <v>0</v>
      </c>
      <c r="AA73" s="23">
        <v>0</v>
      </c>
      <c r="AB73" s="23">
        <v>1</v>
      </c>
      <c r="AC73" s="23">
        <v>1</v>
      </c>
      <c r="AD73" s="23">
        <v>0</v>
      </c>
      <c r="AE73" s="23">
        <v>1</v>
      </c>
      <c r="AF73" s="23">
        <v>1</v>
      </c>
      <c r="AG73" s="23">
        <v>0</v>
      </c>
      <c r="AH73" s="23">
        <v>0</v>
      </c>
      <c r="AI73" s="23">
        <v>0</v>
      </c>
      <c r="AJ73" s="23">
        <v>1</v>
      </c>
      <c r="AK73" s="23">
        <v>0</v>
      </c>
      <c r="BP73" s="23" t="s">
        <v>781</v>
      </c>
      <c r="BR73" s="23">
        <v>3500</v>
      </c>
      <c r="BS73" s="23">
        <v>3500</v>
      </c>
      <c r="BU73" s="23">
        <v>1500</v>
      </c>
      <c r="BV73" s="23">
        <v>133.33333333333329</v>
      </c>
      <c r="BW73" s="23">
        <v>2000</v>
      </c>
      <c r="BX73" s="23" t="s">
        <v>2440</v>
      </c>
      <c r="BY73" s="23" t="s">
        <v>782</v>
      </c>
      <c r="CA73" s="23" t="s">
        <v>805</v>
      </c>
      <c r="CB73" s="23" t="s">
        <v>781</v>
      </c>
      <c r="CC73" s="23" t="s">
        <v>2438</v>
      </c>
      <c r="CD73" s="23">
        <v>0</v>
      </c>
      <c r="CE73" s="23">
        <v>1</v>
      </c>
      <c r="CF73" s="23">
        <v>0</v>
      </c>
      <c r="CG73" s="23">
        <v>1</v>
      </c>
      <c r="CH73" s="23">
        <v>0</v>
      </c>
      <c r="CI73" s="23">
        <v>0</v>
      </c>
      <c r="CJ73" s="23">
        <v>0</v>
      </c>
      <c r="CK73" s="23">
        <v>0</v>
      </c>
      <c r="CL73" s="23">
        <v>0</v>
      </c>
      <c r="CM73" s="23">
        <v>0</v>
      </c>
      <c r="CN73" s="23">
        <v>0</v>
      </c>
      <c r="CO73" s="23">
        <v>0</v>
      </c>
      <c r="CP73" s="23">
        <v>0</v>
      </c>
      <c r="CQ73" s="23">
        <v>0</v>
      </c>
      <c r="CT73" s="23" t="s">
        <v>781</v>
      </c>
      <c r="CV73" s="23">
        <v>6000</v>
      </c>
      <c r="CW73" s="23">
        <v>6000</v>
      </c>
      <c r="CY73" s="23">
        <v>6000</v>
      </c>
      <c r="CZ73" s="23">
        <v>0</v>
      </c>
      <c r="DA73" s="23">
        <v>0</v>
      </c>
      <c r="DC73" s="23" t="s">
        <v>782</v>
      </c>
      <c r="DE73" s="23" t="s">
        <v>805</v>
      </c>
      <c r="DF73" s="23" t="s">
        <v>781</v>
      </c>
      <c r="DG73" s="23" t="s">
        <v>2438</v>
      </c>
      <c r="DH73" s="23">
        <v>0</v>
      </c>
      <c r="DI73" s="23">
        <v>1</v>
      </c>
      <c r="DJ73" s="23">
        <v>0</v>
      </c>
      <c r="DK73" s="23">
        <v>1</v>
      </c>
      <c r="DL73" s="23">
        <v>0</v>
      </c>
      <c r="DM73" s="23">
        <v>0</v>
      </c>
      <c r="DN73" s="23">
        <v>0</v>
      </c>
      <c r="DO73" s="23">
        <v>0</v>
      </c>
      <c r="DP73" s="23">
        <v>0</v>
      </c>
      <c r="DQ73" s="23">
        <v>0</v>
      </c>
      <c r="DR73" s="23">
        <v>0</v>
      </c>
      <c r="DS73" s="23">
        <v>0</v>
      </c>
      <c r="DT73" s="23">
        <v>0</v>
      </c>
      <c r="DU73" s="23">
        <v>0</v>
      </c>
      <c r="QN73" s="23" t="s">
        <v>781</v>
      </c>
      <c r="QP73" s="23">
        <v>2000</v>
      </c>
      <c r="QQ73" s="23">
        <v>2000</v>
      </c>
      <c r="QS73" s="23">
        <v>2000</v>
      </c>
      <c r="QT73" s="23">
        <v>0</v>
      </c>
      <c r="QU73" s="23">
        <v>0</v>
      </c>
      <c r="QW73" s="23" t="s">
        <v>782</v>
      </c>
      <c r="QY73" s="23" t="s">
        <v>805</v>
      </c>
      <c r="QZ73" s="23" t="s">
        <v>781</v>
      </c>
      <c r="RA73" s="23" t="s">
        <v>2438</v>
      </c>
      <c r="RB73" s="23">
        <v>0</v>
      </c>
      <c r="RC73" s="23">
        <v>1</v>
      </c>
      <c r="RD73" s="23">
        <v>0</v>
      </c>
      <c r="RE73" s="23">
        <v>1</v>
      </c>
      <c r="RF73" s="23">
        <v>0</v>
      </c>
      <c r="RG73" s="23">
        <v>0</v>
      </c>
      <c r="RH73" s="23">
        <v>0</v>
      </c>
      <c r="RI73" s="23">
        <v>0</v>
      </c>
      <c r="RJ73" s="23">
        <v>0</v>
      </c>
      <c r="RK73" s="23">
        <v>0</v>
      </c>
      <c r="RL73" s="23">
        <v>0</v>
      </c>
      <c r="RM73" s="23">
        <v>0</v>
      </c>
      <c r="RN73" s="23">
        <v>0</v>
      </c>
      <c r="RO73" s="23">
        <v>0</v>
      </c>
      <c r="RR73" s="23" t="s">
        <v>808</v>
      </c>
      <c r="RS73" s="23">
        <v>70</v>
      </c>
      <c r="RT73" s="23">
        <v>150</v>
      </c>
      <c r="RU73" s="23">
        <v>429</v>
      </c>
      <c r="RW73" s="23">
        <v>500</v>
      </c>
      <c r="RX73" s="23">
        <v>-14.2</v>
      </c>
      <c r="RY73" s="23">
        <v>-71</v>
      </c>
      <c r="RZ73" s="23" t="s">
        <v>2454</v>
      </c>
      <c r="SA73" s="23" t="s">
        <v>796</v>
      </c>
      <c r="SB73" s="23" t="s">
        <v>806</v>
      </c>
      <c r="SD73" s="23" t="s">
        <v>781</v>
      </c>
      <c r="SE73" s="23" t="s">
        <v>2455</v>
      </c>
      <c r="SF73" s="23">
        <v>0</v>
      </c>
      <c r="SG73" s="23">
        <v>1</v>
      </c>
      <c r="SH73" s="23">
        <v>0</v>
      </c>
      <c r="SI73" s="23">
        <v>1</v>
      </c>
      <c r="SJ73" s="23">
        <v>0</v>
      </c>
      <c r="SK73" s="23">
        <v>0</v>
      </c>
      <c r="SL73" s="23">
        <v>0</v>
      </c>
      <c r="SM73" s="23">
        <v>0</v>
      </c>
      <c r="SN73" s="23">
        <v>0</v>
      </c>
      <c r="SO73" s="23">
        <v>0</v>
      </c>
      <c r="SP73" s="23">
        <v>1</v>
      </c>
      <c r="SQ73" s="23">
        <v>0</v>
      </c>
      <c r="SR73" s="23">
        <v>0</v>
      </c>
      <c r="SS73" s="23">
        <v>0</v>
      </c>
      <c r="TD73" s="23" t="s">
        <v>2456</v>
      </c>
      <c r="TE73" s="23" t="s">
        <v>782</v>
      </c>
      <c r="TG73" s="23" t="s">
        <v>805</v>
      </c>
      <c r="TH73" s="23" t="s">
        <v>781</v>
      </c>
      <c r="TI73" s="23" t="s">
        <v>2457</v>
      </c>
      <c r="TJ73" s="23">
        <v>0</v>
      </c>
      <c r="TK73" s="23">
        <v>1</v>
      </c>
      <c r="TL73" s="23">
        <v>0</v>
      </c>
      <c r="TM73" s="23">
        <v>1</v>
      </c>
      <c r="TN73" s="23">
        <v>0</v>
      </c>
      <c r="TO73" s="23">
        <v>0</v>
      </c>
      <c r="TP73" s="23">
        <v>0</v>
      </c>
      <c r="TQ73" s="23">
        <v>1</v>
      </c>
      <c r="TR73" s="23">
        <v>1</v>
      </c>
      <c r="TS73" s="23">
        <v>0</v>
      </c>
      <c r="TT73" s="23">
        <v>1</v>
      </c>
      <c r="TU73" s="23">
        <v>0</v>
      </c>
      <c r="TV73" s="23">
        <v>0</v>
      </c>
      <c r="TW73" s="23">
        <v>0</v>
      </c>
      <c r="TZ73" s="23" t="s">
        <v>781</v>
      </c>
      <c r="UB73" s="23">
        <v>500</v>
      </c>
      <c r="UC73" s="23">
        <v>500</v>
      </c>
      <c r="UE73" s="23">
        <v>500</v>
      </c>
      <c r="UF73" s="23">
        <v>0</v>
      </c>
      <c r="UG73" s="23">
        <v>0</v>
      </c>
      <c r="UI73" s="23" t="s">
        <v>782</v>
      </c>
      <c r="UK73" s="23" t="s">
        <v>805</v>
      </c>
      <c r="UL73" s="23" t="s">
        <v>781</v>
      </c>
      <c r="UM73" s="23" t="s">
        <v>2309</v>
      </c>
      <c r="UN73" s="23">
        <v>0</v>
      </c>
      <c r="UO73" s="23">
        <v>0</v>
      </c>
      <c r="UP73" s="23">
        <v>0</v>
      </c>
      <c r="UQ73" s="23">
        <v>1</v>
      </c>
      <c r="UR73" s="23">
        <v>0</v>
      </c>
      <c r="US73" s="23">
        <v>0</v>
      </c>
      <c r="UT73" s="23">
        <v>0</v>
      </c>
      <c r="UU73" s="23">
        <v>0</v>
      </c>
      <c r="UV73" s="23">
        <v>0</v>
      </c>
      <c r="UW73" s="23">
        <v>1</v>
      </c>
      <c r="UX73" s="23">
        <v>0</v>
      </c>
      <c r="UY73" s="23">
        <v>0</v>
      </c>
      <c r="UZ73" s="23">
        <v>0</v>
      </c>
      <c r="VA73" s="23">
        <v>0</v>
      </c>
      <c r="YN73" s="23" t="s">
        <v>781</v>
      </c>
      <c r="YP73" s="23">
        <v>2000</v>
      </c>
      <c r="YQ73" s="23">
        <v>2000</v>
      </c>
      <c r="YS73" s="23">
        <v>2000</v>
      </c>
      <c r="YT73" s="23">
        <v>0</v>
      </c>
      <c r="YU73" s="23">
        <v>0</v>
      </c>
      <c r="YW73" s="23" t="s">
        <v>782</v>
      </c>
      <c r="YY73" s="23" t="s">
        <v>805</v>
      </c>
      <c r="YZ73" s="23" t="s">
        <v>781</v>
      </c>
      <c r="ZA73" s="23" t="s">
        <v>2458</v>
      </c>
      <c r="ZB73" s="23">
        <v>0</v>
      </c>
      <c r="ZC73" s="23">
        <v>1</v>
      </c>
      <c r="ZD73" s="23">
        <v>0</v>
      </c>
      <c r="ZE73" s="23">
        <v>1</v>
      </c>
      <c r="ZF73" s="23">
        <v>0</v>
      </c>
      <c r="ZG73" s="23">
        <v>0</v>
      </c>
      <c r="ZH73" s="23">
        <v>0</v>
      </c>
      <c r="ZI73" s="23">
        <v>0</v>
      </c>
      <c r="ZJ73" s="23">
        <v>0</v>
      </c>
      <c r="ZK73" s="23">
        <v>1</v>
      </c>
      <c r="ZL73" s="23">
        <v>1</v>
      </c>
      <c r="ZM73" s="23">
        <v>0</v>
      </c>
      <c r="ZN73" s="23">
        <v>0</v>
      </c>
      <c r="ZO73" s="23">
        <v>0</v>
      </c>
      <c r="AAB73" s="23" t="s">
        <v>2459</v>
      </c>
      <c r="AAC73" s="25">
        <v>173916495</v>
      </c>
      <c r="AAD73" s="23">
        <v>44312.581192129634</v>
      </c>
      <c r="AAF73" s="23" t="s">
        <v>2172</v>
      </c>
      <c r="AAG73" s="23" t="s">
        <v>2173</v>
      </c>
      <c r="AAJ73" s="23">
        <v>80</v>
      </c>
    </row>
    <row r="74" spans="1:712" x14ac:dyDescent="0.3">
      <c r="A74" s="23" t="s">
        <v>2460</v>
      </c>
      <c r="B74" s="25">
        <v>44311.487886365743</v>
      </c>
      <c r="C74" s="25">
        <v>44311.545748078701</v>
      </c>
      <c r="D74" s="25">
        <v>44311</v>
      </c>
      <c r="E74" s="23" t="s">
        <v>2422</v>
      </c>
      <c r="F74" s="23" t="s">
        <v>790</v>
      </c>
      <c r="G74" s="25">
        <v>44311</v>
      </c>
      <c r="H74" s="23" t="s">
        <v>864</v>
      </c>
      <c r="I74" s="23" t="s">
        <v>882</v>
      </c>
      <c r="J74" s="23" t="s">
        <v>882</v>
      </c>
      <c r="K74" s="23" t="s">
        <v>882</v>
      </c>
      <c r="L74" s="23" t="s">
        <v>780</v>
      </c>
      <c r="M74" s="23" t="s">
        <v>2461</v>
      </c>
      <c r="N74" s="23" t="s">
        <v>2462</v>
      </c>
      <c r="O74" s="23">
        <v>0</v>
      </c>
      <c r="P74" s="23">
        <v>0</v>
      </c>
      <c r="Q74" s="23">
        <v>0</v>
      </c>
      <c r="R74" s="23">
        <v>0</v>
      </c>
      <c r="S74" s="23">
        <v>0</v>
      </c>
      <c r="T74" s="23">
        <v>0</v>
      </c>
      <c r="U74" s="23">
        <v>0</v>
      </c>
      <c r="V74" s="23">
        <v>0</v>
      </c>
      <c r="W74" s="23">
        <v>0</v>
      </c>
      <c r="X74" s="23">
        <v>0</v>
      </c>
      <c r="Y74" s="23">
        <v>1</v>
      </c>
      <c r="Z74" s="23">
        <v>0</v>
      </c>
      <c r="AA74" s="23">
        <v>1</v>
      </c>
      <c r="AB74" s="23">
        <v>0</v>
      </c>
      <c r="AC74" s="23">
        <v>0</v>
      </c>
      <c r="AD74" s="23">
        <v>0</v>
      </c>
      <c r="AE74" s="23">
        <v>0</v>
      </c>
      <c r="AF74" s="23">
        <v>0</v>
      </c>
      <c r="AG74" s="23">
        <v>0</v>
      </c>
      <c r="AH74" s="23">
        <v>0</v>
      </c>
      <c r="AI74" s="23">
        <v>0</v>
      </c>
      <c r="AJ74" s="23">
        <v>0</v>
      </c>
      <c r="AK74" s="23">
        <v>0</v>
      </c>
      <c r="LX74" s="23" t="s">
        <v>808</v>
      </c>
      <c r="LY74" s="23">
        <v>10000</v>
      </c>
      <c r="LZ74" s="23">
        <v>3500</v>
      </c>
      <c r="MA74" s="23">
        <v>175</v>
      </c>
      <c r="MC74" s="23">
        <v>300</v>
      </c>
      <c r="MD74" s="23">
        <v>-41.666666666666671</v>
      </c>
      <c r="ME74" s="23">
        <v>-125</v>
      </c>
      <c r="MF74" s="23" t="s">
        <v>2463</v>
      </c>
      <c r="MG74" s="23" t="s">
        <v>796</v>
      </c>
      <c r="MH74" s="23" t="s">
        <v>866</v>
      </c>
      <c r="MJ74" s="23" t="s">
        <v>781</v>
      </c>
      <c r="MK74" s="23" t="s">
        <v>2464</v>
      </c>
      <c r="ML74" s="23">
        <v>0</v>
      </c>
      <c r="MM74" s="23">
        <v>0</v>
      </c>
      <c r="MN74" s="23">
        <v>0</v>
      </c>
      <c r="MO74" s="23">
        <v>0</v>
      </c>
      <c r="MP74" s="23">
        <v>0</v>
      </c>
      <c r="MQ74" s="23">
        <v>0</v>
      </c>
      <c r="MR74" s="23">
        <v>0</v>
      </c>
      <c r="MS74" s="23">
        <v>0</v>
      </c>
      <c r="MT74" s="23">
        <v>1</v>
      </c>
      <c r="MU74" s="23">
        <v>1</v>
      </c>
      <c r="MV74" s="23">
        <v>1</v>
      </c>
      <c r="MW74" s="23">
        <v>0</v>
      </c>
      <c r="MX74" s="23">
        <v>0</v>
      </c>
      <c r="MY74" s="23">
        <v>0</v>
      </c>
      <c r="PJ74" s="23" t="s">
        <v>808</v>
      </c>
      <c r="PK74" s="23">
        <v>500</v>
      </c>
      <c r="PL74" s="23">
        <v>500</v>
      </c>
      <c r="PM74" s="23">
        <v>150</v>
      </c>
      <c r="PO74" s="23">
        <v>225</v>
      </c>
      <c r="PP74" s="23">
        <v>-33.333333333333329</v>
      </c>
      <c r="PQ74" s="23">
        <v>-75</v>
      </c>
      <c r="PR74" s="23" t="s">
        <v>2465</v>
      </c>
      <c r="PS74" s="23" t="s">
        <v>807</v>
      </c>
      <c r="PV74" s="23" t="s">
        <v>781</v>
      </c>
      <c r="PW74" s="23" t="s">
        <v>2466</v>
      </c>
      <c r="PX74" s="23">
        <v>0</v>
      </c>
      <c r="PY74" s="23">
        <v>1</v>
      </c>
      <c r="PZ74" s="23">
        <v>0</v>
      </c>
      <c r="QA74" s="23">
        <v>1</v>
      </c>
      <c r="QB74" s="23">
        <v>0</v>
      </c>
      <c r="QC74" s="23">
        <v>0</v>
      </c>
      <c r="QD74" s="23">
        <v>0</v>
      </c>
      <c r="QE74" s="23">
        <v>1</v>
      </c>
      <c r="QF74" s="23">
        <v>0</v>
      </c>
      <c r="QG74" s="23">
        <v>0</v>
      </c>
      <c r="QH74" s="23">
        <v>0</v>
      </c>
      <c r="QI74" s="23">
        <v>0</v>
      </c>
      <c r="QJ74" s="23">
        <v>0</v>
      </c>
      <c r="QK74" s="23">
        <v>0</v>
      </c>
      <c r="AAB74" s="23" t="s">
        <v>2467</v>
      </c>
      <c r="AAC74" s="25">
        <v>173916705</v>
      </c>
      <c r="AAD74" s="23">
        <v>44312.581655092603</v>
      </c>
      <c r="AAF74" s="23" t="s">
        <v>2172</v>
      </c>
      <c r="AAG74" s="23" t="s">
        <v>2173</v>
      </c>
      <c r="AAJ74" s="23">
        <v>81</v>
      </c>
    </row>
    <row r="75" spans="1:712" x14ac:dyDescent="0.3">
      <c r="A75" s="23" t="s">
        <v>2468</v>
      </c>
      <c r="B75" s="25">
        <v>44314.327538078702</v>
      </c>
      <c r="C75" s="25">
        <v>44314.332315810192</v>
      </c>
      <c r="D75" s="25">
        <v>44314</v>
      </c>
      <c r="E75" s="23" t="s">
        <v>2469</v>
      </c>
      <c r="F75" s="23" t="s">
        <v>825</v>
      </c>
      <c r="G75" s="25">
        <v>44314</v>
      </c>
      <c r="H75" s="23" t="s">
        <v>1710</v>
      </c>
      <c r="I75" s="23" t="s">
        <v>1749</v>
      </c>
      <c r="J75" s="23" t="s">
        <v>1749</v>
      </c>
      <c r="K75" s="23" t="s">
        <v>1749</v>
      </c>
      <c r="L75" s="23" t="s">
        <v>793</v>
      </c>
      <c r="M75" s="23" t="s">
        <v>2470</v>
      </c>
      <c r="N75" s="23" t="s">
        <v>844</v>
      </c>
      <c r="O75" s="23">
        <v>0</v>
      </c>
      <c r="P75" s="23">
        <v>0</v>
      </c>
      <c r="Q75" s="23">
        <v>0</v>
      </c>
      <c r="R75" s="23">
        <v>0</v>
      </c>
      <c r="S75" s="23">
        <v>0</v>
      </c>
      <c r="T75" s="23">
        <v>0</v>
      </c>
      <c r="U75" s="23">
        <v>0</v>
      </c>
      <c r="V75" s="23">
        <v>0</v>
      </c>
      <c r="W75" s="23">
        <v>0</v>
      </c>
      <c r="X75" s="23">
        <v>1</v>
      </c>
      <c r="Y75" s="23">
        <v>0</v>
      </c>
      <c r="Z75" s="23">
        <v>0</v>
      </c>
      <c r="AA75" s="23">
        <v>0</v>
      </c>
      <c r="AB75" s="23">
        <v>0</v>
      </c>
      <c r="AC75" s="23">
        <v>0</v>
      </c>
      <c r="AD75" s="23">
        <v>0</v>
      </c>
      <c r="AE75" s="23">
        <v>0</v>
      </c>
      <c r="AF75" s="23">
        <v>0</v>
      </c>
      <c r="AG75" s="23">
        <v>0</v>
      </c>
      <c r="AH75" s="23">
        <v>0</v>
      </c>
      <c r="AI75" s="23">
        <v>0</v>
      </c>
      <c r="AJ75" s="23">
        <v>0</v>
      </c>
      <c r="AK75" s="23">
        <v>0</v>
      </c>
      <c r="KT75" s="23" t="s">
        <v>808</v>
      </c>
      <c r="KU75" s="23">
        <v>406</v>
      </c>
      <c r="KV75" s="23">
        <v>50</v>
      </c>
      <c r="KW75" s="23">
        <v>62</v>
      </c>
      <c r="KY75" s="23">
        <v>65</v>
      </c>
      <c r="KZ75" s="23">
        <v>-4.6153846153846159</v>
      </c>
      <c r="LA75" s="23">
        <v>-3</v>
      </c>
      <c r="LC75" s="23" t="s">
        <v>796</v>
      </c>
      <c r="LD75" s="23" t="s">
        <v>2130</v>
      </c>
      <c r="LF75" s="23" t="s">
        <v>785</v>
      </c>
      <c r="AAB75" s="23" t="s">
        <v>2471</v>
      </c>
      <c r="AAC75" s="25">
        <v>174546719</v>
      </c>
      <c r="AAD75" s="23">
        <v>44314.635520833333</v>
      </c>
      <c r="AAF75" s="23" t="s">
        <v>2172</v>
      </c>
      <c r="AAG75" s="23" t="s">
        <v>2173</v>
      </c>
      <c r="AAJ75" s="23">
        <v>82</v>
      </c>
    </row>
    <row r="76" spans="1:712" x14ac:dyDescent="0.3">
      <c r="A76" s="23" t="s">
        <v>2472</v>
      </c>
      <c r="B76" s="25">
        <v>44313.32332865741</v>
      </c>
      <c r="C76" s="25">
        <v>44313.324269548611</v>
      </c>
      <c r="D76" s="25">
        <v>44313</v>
      </c>
      <c r="E76" s="23" t="s">
        <v>2473</v>
      </c>
      <c r="F76" s="23" t="s">
        <v>790</v>
      </c>
      <c r="G76" s="25">
        <v>44313</v>
      </c>
      <c r="H76" s="23" t="s">
        <v>791</v>
      </c>
      <c r="I76" s="23" t="s">
        <v>792</v>
      </c>
      <c r="J76" s="23" t="s">
        <v>792</v>
      </c>
      <c r="K76" s="23" t="s">
        <v>792</v>
      </c>
      <c r="L76" s="23" t="s">
        <v>793</v>
      </c>
      <c r="M76" s="23" t="s">
        <v>2474</v>
      </c>
      <c r="N76" s="23" t="s">
        <v>815</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1</v>
      </c>
      <c r="AJ76" s="23">
        <v>0</v>
      </c>
      <c r="AK76" s="23">
        <v>0</v>
      </c>
      <c r="XL76" s="23" t="s">
        <v>781</v>
      </c>
      <c r="XN76" s="23">
        <v>50</v>
      </c>
      <c r="XO76" s="23">
        <v>50</v>
      </c>
      <c r="XP76" s="23">
        <v>0</v>
      </c>
      <c r="XQ76" s="23">
        <v>0</v>
      </c>
      <c r="XS76" s="23" t="s">
        <v>794</v>
      </c>
      <c r="XV76" s="23" t="s">
        <v>781</v>
      </c>
      <c r="XW76" s="23" t="s">
        <v>803</v>
      </c>
      <c r="XX76" s="23">
        <v>0</v>
      </c>
      <c r="XY76" s="23">
        <v>0</v>
      </c>
      <c r="XZ76" s="23">
        <v>0</v>
      </c>
      <c r="YA76" s="23">
        <v>0</v>
      </c>
      <c r="YB76" s="23">
        <v>1</v>
      </c>
      <c r="YC76" s="23">
        <v>0</v>
      </c>
      <c r="YD76" s="23">
        <v>0</v>
      </c>
      <c r="YE76" s="23">
        <v>0</v>
      </c>
      <c r="YF76" s="23">
        <v>0</v>
      </c>
      <c r="YG76" s="23">
        <v>0</v>
      </c>
      <c r="YH76" s="23">
        <v>0</v>
      </c>
      <c r="YI76" s="23">
        <v>0</v>
      </c>
      <c r="YJ76" s="23">
        <v>0</v>
      </c>
      <c r="YK76" s="23">
        <v>0</v>
      </c>
      <c r="AAC76" s="25">
        <v>174208518</v>
      </c>
      <c r="AAD76" s="23">
        <v>44313.581076388888</v>
      </c>
      <c r="AAF76" s="23" t="s">
        <v>2172</v>
      </c>
      <c r="AAG76" s="23" t="s">
        <v>2173</v>
      </c>
      <c r="AAJ76" s="23">
        <v>83</v>
      </c>
    </row>
    <row r="77" spans="1:712" x14ac:dyDescent="0.3">
      <c r="A77" s="23" t="s">
        <v>2475</v>
      </c>
      <c r="B77" s="25">
        <v>44313.324399363417</v>
      </c>
      <c r="C77" s="25">
        <v>44313.327826944442</v>
      </c>
      <c r="D77" s="25">
        <v>44313</v>
      </c>
      <c r="E77" s="23" t="s">
        <v>2473</v>
      </c>
      <c r="F77" s="23" t="s">
        <v>790</v>
      </c>
      <c r="G77" s="25">
        <v>44313</v>
      </c>
      <c r="H77" s="23" t="s">
        <v>791</v>
      </c>
      <c r="I77" s="23" t="s">
        <v>792</v>
      </c>
      <c r="J77" s="23" t="s">
        <v>792</v>
      </c>
      <c r="K77" s="23" t="s">
        <v>792</v>
      </c>
      <c r="L77" s="23" t="s">
        <v>793</v>
      </c>
      <c r="M77" s="23" t="s">
        <v>2476</v>
      </c>
      <c r="N77" s="23" t="s">
        <v>815</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1</v>
      </c>
      <c r="AJ77" s="23">
        <v>0</v>
      </c>
      <c r="AK77" s="23">
        <v>0</v>
      </c>
      <c r="XL77" s="23" t="s">
        <v>781</v>
      </c>
      <c r="XN77" s="23">
        <v>50</v>
      </c>
      <c r="XO77" s="23">
        <v>50</v>
      </c>
      <c r="XP77" s="23">
        <v>0</v>
      </c>
      <c r="XQ77" s="23">
        <v>0</v>
      </c>
      <c r="XS77" s="23" t="s">
        <v>794</v>
      </c>
      <c r="XV77" s="23" t="s">
        <v>781</v>
      </c>
      <c r="XW77" s="23" t="s">
        <v>812</v>
      </c>
      <c r="XX77" s="23">
        <v>0</v>
      </c>
      <c r="XY77" s="23">
        <v>0</v>
      </c>
      <c r="XZ77" s="23">
        <v>0</v>
      </c>
      <c r="YA77" s="23">
        <v>0</v>
      </c>
      <c r="YB77" s="23">
        <v>0</v>
      </c>
      <c r="YC77" s="23">
        <v>0</v>
      </c>
      <c r="YD77" s="23">
        <v>0</v>
      </c>
      <c r="YE77" s="23">
        <v>0</v>
      </c>
      <c r="YF77" s="23">
        <v>0</v>
      </c>
      <c r="YG77" s="23">
        <v>0</v>
      </c>
      <c r="YH77" s="23">
        <v>1</v>
      </c>
      <c r="YI77" s="23">
        <v>0</v>
      </c>
      <c r="YJ77" s="23">
        <v>0</v>
      </c>
      <c r="YK77" s="23">
        <v>0</v>
      </c>
      <c r="AAC77" s="25">
        <v>174208545</v>
      </c>
      <c r="AAD77" s="23">
        <v>44313.58112268518</v>
      </c>
      <c r="AAF77" s="23" t="s">
        <v>2172</v>
      </c>
      <c r="AAG77" s="23" t="s">
        <v>2173</v>
      </c>
      <c r="AAJ77" s="23">
        <v>84</v>
      </c>
    </row>
    <row r="78" spans="1:712" x14ac:dyDescent="0.3">
      <c r="A78" s="23" t="s">
        <v>2477</v>
      </c>
      <c r="B78" s="25">
        <v>44313.328593240753</v>
      </c>
      <c r="C78" s="25">
        <v>44313.330324328708</v>
      </c>
      <c r="D78" s="25">
        <v>44313</v>
      </c>
      <c r="E78" s="23" t="s">
        <v>2473</v>
      </c>
      <c r="F78" s="23" t="s">
        <v>790</v>
      </c>
      <c r="G78" s="25">
        <v>44313</v>
      </c>
      <c r="H78" s="23" t="s">
        <v>791</v>
      </c>
      <c r="I78" s="23" t="s">
        <v>792</v>
      </c>
      <c r="J78" s="23" t="s">
        <v>792</v>
      </c>
      <c r="K78" s="23" t="s">
        <v>792</v>
      </c>
      <c r="L78" s="23" t="s">
        <v>793</v>
      </c>
      <c r="M78" s="23" t="s">
        <v>2478</v>
      </c>
      <c r="N78" s="23" t="s">
        <v>815</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1</v>
      </c>
      <c r="AJ78" s="23">
        <v>0</v>
      </c>
      <c r="AK78" s="23">
        <v>0</v>
      </c>
      <c r="XL78" s="23" t="s">
        <v>781</v>
      </c>
      <c r="XN78" s="23">
        <v>50</v>
      </c>
      <c r="XO78" s="23">
        <v>50</v>
      </c>
      <c r="XP78" s="23">
        <v>0</v>
      </c>
      <c r="XQ78" s="23">
        <v>0</v>
      </c>
      <c r="XS78" s="23" t="s">
        <v>794</v>
      </c>
      <c r="XV78" s="23" t="s">
        <v>781</v>
      </c>
      <c r="XW78" s="23" t="s">
        <v>803</v>
      </c>
      <c r="XX78" s="23">
        <v>0</v>
      </c>
      <c r="XY78" s="23">
        <v>0</v>
      </c>
      <c r="XZ78" s="23">
        <v>0</v>
      </c>
      <c r="YA78" s="23">
        <v>0</v>
      </c>
      <c r="YB78" s="23">
        <v>1</v>
      </c>
      <c r="YC78" s="23">
        <v>0</v>
      </c>
      <c r="YD78" s="23">
        <v>0</v>
      </c>
      <c r="YE78" s="23">
        <v>0</v>
      </c>
      <c r="YF78" s="23">
        <v>0</v>
      </c>
      <c r="YG78" s="23">
        <v>0</v>
      </c>
      <c r="YH78" s="23">
        <v>0</v>
      </c>
      <c r="YI78" s="23">
        <v>0</v>
      </c>
      <c r="YJ78" s="23">
        <v>0</v>
      </c>
      <c r="YK78" s="23">
        <v>0</v>
      </c>
      <c r="AAC78" s="25">
        <v>174208574</v>
      </c>
      <c r="AAD78" s="23">
        <v>44313.58116898148</v>
      </c>
      <c r="AAF78" s="23" t="s">
        <v>2172</v>
      </c>
      <c r="AAG78" s="23" t="s">
        <v>2173</v>
      </c>
      <c r="AAJ78" s="23">
        <v>85</v>
      </c>
    </row>
    <row r="79" spans="1:712" x14ac:dyDescent="0.3">
      <c r="A79" s="23" t="s">
        <v>2479</v>
      </c>
      <c r="B79" s="25">
        <v>44313.3311306713</v>
      </c>
      <c r="C79" s="25">
        <v>44313.332052673613</v>
      </c>
      <c r="D79" s="25">
        <v>44313</v>
      </c>
      <c r="E79" s="23" t="s">
        <v>2473</v>
      </c>
      <c r="F79" s="23" t="s">
        <v>790</v>
      </c>
      <c r="G79" s="25">
        <v>44313</v>
      </c>
      <c r="H79" s="23" t="s">
        <v>791</v>
      </c>
      <c r="I79" s="23" t="s">
        <v>792</v>
      </c>
      <c r="J79" s="23" t="s">
        <v>792</v>
      </c>
      <c r="K79" s="23" t="s">
        <v>792</v>
      </c>
      <c r="L79" s="23" t="s">
        <v>793</v>
      </c>
      <c r="M79" s="23" t="s">
        <v>2480</v>
      </c>
      <c r="N79" s="23" t="s">
        <v>815</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1</v>
      </c>
      <c r="AJ79" s="23">
        <v>0</v>
      </c>
      <c r="AK79" s="23">
        <v>0</v>
      </c>
      <c r="XL79" s="23" t="s">
        <v>781</v>
      </c>
      <c r="XN79" s="23">
        <v>50</v>
      </c>
      <c r="XO79" s="23">
        <v>50</v>
      </c>
      <c r="XP79" s="23">
        <v>0</v>
      </c>
      <c r="XQ79" s="23">
        <v>0</v>
      </c>
      <c r="XS79" s="23" t="s">
        <v>794</v>
      </c>
      <c r="XV79" s="23" t="s">
        <v>785</v>
      </c>
      <c r="AAC79" s="25">
        <v>174208597</v>
      </c>
      <c r="AAD79" s="23">
        <v>44313.581226851849</v>
      </c>
      <c r="AAF79" s="23" t="s">
        <v>2172</v>
      </c>
      <c r="AAG79" s="23" t="s">
        <v>2173</v>
      </c>
      <c r="AAJ79" s="23">
        <v>86</v>
      </c>
    </row>
    <row r="80" spans="1:712" x14ac:dyDescent="0.3">
      <c r="A80" s="23" t="s">
        <v>2481</v>
      </c>
      <c r="B80" s="25">
        <v>44313.332156956021</v>
      </c>
      <c r="C80" s="25">
        <v>44313.334443611107</v>
      </c>
      <c r="D80" s="25">
        <v>44313</v>
      </c>
      <c r="E80" s="23" t="s">
        <v>2473</v>
      </c>
      <c r="F80" s="23" t="s">
        <v>790</v>
      </c>
      <c r="G80" s="25">
        <v>44313</v>
      </c>
      <c r="H80" s="23" t="s">
        <v>791</v>
      </c>
      <c r="I80" s="23" t="s">
        <v>792</v>
      </c>
      <c r="J80" s="23" t="s">
        <v>792</v>
      </c>
      <c r="K80" s="23" t="s">
        <v>792</v>
      </c>
      <c r="L80" s="23" t="s">
        <v>793</v>
      </c>
      <c r="M80" s="23" t="s">
        <v>2482</v>
      </c>
      <c r="N80" s="23" t="s">
        <v>815</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1</v>
      </c>
      <c r="AJ80" s="23">
        <v>0</v>
      </c>
      <c r="AK80" s="23">
        <v>0</v>
      </c>
      <c r="XL80" s="23" t="s">
        <v>781</v>
      </c>
      <c r="XN80" s="23">
        <v>50</v>
      </c>
      <c r="XO80" s="23">
        <v>50</v>
      </c>
      <c r="XP80" s="23">
        <v>0</v>
      </c>
      <c r="XQ80" s="23">
        <v>0</v>
      </c>
      <c r="XS80" s="23" t="s">
        <v>794</v>
      </c>
      <c r="XV80" s="23" t="s">
        <v>781</v>
      </c>
      <c r="XW80" s="23" t="s">
        <v>813</v>
      </c>
      <c r="XX80" s="23">
        <v>0</v>
      </c>
      <c r="XY80" s="23">
        <v>0</v>
      </c>
      <c r="XZ80" s="23">
        <v>0</v>
      </c>
      <c r="YA80" s="23">
        <v>0</v>
      </c>
      <c r="YB80" s="23">
        <v>0</v>
      </c>
      <c r="YC80" s="23">
        <v>0</v>
      </c>
      <c r="YD80" s="23">
        <v>0</v>
      </c>
      <c r="YE80" s="23">
        <v>0</v>
      </c>
      <c r="YF80" s="23">
        <v>1</v>
      </c>
      <c r="YG80" s="23">
        <v>0</v>
      </c>
      <c r="YH80" s="23">
        <v>0</v>
      </c>
      <c r="YI80" s="23">
        <v>0</v>
      </c>
      <c r="YJ80" s="23">
        <v>0</v>
      </c>
      <c r="YK80" s="23">
        <v>0</v>
      </c>
      <c r="AAB80" s="23" t="s">
        <v>2483</v>
      </c>
      <c r="AAC80" s="25">
        <v>174208623</v>
      </c>
      <c r="AAD80" s="23">
        <v>44313.581296296303</v>
      </c>
      <c r="AAF80" s="23" t="s">
        <v>2172</v>
      </c>
      <c r="AAG80" s="23" t="s">
        <v>2173</v>
      </c>
      <c r="AAJ80" s="23">
        <v>87</v>
      </c>
    </row>
    <row r="81" spans="1:712" x14ac:dyDescent="0.3">
      <c r="A81" s="23" t="s">
        <v>2484</v>
      </c>
      <c r="B81" s="25">
        <v>44313.335967395833</v>
      </c>
      <c r="C81" s="25">
        <v>44313.337037476856</v>
      </c>
      <c r="D81" s="25">
        <v>44313</v>
      </c>
      <c r="E81" s="23" t="s">
        <v>2473</v>
      </c>
      <c r="F81" s="23" t="s">
        <v>790</v>
      </c>
      <c r="G81" s="25">
        <v>44313</v>
      </c>
      <c r="H81" s="23" t="s">
        <v>791</v>
      </c>
      <c r="I81" s="23" t="s">
        <v>792</v>
      </c>
      <c r="J81" s="23" t="s">
        <v>792</v>
      </c>
      <c r="K81" s="23" t="s">
        <v>792</v>
      </c>
      <c r="L81" s="23" t="s">
        <v>793</v>
      </c>
      <c r="M81" s="23" t="s">
        <v>2485</v>
      </c>
      <c r="N81" s="23" t="s">
        <v>820</v>
      </c>
      <c r="O81" s="23">
        <v>0</v>
      </c>
      <c r="P81" s="23">
        <v>0</v>
      </c>
      <c r="Q81" s="23">
        <v>0</v>
      </c>
      <c r="R81" s="23">
        <v>0</v>
      </c>
      <c r="S81" s="23">
        <v>0</v>
      </c>
      <c r="T81" s="23">
        <v>0</v>
      </c>
      <c r="U81" s="23">
        <v>0</v>
      </c>
      <c r="V81" s="23">
        <v>0</v>
      </c>
      <c r="W81" s="23">
        <v>0</v>
      </c>
      <c r="X81" s="23">
        <v>0</v>
      </c>
      <c r="Y81" s="23">
        <v>0</v>
      </c>
      <c r="Z81" s="23">
        <v>0</v>
      </c>
      <c r="AA81" s="23">
        <v>0</v>
      </c>
      <c r="AB81" s="23">
        <v>0</v>
      </c>
      <c r="AC81" s="23">
        <v>0</v>
      </c>
      <c r="AD81" s="23">
        <v>0</v>
      </c>
      <c r="AE81" s="23">
        <v>0</v>
      </c>
      <c r="AF81" s="23">
        <v>0</v>
      </c>
      <c r="AG81" s="23">
        <v>0</v>
      </c>
      <c r="AH81" s="23">
        <v>0</v>
      </c>
      <c r="AI81" s="23">
        <v>0</v>
      </c>
      <c r="AJ81" s="23">
        <v>0</v>
      </c>
      <c r="AK81" s="23">
        <v>1</v>
      </c>
      <c r="ZR81" s="23" t="s">
        <v>781</v>
      </c>
      <c r="ZT81" s="23" t="s">
        <v>785</v>
      </c>
      <c r="ZU81" s="23">
        <v>100</v>
      </c>
      <c r="ZV81" s="23">
        <v>100</v>
      </c>
      <c r="AAC81" s="25">
        <v>174208661</v>
      </c>
      <c r="AAD81" s="23">
        <v>44313.581412037027</v>
      </c>
      <c r="AAF81" s="23" t="s">
        <v>2172</v>
      </c>
      <c r="AAG81" s="23" t="s">
        <v>2173</v>
      </c>
      <c r="AAJ81" s="23">
        <v>88</v>
      </c>
    </row>
    <row r="82" spans="1:712" x14ac:dyDescent="0.3">
      <c r="A82" s="23" t="s">
        <v>2486</v>
      </c>
      <c r="B82" s="25">
        <v>44313.337219548623</v>
      </c>
      <c r="C82" s="25">
        <v>44313.338360844908</v>
      </c>
      <c r="D82" s="25">
        <v>44313</v>
      </c>
      <c r="E82" s="23" t="s">
        <v>2473</v>
      </c>
      <c r="F82" s="23" t="s">
        <v>790</v>
      </c>
      <c r="G82" s="25">
        <v>44313</v>
      </c>
      <c r="H82" s="23" t="s">
        <v>791</v>
      </c>
      <c r="I82" s="23" t="s">
        <v>792</v>
      </c>
      <c r="J82" s="23" t="s">
        <v>792</v>
      </c>
      <c r="K82" s="23" t="s">
        <v>792</v>
      </c>
      <c r="L82" s="23" t="s">
        <v>793</v>
      </c>
      <c r="M82" s="23" t="s">
        <v>2487</v>
      </c>
      <c r="N82" s="23" t="s">
        <v>820</v>
      </c>
      <c r="O82" s="23">
        <v>0</v>
      </c>
      <c r="P82" s="23">
        <v>0</v>
      </c>
      <c r="Q82" s="23">
        <v>0</v>
      </c>
      <c r="R82" s="23">
        <v>0</v>
      </c>
      <c r="S82" s="23">
        <v>0</v>
      </c>
      <c r="T82" s="23">
        <v>0</v>
      </c>
      <c r="U82" s="23">
        <v>0</v>
      </c>
      <c r="V82" s="23">
        <v>0</v>
      </c>
      <c r="W82" s="23">
        <v>0</v>
      </c>
      <c r="X82" s="23">
        <v>0</v>
      </c>
      <c r="Y82" s="23">
        <v>0</v>
      </c>
      <c r="Z82" s="23">
        <v>0</v>
      </c>
      <c r="AA82" s="23">
        <v>0</v>
      </c>
      <c r="AB82" s="23">
        <v>0</v>
      </c>
      <c r="AC82" s="23">
        <v>0</v>
      </c>
      <c r="AD82" s="23">
        <v>0</v>
      </c>
      <c r="AE82" s="23">
        <v>0</v>
      </c>
      <c r="AF82" s="23">
        <v>0</v>
      </c>
      <c r="AG82" s="23">
        <v>0</v>
      </c>
      <c r="AH82" s="23">
        <v>0</v>
      </c>
      <c r="AI82" s="23">
        <v>0</v>
      </c>
      <c r="AJ82" s="23">
        <v>0</v>
      </c>
      <c r="AK82" s="23">
        <v>1</v>
      </c>
      <c r="ZR82" s="23" t="s">
        <v>781</v>
      </c>
      <c r="ZT82" s="23" t="s">
        <v>785</v>
      </c>
      <c r="ZU82" s="23">
        <v>100</v>
      </c>
      <c r="ZV82" s="23">
        <v>100</v>
      </c>
      <c r="AAC82" s="25">
        <v>174208703</v>
      </c>
      <c r="AAD82" s="23">
        <v>44313.581516203703</v>
      </c>
      <c r="AAF82" s="23" t="s">
        <v>2172</v>
      </c>
      <c r="AAG82" s="23" t="s">
        <v>2173</v>
      </c>
      <c r="AAJ82" s="23">
        <v>89</v>
      </c>
    </row>
    <row r="83" spans="1:712" x14ac:dyDescent="0.3">
      <c r="A83" s="23" t="s">
        <v>2488</v>
      </c>
      <c r="B83" s="25">
        <v>44313.33847800926</v>
      </c>
      <c r="C83" s="25">
        <v>44313.33951740741</v>
      </c>
      <c r="D83" s="25">
        <v>44313</v>
      </c>
      <c r="E83" s="23" t="s">
        <v>2473</v>
      </c>
      <c r="F83" s="23" t="s">
        <v>790</v>
      </c>
      <c r="G83" s="25">
        <v>44313</v>
      </c>
      <c r="H83" s="23" t="s">
        <v>791</v>
      </c>
      <c r="I83" s="23" t="s">
        <v>792</v>
      </c>
      <c r="J83" s="23" t="s">
        <v>792</v>
      </c>
      <c r="K83" s="23" t="s">
        <v>792</v>
      </c>
      <c r="L83" s="23" t="s">
        <v>793</v>
      </c>
      <c r="M83" s="23" t="s">
        <v>2489</v>
      </c>
      <c r="N83" s="23" t="s">
        <v>820</v>
      </c>
      <c r="O83" s="23">
        <v>0</v>
      </c>
      <c r="P83" s="23">
        <v>0</v>
      </c>
      <c r="Q83" s="23">
        <v>0</v>
      </c>
      <c r="R83" s="23">
        <v>0</v>
      </c>
      <c r="S83" s="23">
        <v>0</v>
      </c>
      <c r="T83" s="23">
        <v>0</v>
      </c>
      <c r="U83" s="23">
        <v>0</v>
      </c>
      <c r="V83" s="23">
        <v>0</v>
      </c>
      <c r="W83" s="23">
        <v>0</v>
      </c>
      <c r="X83" s="23">
        <v>0</v>
      </c>
      <c r="Y83" s="23">
        <v>0</v>
      </c>
      <c r="Z83" s="23">
        <v>0</v>
      </c>
      <c r="AA83" s="23">
        <v>0</v>
      </c>
      <c r="AB83" s="23">
        <v>0</v>
      </c>
      <c r="AC83" s="23">
        <v>0</v>
      </c>
      <c r="AD83" s="23">
        <v>0</v>
      </c>
      <c r="AE83" s="23">
        <v>0</v>
      </c>
      <c r="AF83" s="23">
        <v>0</v>
      </c>
      <c r="AG83" s="23">
        <v>0</v>
      </c>
      <c r="AH83" s="23">
        <v>0</v>
      </c>
      <c r="AI83" s="23">
        <v>0</v>
      </c>
      <c r="AJ83" s="23">
        <v>0</v>
      </c>
      <c r="AK83" s="23">
        <v>1</v>
      </c>
      <c r="ZR83" s="23" t="s">
        <v>781</v>
      </c>
      <c r="ZT83" s="23" t="s">
        <v>785</v>
      </c>
      <c r="ZU83" s="23">
        <v>100</v>
      </c>
      <c r="ZV83" s="23">
        <v>100</v>
      </c>
      <c r="AAC83" s="25">
        <v>174208716</v>
      </c>
      <c r="AAD83" s="23">
        <v>44313.581562500003</v>
      </c>
      <c r="AAF83" s="23" t="s">
        <v>2172</v>
      </c>
      <c r="AAG83" s="23" t="s">
        <v>2173</v>
      </c>
      <c r="AAJ83" s="23">
        <v>90</v>
      </c>
    </row>
    <row r="84" spans="1:712" x14ac:dyDescent="0.3">
      <c r="A84" s="23" t="s">
        <v>2490</v>
      </c>
      <c r="B84" s="25">
        <v>44313.339610532406</v>
      </c>
      <c r="C84" s="25">
        <v>44313.34098872685</v>
      </c>
      <c r="D84" s="25">
        <v>44313</v>
      </c>
      <c r="E84" s="23" t="s">
        <v>2473</v>
      </c>
      <c r="F84" s="23" t="s">
        <v>790</v>
      </c>
      <c r="G84" s="25">
        <v>44313</v>
      </c>
      <c r="H84" s="23" t="s">
        <v>791</v>
      </c>
      <c r="I84" s="23" t="s">
        <v>792</v>
      </c>
      <c r="J84" s="23" t="s">
        <v>792</v>
      </c>
      <c r="K84" s="23" t="s">
        <v>792</v>
      </c>
      <c r="L84" s="23" t="s">
        <v>793</v>
      </c>
      <c r="M84" s="23" t="s">
        <v>2491</v>
      </c>
      <c r="N84" s="23" t="s">
        <v>820</v>
      </c>
      <c r="O84" s="23">
        <v>0</v>
      </c>
      <c r="P84" s="23">
        <v>0</v>
      </c>
      <c r="Q84" s="23">
        <v>0</v>
      </c>
      <c r="R84" s="23">
        <v>0</v>
      </c>
      <c r="S84" s="23">
        <v>0</v>
      </c>
      <c r="T84" s="23">
        <v>0</v>
      </c>
      <c r="U84" s="23">
        <v>0</v>
      </c>
      <c r="V84" s="23">
        <v>0</v>
      </c>
      <c r="W84" s="23">
        <v>0</v>
      </c>
      <c r="X84" s="23">
        <v>0</v>
      </c>
      <c r="Y84" s="23">
        <v>0</v>
      </c>
      <c r="Z84" s="23">
        <v>0</v>
      </c>
      <c r="AA84" s="23">
        <v>0</v>
      </c>
      <c r="AB84" s="23">
        <v>0</v>
      </c>
      <c r="AC84" s="23">
        <v>0</v>
      </c>
      <c r="AD84" s="23">
        <v>0</v>
      </c>
      <c r="AE84" s="23">
        <v>0</v>
      </c>
      <c r="AF84" s="23">
        <v>0</v>
      </c>
      <c r="AG84" s="23">
        <v>0</v>
      </c>
      <c r="AH84" s="23">
        <v>0</v>
      </c>
      <c r="AI84" s="23">
        <v>0</v>
      </c>
      <c r="AJ84" s="23">
        <v>0</v>
      </c>
      <c r="AK84" s="23">
        <v>1</v>
      </c>
      <c r="ZR84" s="23" t="s">
        <v>781</v>
      </c>
      <c r="ZT84" s="23" t="s">
        <v>785</v>
      </c>
      <c r="ZU84" s="23">
        <v>100</v>
      </c>
      <c r="ZV84" s="23">
        <v>100</v>
      </c>
      <c r="AAC84" s="25">
        <v>174208738</v>
      </c>
      <c r="AAD84" s="23">
        <v>44313.581608796303</v>
      </c>
      <c r="AAF84" s="23" t="s">
        <v>2172</v>
      </c>
      <c r="AAG84" s="23" t="s">
        <v>2173</v>
      </c>
      <c r="AAJ84" s="23">
        <v>91</v>
      </c>
    </row>
    <row r="85" spans="1:712" x14ac:dyDescent="0.3">
      <c r="A85" s="23" t="s">
        <v>2492</v>
      </c>
      <c r="B85" s="25">
        <v>44313.341343993059</v>
      </c>
      <c r="C85" s="25">
        <v>44313.343208391212</v>
      </c>
      <c r="D85" s="25">
        <v>44313</v>
      </c>
      <c r="E85" s="23" t="s">
        <v>2473</v>
      </c>
      <c r="F85" s="23" t="s">
        <v>790</v>
      </c>
      <c r="G85" s="25">
        <v>44313</v>
      </c>
      <c r="H85" s="23" t="s">
        <v>791</v>
      </c>
      <c r="I85" s="23" t="s">
        <v>792</v>
      </c>
      <c r="J85" s="23" t="s">
        <v>792</v>
      </c>
      <c r="K85" s="23" t="s">
        <v>792</v>
      </c>
      <c r="L85" s="23" t="s">
        <v>793</v>
      </c>
      <c r="M85" s="23" t="s">
        <v>2493</v>
      </c>
      <c r="N85" s="23" t="s">
        <v>820</v>
      </c>
      <c r="O85" s="23">
        <v>0</v>
      </c>
      <c r="P85" s="23">
        <v>0</v>
      </c>
      <c r="Q85" s="23">
        <v>0</v>
      </c>
      <c r="R85" s="23">
        <v>0</v>
      </c>
      <c r="S85" s="23">
        <v>0</v>
      </c>
      <c r="T85" s="23">
        <v>0</v>
      </c>
      <c r="U85" s="23">
        <v>0</v>
      </c>
      <c r="V85" s="23">
        <v>0</v>
      </c>
      <c r="W85" s="23">
        <v>0</v>
      </c>
      <c r="X85" s="23">
        <v>0</v>
      </c>
      <c r="Y85" s="23">
        <v>0</v>
      </c>
      <c r="Z85" s="23">
        <v>0</v>
      </c>
      <c r="AA85" s="23">
        <v>0</v>
      </c>
      <c r="AB85" s="23">
        <v>0</v>
      </c>
      <c r="AC85" s="23">
        <v>0</v>
      </c>
      <c r="AD85" s="23">
        <v>0</v>
      </c>
      <c r="AE85" s="23">
        <v>0</v>
      </c>
      <c r="AF85" s="23">
        <v>0</v>
      </c>
      <c r="AG85" s="23">
        <v>0</v>
      </c>
      <c r="AH85" s="23">
        <v>0</v>
      </c>
      <c r="AI85" s="23">
        <v>0</v>
      </c>
      <c r="AJ85" s="23">
        <v>0</v>
      </c>
      <c r="AK85" s="23">
        <v>1</v>
      </c>
      <c r="ZR85" s="23" t="s">
        <v>781</v>
      </c>
      <c r="ZT85" s="23" t="s">
        <v>785</v>
      </c>
      <c r="ZU85" s="23">
        <v>100</v>
      </c>
      <c r="ZV85" s="23">
        <v>100</v>
      </c>
      <c r="AAB85" s="23" t="s">
        <v>2494</v>
      </c>
      <c r="AAC85" s="25">
        <v>174208753</v>
      </c>
      <c r="AAD85" s="23">
        <v>44313.581643518519</v>
      </c>
      <c r="AAF85" s="23" t="s">
        <v>2172</v>
      </c>
      <c r="AAG85" s="23" t="s">
        <v>2173</v>
      </c>
      <c r="AAJ85" s="23">
        <v>92</v>
      </c>
    </row>
    <row r="86" spans="1:712" x14ac:dyDescent="0.3">
      <c r="A86" s="23" t="s">
        <v>2495</v>
      </c>
      <c r="B86" s="25">
        <v>44313.349201030098</v>
      </c>
      <c r="C86" s="25">
        <v>44313.358764421297</v>
      </c>
      <c r="D86" s="25">
        <v>44313</v>
      </c>
      <c r="E86" s="23" t="s">
        <v>2473</v>
      </c>
      <c r="F86" s="23" t="s">
        <v>790</v>
      </c>
      <c r="G86" s="25">
        <v>44313</v>
      </c>
      <c r="H86" s="23" t="s">
        <v>791</v>
      </c>
      <c r="I86" s="23" t="s">
        <v>792</v>
      </c>
      <c r="J86" s="23" t="s">
        <v>792</v>
      </c>
      <c r="K86" s="23" t="s">
        <v>792</v>
      </c>
      <c r="L86" s="23" t="s">
        <v>793</v>
      </c>
      <c r="M86" s="23" t="s">
        <v>2496</v>
      </c>
      <c r="N86" s="23" t="s">
        <v>2497</v>
      </c>
      <c r="O86" s="23">
        <v>0</v>
      </c>
      <c r="P86" s="23">
        <v>0</v>
      </c>
      <c r="Q86" s="23">
        <v>0</v>
      </c>
      <c r="R86" s="23">
        <v>0</v>
      </c>
      <c r="S86" s="23">
        <v>0</v>
      </c>
      <c r="T86" s="23">
        <v>0</v>
      </c>
      <c r="U86" s="23">
        <v>0</v>
      </c>
      <c r="V86" s="23">
        <v>0</v>
      </c>
      <c r="W86" s="23">
        <v>1</v>
      </c>
      <c r="X86" s="23">
        <v>1</v>
      </c>
      <c r="Y86" s="23">
        <v>1</v>
      </c>
      <c r="Z86" s="23">
        <v>0</v>
      </c>
      <c r="AA86" s="23">
        <v>0</v>
      </c>
      <c r="AB86" s="23">
        <v>0</v>
      </c>
      <c r="AC86" s="23">
        <v>0</v>
      </c>
      <c r="AD86" s="23">
        <v>0</v>
      </c>
      <c r="AE86" s="23">
        <v>0</v>
      </c>
      <c r="AF86" s="23">
        <v>0</v>
      </c>
      <c r="AG86" s="23">
        <v>0</v>
      </c>
      <c r="AH86" s="23">
        <v>0</v>
      </c>
      <c r="AI86" s="23">
        <v>0</v>
      </c>
      <c r="AJ86" s="23">
        <v>0</v>
      </c>
      <c r="AK86" s="23">
        <v>0</v>
      </c>
      <c r="JP86" s="23" t="s">
        <v>786</v>
      </c>
      <c r="JR86" s="23">
        <v>250</v>
      </c>
      <c r="JS86" s="23">
        <v>250</v>
      </c>
      <c r="JU86" s="23">
        <v>200</v>
      </c>
      <c r="JV86" s="23">
        <v>25</v>
      </c>
      <c r="JW86" s="23">
        <v>50</v>
      </c>
      <c r="JX86" s="23" t="s">
        <v>2498</v>
      </c>
      <c r="JY86" s="23" t="s">
        <v>794</v>
      </c>
      <c r="KB86" s="23" t="s">
        <v>781</v>
      </c>
      <c r="KC86" s="23" t="s">
        <v>810</v>
      </c>
      <c r="KD86" s="23">
        <v>0</v>
      </c>
      <c r="KE86" s="23">
        <v>0</v>
      </c>
      <c r="KF86" s="23">
        <v>0</v>
      </c>
      <c r="KG86" s="23">
        <v>0</v>
      </c>
      <c r="KH86" s="23">
        <v>0</v>
      </c>
      <c r="KI86" s="23">
        <v>1</v>
      </c>
      <c r="KJ86" s="23">
        <v>0</v>
      </c>
      <c r="KK86" s="23">
        <v>0</v>
      </c>
      <c r="KL86" s="23">
        <v>0</v>
      </c>
      <c r="KM86" s="23">
        <v>0</v>
      </c>
      <c r="KN86" s="23">
        <v>0</v>
      </c>
      <c r="KO86" s="23">
        <v>0</v>
      </c>
      <c r="KP86" s="23">
        <v>0</v>
      </c>
      <c r="KQ86" s="23">
        <v>0</v>
      </c>
      <c r="KT86" s="23" t="s">
        <v>786</v>
      </c>
      <c r="KV86" s="23">
        <v>175</v>
      </c>
      <c r="KW86" s="23">
        <v>175</v>
      </c>
      <c r="KY86" s="23">
        <v>175</v>
      </c>
      <c r="KZ86" s="23">
        <v>0</v>
      </c>
      <c r="LA86" s="23">
        <v>0</v>
      </c>
      <c r="LC86" s="23" t="s">
        <v>794</v>
      </c>
      <c r="LF86" s="23" t="s">
        <v>781</v>
      </c>
      <c r="LG86" s="23" t="s">
        <v>871</v>
      </c>
      <c r="LH86" s="23">
        <v>0</v>
      </c>
      <c r="LI86" s="23">
        <v>0</v>
      </c>
      <c r="LJ86" s="23">
        <v>0</v>
      </c>
      <c r="LK86" s="23">
        <v>0</v>
      </c>
      <c r="LL86" s="23">
        <v>0</v>
      </c>
      <c r="LM86" s="23">
        <v>0</v>
      </c>
      <c r="LN86" s="23">
        <v>0</v>
      </c>
      <c r="LO86" s="23">
        <v>0</v>
      </c>
      <c r="LP86" s="23">
        <v>0</v>
      </c>
      <c r="LQ86" s="23">
        <v>1</v>
      </c>
      <c r="LR86" s="23">
        <v>0</v>
      </c>
      <c r="LS86" s="23">
        <v>0</v>
      </c>
      <c r="LT86" s="23">
        <v>0</v>
      </c>
      <c r="LU86" s="23">
        <v>0</v>
      </c>
      <c r="LX86" s="23" t="s">
        <v>786</v>
      </c>
      <c r="LZ86" s="23">
        <v>300</v>
      </c>
      <c r="MA86" s="23">
        <v>300</v>
      </c>
      <c r="MC86" s="23">
        <v>250</v>
      </c>
      <c r="MD86" s="23">
        <v>20</v>
      </c>
      <c r="ME86" s="23">
        <v>50</v>
      </c>
      <c r="MF86" s="23" t="s">
        <v>2499</v>
      </c>
      <c r="MG86" s="23" t="s">
        <v>794</v>
      </c>
      <c r="MJ86" s="23" t="s">
        <v>781</v>
      </c>
      <c r="MK86" s="23" t="s">
        <v>803</v>
      </c>
      <c r="ML86" s="23">
        <v>0</v>
      </c>
      <c r="MM86" s="23">
        <v>0</v>
      </c>
      <c r="MN86" s="23">
        <v>0</v>
      </c>
      <c r="MO86" s="23">
        <v>0</v>
      </c>
      <c r="MP86" s="23">
        <v>1</v>
      </c>
      <c r="MQ86" s="23">
        <v>0</v>
      </c>
      <c r="MR86" s="23">
        <v>0</v>
      </c>
      <c r="MS86" s="23">
        <v>0</v>
      </c>
      <c r="MT86" s="23">
        <v>0</v>
      </c>
      <c r="MU86" s="23">
        <v>0</v>
      </c>
      <c r="MV86" s="23">
        <v>0</v>
      </c>
      <c r="MW86" s="23">
        <v>0</v>
      </c>
      <c r="MX86" s="23">
        <v>0</v>
      </c>
      <c r="MY86" s="23">
        <v>0</v>
      </c>
      <c r="AAC86" s="25">
        <v>174208767</v>
      </c>
      <c r="AAD86" s="23">
        <v>44313.581678240742</v>
      </c>
      <c r="AAF86" s="23" t="s">
        <v>2172</v>
      </c>
      <c r="AAG86" s="23" t="s">
        <v>2173</v>
      </c>
      <c r="AAJ86" s="23">
        <v>93</v>
      </c>
    </row>
    <row r="87" spans="1:712" x14ac:dyDescent="0.3">
      <c r="A87" s="23" t="s">
        <v>2500</v>
      </c>
      <c r="B87" s="25">
        <v>44313.358974097217</v>
      </c>
      <c r="C87" s="25">
        <v>44313.363252407413</v>
      </c>
      <c r="D87" s="25">
        <v>44313</v>
      </c>
      <c r="E87" s="23" t="s">
        <v>2473</v>
      </c>
      <c r="F87" s="23" t="s">
        <v>790</v>
      </c>
      <c r="G87" s="25">
        <v>44313</v>
      </c>
      <c r="H87" s="23" t="s">
        <v>791</v>
      </c>
      <c r="I87" s="23" t="s">
        <v>792</v>
      </c>
      <c r="J87" s="23" t="s">
        <v>792</v>
      </c>
      <c r="K87" s="23" t="s">
        <v>792</v>
      </c>
      <c r="L87" s="23" t="s">
        <v>793</v>
      </c>
      <c r="M87" s="23" t="s">
        <v>2501</v>
      </c>
      <c r="N87" s="23" t="s">
        <v>2502</v>
      </c>
      <c r="O87" s="23">
        <v>0</v>
      </c>
      <c r="P87" s="23">
        <v>0</v>
      </c>
      <c r="Q87" s="23">
        <v>0</v>
      </c>
      <c r="R87" s="23">
        <v>0</v>
      </c>
      <c r="S87" s="23">
        <v>0</v>
      </c>
      <c r="T87" s="23">
        <v>0</v>
      </c>
      <c r="U87" s="23">
        <v>0</v>
      </c>
      <c r="V87" s="23">
        <v>0</v>
      </c>
      <c r="W87" s="23">
        <v>1</v>
      </c>
      <c r="X87" s="23">
        <v>1</v>
      </c>
      <c r="Y87" s="23">
        <v>1</v>
      </c>
      <c r="Z87" s="23">
        <v>1</v>
      </c>
      <c r="AA87" s="23">
        <v>0</v>
      </c>
      <c r="AB87" s="23">
        <v>0</v>
      </c>
      <c r="AC87" s="23">
        <v>0</v>
      </c>
      <c r="AD87" s="23">
        <v>0</v>
      </c>
      <c r="AE87" s="23">
        <v>0</v>
      </c>
      <c r="AF87" s="23">
        <v>0</v>
      </c>
      <c r="AG87" s="23">
        <v>0</v>
      </c>
      <c r="AH87" s="23">
        <v>0</v>
      </c>
      <c r="AI87" s="23">
        <v>0</v>
      </c>
      <c r="AJ87" s="23">
        <v>0</v>
      </c>
      <c r="AK87" s="23">
        <v>0</v>
      </c>
      <c r="JP87" s="23" t="s">
        <v>786</v>
      </c>
      <c r="JR87" s="23">
        <v>250</v>
      </c>
      <c r="JS87" s="23">
        <v>250</v>
      </c>
      <c r="JU87" s="23">
        <v>200</v>
      </c>
      <c r="JV87" s="23">
        <v>25</v>
      </c>
      <c r="JW87" s="23">
        <v>50</v>
      </c>
      <c r="JX87" s="23" t="s">
        <v>2503</v>
      </c>
      <c r="JY87" s="23" t="s">
        <v>794</v>
      </c>
      <c r="KB87" s="23" t="s">
        <v>781</v>
      </c>
      <c r="KC87" s="23" t="s">
        <v>839</v>
      </c>
      <c r="KD87" s="23">
        <v>0</v>
      </c>
      <c r="KE87" s="23">
        <v>0</v>
      </c>
      <c r="KF87" s="23">
        <v>0</v>
      </c>
      <c r="KG87" s="23">
        <v>0</v>
      </c>
      <c r="KH87" s="23">
        <v>0</v>
      </c>
      <c r="KI87" s="23">
        <v>0</v>
      </c>
      <c r="KJ87" s="23">
        <v>0</v>
      </c>
      <c r="KK87" s="23">
        <v>1</v>
      </c>
      <c r="KL87" s="23">
        <v>0</v>
      </c>
      <c r="KM87" s="23">
        <v>0</v>
      </c>
      <c r="KN87" s="23">
        <v>0</v>
      </c>
      <c r="KO87" s="23">
        <v>0</v>
      </c>
      <c r="KP87" s="23">
        <v>0</v>
      </c>
      <c r="KQ87" s="23">
        <v>0</v>
      </c>
      <c r="KT87" s="23" t="s">
        <v>786</v>
      </c>
      <c r="KV87" s="23">
        <v>175</v>
      </c>
      <c r="KW87" s="23">
        <v>175</v>
      </c>
      <c r="KY87" s="23">
        <v>175</v>
      </c>
      <c r="KZ87" s="23">
        <v>0</v>
      </c>
      <c r="LA87" s="23">
        <v>0</v>
      </c>
      <c r="LC87" s="23" t="s">
        <v>794</v>
      </c>
      <c r="LF87" s="23" t="s">
        <v>781</v>
      </c>
      <c r="LG87" s="23" t="s">
        <v>810</v>
      </c>
      <c r="LH87" s="23">
        <v>0</v>
      </c>
      <c r="LI87" s="23">
        <v>0</v>
      </c>
      <c r="LJ87" s="23">
        <v>0</v>
      </c>
      <c r="LK87" s="23">
        <v>0</v>
      </c>
      <c r="LL87" s="23">
        <v>0</v>
      </c>
      <c r="LM87" s="23">
        <v>1</v>
      </c>
      <c r="LN87" s="23">
        <v>0</v>
      </c>
      <c r="LO87" s="23">
        <v>0</v>
      </c>
      <c r="LP87" s="23">
        <v>0</v>
      </c>
      <c r="LQ87" s="23">
        <v>0</v>
      </c>
      <c r="LR87" s="23">
        <v>0</v>
      </c>
      <c r="LS87" s="23">
        <v>0</v>
      </c>
      <c r="LT87" s="23">
        <v>0</v>
      </c>
      <c r="LU87" s="23">
        <v>0</v>
      </c>
      <c r="LX87" s="23" t="s">
        <v>786</v>
      </c>
      <c r="LZ87" s="23">
        <v>300</v>
      </c>
      <c r="MA87" s="23">
        <v>300</v>
      </c>
      <c r="MC87" s="23">
        <v>250</v>
      </c>
      <c r="MD87" s="23">
        <v>20</v>
      </c>
      <c r="ME87" s="23">
        <v>50</v>
      </c>
      <c r="MF87" s="23" t="s">
        <v>2504</v>
      </c>
      <c r="MG87" s="23" t="s">
        <v>794</v>
      </c>
      <c r="MJ87" s="23" t="s">
        <v>781</v>
      </c>
      <c r="MK87" s="23" t="s">
        <v>812</v>
      </c>
      <c r="ML87" s="23">
        <v>0</v>
      </c>
      <c r="MM87" s="23">
        <v>0</v>
      </c>
      <c r="MN87" s="23">
        <v>0</v>
      </c>
      <c r="MO87" s="23">
        <v>0</v>
      </c>
      <c r="MP87" s="23">
        <v>0</v>
      </c>
      <c r="MQ87" s="23">
        <v>0</v>
      </c>
      <c r="MR87" s="23">
        <v>0</v>
      </c>
      <c r="MS87" s="23">
        <v>0</v>
      </c>
      <c r="MT87" s="23">
        <v>0</v>
      </c>
      <c r="MU87" s="23">
        <v>0</v>
      </c>
      <c r="MV87" s="23">
        <v>1</v>
      </c>
      <c r="MW87" s="23">
        <v>0</v>
      </c>
      <c r="MX87" s="23">
        <v>0</v>
      </c>
      <c r="MY87" s="23">
        <v>0</v>
      </c>
      <c r="OF87" s="23" t="s">
        <v>786</v>
      </c>
      <c r="OH87" s="23">
        <v>300</v>
      </c>
      <c r="OI87" s="23">
        <v>300</v>
      </c>
      <c r="OK87" s="23">
        <v>250</v>
      </c>
      <c r="OL87" s="23">
        <v>20</v>
      </c>
      <c r="OM87" s="23">
        <v>50</v>
      </c>
      <c r="ON87" s="23" t="s">
        <v>2505</v>
      </c>
      <c r="OO87" s="23" t="s">
        <v>794</v>
      </c>
      <c r="OR87" s="23" t="s">
        <v>781</v>
      </c>
      <c r="OS87" s="23" t="s">
        <v>2506</v>
      </c>
      <c r="OT87" s="23">
        <v>0</v>
      </c>
      <c r="OU87" s="23">
        <v>0</v>
      </c>
      <c r="OV87" s="23">
        <v>0</v>
      </c>
      <c r="OW87" s="23">
        <v>0</v>
      </c>
      <c r="OX87" s="23">
        <v>1</v>
      </c>
      <c r="OY87" s="23">
        <v>0</v>
      </c>
      <c r="OZ87" s="23">
        <v>0</v>
      </c>
      <c r="PA87" s="23">
        <v>1</v>
      </c>
      <c r="PB87" s="23">
        <v>0</v>
      </c>
      <c r="PC87" s="23">
        <v>0</v>
      </c>
      <c r="PD87" s="23">
        <v>0</v>
      </c>
      <c r="PE87" s="23">
        <v>0</v>
      </c>
      <c r="PF87" s="23">
        <v>0</v>
      </c>
      <c r="PG87" s="23">
        <v>0</v>
      </c>
      <c r="AAC87" s="25">
        <v>174208788</v>
      </c>
      <c r="AAD87" s="23">
        <v>44313.581712962958</v>
      </c>
      <c r="AAF87" s="23" t="s">
        <v>2172</v>
      </c>
      <c r="AAG87" s="23" t="s">
        <v>2173</v>
      </c>
      <c r="AAJ87" s="23">
        <v>94</v>
      </c>
    </row>
    <row r="88" spans="1:712" x14ac:dyDescent="0.3">
      <c r="A88" s="23" t="s">
        <v>2507</v>
      </c>
      <c r="B88" s="25">
        <v>44313.369710219908</v>
      </c>
      <c r="C88" s="25">
        <v>44313.370996423611</v>
      </c>
      <c r="D88" s="25">
        <v>44313</v>
      </c>
      <c r="E88" s="23" t="s">
        <v>2473</v>
      </c>
      <c r="F88" s="23" t="s">
        <v>790</v>
      </c>
      <c r="G88" s="25">
        <v>44313</v>
      </c>
      <c r="H88" s="23" t="s">
        <v>791</v>
      </c>
      <c r="I88" s="23" t="s">
        <v>792</v>
      </c>
      <c r="J88" s="23" t="s">
        <v>792</v>
      </c>
      <c r="K88" s="23" t="s">
        <v>792</v>
      </c>
      <c r="L88" s="23" t="s">
        <v>793</v>
      </c>
      <c r="M88" s="23" t="s">
        <v>2508</v>
      </c>
      <c r="N88" s="23" t="s">
        <v>809</v>
      </c>
      <c r="O88" s="23">
        <v>0</v>
      </c>
      <c r="P88" s="23">
        <v>0</v>
      </c>
      <c r="Q88" s="23">
        <v>0</v>
      </c>
      <c r="R88" s="23">
        <v>0</v>
      </c>
      <c r="S88" s="23">
        <v>0</v>
      </c>
      <c r="T88" s="23">
        <v>0</v>
      </c>
      <c r="U88" s="23">
        <v>0</v>
      </c>
      <c r="V88" s="23">
        <v>0</v>
      </c>
      <c r="W88" s="23">
        <v>0</v>
      </c>
      <c r="X88" s="23">
        <v>0</v>
      </c>
      <c r="Y88" s="23">
        <v>0</v>
      </c>
      <c r="Z88" s="23">
        <v>0</v>
      </c>
      <c r="AA88" s="23">
        <v>0</v>
      </c>
      <c r="AB88" s="23">
        <v>0</v>
      </c>
      <c r="AC88" s="23">
        <v>0</v>
      </c>
      <c r="AD88" s="23">
        <v>1</v>
      </c>
      <c r="AE88" s="23">
        <v>0</v>
      </c>
      <c r="AF88" s="23">
        <v>0</v>
      </c>
      <c r="AG88" s="23">
        <v>0</v>
      </c>
      <c r="AH88" s="23">
        <v>0</v>
      </c>
      <c r="AI88" s="23">
        <v>0</v>
      </c>
      <c r="AJ88" s="23">
        <v>0</v>
      </c>
      <c r="AK88" s="23">
        <v>0</v>
      </c>
      <c r="NB88" s="23" t="s">
        <v>781</v>
      </c>
      <c r="ND88" s="23">
        <v>1000</v>
      </c>
      <c r="NE88" s="23">
        <v>1000</v>
      </c>
      <c r="NG88" s="23">
        <v>1000</v>
      </c>
      <c r="NH88" s="23">
        <v>0</v>
      </c>
      <c r="NI88" s="23">
        <v>0</v>
      </c>
      <c r="NK88" s="23" t="s">
        <v>807</v>
      </c>
      <c r="NN88" s="23" t="s">
        <v>785</v>
      </c>
      <c r="AAC88" s="25">
        <v>174208800</v>
      </c>
      <c r="AAD88" s="23">
        <v>44313.581736111111</v>
      </c>
      <c r="AAF88" s="23" t="s">
        <v>2172</v>
      </c>
      <c r="AAG88" s="23" t="s">
        <v>2173</v>
      </c>
      <c r="AAJ88" s="23">
        <v>95</v>
      </c>
    </row>
    <row r="89" spans="1:712" x14ac:dyDescent="0.3">
      <c r="A89" s="23" t="s">
        <v>2509</v>
      </c>
      <c r="B89" s="25">
        <v>44313.37124414352</v>
      </c>
      <c r="C89" s="25">
        <v>44313.372827534717</v>
      </c>
      <c r="D89" s="25">
        <v>44313</v>
      </c>
      <c r="E89" s="23" t="s">
        <v>2473</v>
      </c>
      <c r="F89" s="23" t="s">
        <v>790</v>
      </c>
      <c r="G89" s="25">
        <v>44313</v>
      </c>
      <c r="H89" s="23" t="s">
        <v>791</v>
      </c>
      <c r="I89" s="23" t="s">
        <v>792</v>
      </c>
      <c r="J89" s="23" t="s">
        <v>792</v>
      </c>
      <c r="K89" s="23" t="s">
        <v>792</v>
      </c>
      <c r="L89" s="23" t="s">
        <v>793</v>
      </c>
      <c r="M89" s="23" t="s">
        <v>2510</v>
      </c>
      <c r="N89" s="23" t="s">
        <v>809</v>
      </c>
      <c r="O89" s="23">
        <v>0</v>
      </c>
      <c r="P89" s="23">
        <v>0</v>
      </c>
      <c r="Q89" s="23">
        <v>0</v>
      </c>
      <c r="R89" s="23">
        <v>0</v>
      </c>
      <c r="S89" s="23">
        <v>0</v>
      </c>
      <c r="T89" s="23">
        <v>0</v>
      </c>
      <c r="U89" s="23">
        <v>0</v>
      </c>
      <c r="V89" s="23">
        <v>0</v>
      </c>
      <c r="W89" s="23">
        <v>0</v>
      </c>
      <c r="X89" s="23">
        <v>0</v>
      </c>
      <c r="Y89" s="23">
        <v>0</v>
      </c>
      <c r="Z89" s="23">
        <v>0</v>
      </c>
      <c r="AA89" s="23">
        <v>0</v>
      </c>
      <c r="AB89" s="23">
        <v>0</v>
      </c>
      <c r="AC89" s="23">
        <v>0</v>
      </c>
      <c r="AD89" s="23">
        <v>1</v>
      </c>
      <c r="AE89" s="23">
        <v>0</v>
      </c>
      <c r="AF89" s="23">
        <v>0</v>
      </c>
      <c r="AG89" s="23">
        <v>0</v>
      </c>
      <c r="AH89" s="23">
        <v>0</v>
      </c>
      <c r="AI89" s="23">
        <v>0</v>
      </c>
      <c r="AJ89" s="23">
        <v>0</v>
      </c>
      <c r="AK89" s="23">
        <v>0</v>
      </c>
      <c r="NB89" s="23" t="s">
        <v>781</v>
      </c>
      <c r="ND89" s="23">
        <v>1000</v>
      </c>
      <c r="NE89" s="23">
        <v>1000</v>
      </c>
      <c r="NG89" s="23">
        <v>1000</v>
      </c>
      <c r="NH89" s="23">
        <v>0</v>
      </c>
      <c r="NI89" s="23">
        <v>0</v>
      </c>
      <c r="NK89" s="23" t="s">
        <v>794</v>
      </c>
      <c r="NN89" s="23" t="s">
        <v>781</v>
      </c>
      <c r="NO89" s="23" t="s">
        <v>813</v>
      </c>
      <c r="NP89" s="23">
        <v>0</v>
      </c>
      <c r="NQ89" s="23">
        <v>0</v>
      </c>
      <c r="NR89" s="23">
        <v>0</v>
      </c>
      <c r="NS89" s="23">
        <v>0</v>
      </c>
      <c r="NT89" s="23">
        <v>0</v>
      </c>
      <c r="NU89" s="23">
        <v>0</v>
      </c>
      <c r="NV89" s="23">
        <v>0</v>
      </c>
      <c r="NW89" s="23">
        <v>0</v>
      </c>
      <c r="NX89" s="23">
        <v>1</v>
      </c>
      <c r="NY89" s="23">
        <v>0</v>
      </c>
      <c r="NZ89" s="23">
        <v>0</v>
      </c>
      <c r="OA89" s="23">
        <v>0</v>
      </c>
      <c r="OB89" s="23">
        <v>0</v>
      </c>
      <c r="OC89" s="23">
        <v>0</v>
      </c>
      <c r="AAC89" s="25">
        <v>174208813</v>
      </c>
      <c r="AAD89" s="23">
        <v>44313.581770833327</v>
      </c>
      <c r="AAF89" s="23" t="s">
        <v>2172</v>
      </c>
      <c r="AAG89" s="23" t="s">
        <v>2173</v>
      </c>
      <c r="AAJ89" s="23">
        <v>96</v>
      </c>
    </row>
    <row r="90" spans="1:712" x14ac:dyDescent="0.3">
      <c r="A90" s="23" t="s">
        <v>2511</v>
      </c>
      <c r="B90" s="25">
        <v>44313.373145775462</v>
      </c>
      <c r="C90" s="25">
        <v>44313.374382048612</v>
      </c>
      <c r="D90" s="25">
        <v>44313</v>
      </c>
      <c r="E90" s="23" t="s">
        <v>2473</v>
      </c>
      <c r="F90" s="23" t="s">
        <v>790</v>
      </c>
      <c r="G90" s="25">
        <v>44313</v>
      </c>
      <c r="H90" s="23" t="s">
        <v>791</v>
      </c>
      <c r="I90" s="23" t="s">
        <v>792</v>
      </c>
      <c r="J90" s="23" t="s">
        <v>792</v>
      </c>
      <c r="K90" s="23" t="s">
        <v>792</v>
      </c>
      <c r="L90" s="23" t="s">
        <v>793</v>
      </c>
      <c r="M90" s="23" t="s">
        <v>2512</v>
      </c>
      <c r="N90" s="23" t="s">
        <v>809</v>
      </c>
      <c r="O90" s="23">
        <v>0</v>
      </c>
      <c r="P90" s="23">
        <v>0</v>
      </c>
      <c r="Q90" s="23">
        <v>0</v>
      </c>
      <c r="R90" s="23">
        <v>0</v>
      </c>
      <c r="S90" s="23">
        <v>0</v>
      </c>
      <c r="T90" s="23">
        <v>0</v>
      </c>
      <c r="U90" s="23">
        <v>0</v>
      </c>
      <c r="V90" s="23">
        <v>0</v>
      </c>
      <c r="W90" s="23">
        <v>0</v>
      </c>
      <c r="X90" s="23">
        <v>0</v>
      </c>
      <c r="Y90" s="23">
        <v>0</v>
      </c>
      <c r="Z90" s="23">
        <v>0</v>
      </c>
      <c r="AA90" s="23">
        <v>0</v>
      </c>
      <c r="AB90" s="23">
        <v>0</v>
      </c>
      <c r="AC90" s="23">
        <v>0</v>
      </c>
      <c r="AD90" s="23">
        <v>1</v>
      </c>
      <c r="AE90" s="23">
        <v>0</v>
      </c>
      <c r="AF90" s="23">
        <v>0</v>
      </c>
      <c r="AG90" s="23">
        <v>0</v>
      </c>
      <c r="AH90" s="23">
        <v>0</v>
      </c>
      <c r="AI90" s="23">
        <v>0</v>
      </c>
      <c r="AJ90" s="23">
        <v>0</v>
      </c>
      <c r="AK90" s="23">
        <v>0</v>
      </c>
      <c r="NB90" s="23" t="s">
        <v>781</v>
      </c>
      <c r="ND90" s="23">
        <v>1000</v>
      </c>
      <c r="NE90" s="23">
        <v>1000</v>
      </c>
      <c r="NG90" s="23">
        <v>1000</v>
      </c>
      <c r="NH90" s="23">
        <v>0</v>
      </c>
      <c r="NI90" s="23">
        <v>0</v>
      </c>
      <c r="NK90" s="23" t="s">
        <v>794</v>
      </c>
      <c r="NN90" s="23" t="s">
        <v>781</v>
      </c>
      <c r="NO90" s="23" t="s">
        <v>810</v>
      </c>
      <c r="NP90" s="23">
        <v>0</v>
      </c>
      <c r="NQ90" s="23">
        <v>0</v>
      </c>
      <c r="NR90" s="23">
        <v>0</v>
      </c>
      <c r="NS90" s="23">
        <v>0</v>
      </c>
      <c r="NT90" s="23">
        <v>0</v>
      </c>
      <c r="NU90" s="23">
        <v>1</v>
      </c>
      <c r="NV90" s="23">
        <v>0</v>
      </c>
      <c r="NW90" s="23">
        <v>0</v>
      </c>
      <c r="NX90" s="23">
        <v>0</v>
      </c>
      <c r="NY90" s="23">
        <v>0</v>
      </c>
      <c r="NZ90" s="23">
        <v>0</v>
      </c>
      <c r="OA90" s="23">
        <v>0</v>
      </c>
      <c r="OB90" s="23">
        <v>0</v>
      </c>
      <c r="OC90" s="23">
        <v>0</v>
      </c>
      <c r="AAC90" s="25">
        <v>174208825</v>
      </c>
      <c r="AAD90" s="23">
        <v>44313.581793981481</v>
      </c>
      <c r="AAF90" s="23" t="s">
        <v>2172</v>
      </c>
      <c r="AAG90" s="23" t="s">
        <v>2173</v>
      </c>
      <c r="AAJ90" s="23">
        <v>97</v>
      </c>
    </row>
    <row r="91" spans="1:712" x14ac:dyDescent="0.3">
      <c r="A91" s="23" t="s">
        <v>2513</v>
      </c>
      <c r="B91" s="25">
        <v>44313.374721666667</v>
      </c>
      <c r="C91" s="25">
        <v>44313.376282592602</v>
      </c>
      <c r="D91" s="25">
        <v>44313</v>
      </c>
      <c r="E91" s="23" t="s">
        <v>2473</v>
      </c>
      <c r="F91" s="23" t="s">
        <v>790</v>
      </c>
      <c r="G91" s="25">
        <v>44313</v>
      </c>
      <c r="H91" s="23" t="s">
        <v>791</v>
      </c>
      <c r="I91" s="23" t="s">
        <v>792</v>
      </c>
      <c r="J91" s="23" t="s">
        <v>792</v>
      </c>
      <c r="K91" s="23" t="s">
        <v>792</v>
      </c>
      <c r="L91" s="23" t="s">
        <v>793</v>
      </c>
      <c r="M91" s="23" t="s">
        <v>2514</v>
      </c>
      <c r="N91" s="23" t="s">
        <v>809</v>
      </c>
      <c r="O91" s="23">
        <v>0</v>
      </c>
      <c r="P91" s="23">
        <v>0</v>
      </c>
      <c r="Q91" s="23">
        <v>0</v>
      </c>
      <c r="R91" s="23">
        <v>0</v>
      </c>
      <c r="S91" s="23">
        <v>0</v>
      </c>
      <c r="T91" s="23">
        <v>0</v>
      </c>
      <c r="U91" s="23">
        <v>0</v>
      </c>
      <c r="V91" s="23">
        <v>0</v>
      </c>
      <c r="W91" s="23">
        <v>0</v>
      </c>
      <c r="X91" s="23">
        <v>0</v>
      </c>
      <c r="Y91" s="23">
        <v>0</v>
      </c>
      <c r="Z91" s="23">
        <v>0</v>
      </c>
      <c r="AA91" s="23">
        <v>0</v>
      </c>
      <c r="AB91" s="23">
        <v>0</v>
      </c>
      <c r="AC91" s="23">
        <v>0</v>
      </c>
      <c r="AD91" s="23">
        <v>1</v>
      </c>
      <c r="AE91" s="23">
        <v>0</v>
      </c>
      <c r="AF91" s="23">
        <v>0</v>
      </c>
      <c r="AG91" s="23">
        <v>0</v>
      </c>
      <c r="AH91" s="23">
        <v>0</v>
      </c>
      <c r="AI91" s="23">
        <v>0</v>
      </c>
      <c r="AJ91" s="23">
        <v>0</v>
      </c>
      <c r="AK91" s="23">
        <v>0</v>
      </c>
      <c r="NB91" s="23" t="s">
        <v>781</v>
      </c>
      <c r="ND91" s="23">
        <v>1000</v>
      </c>
      <c r="NE91" s="23">
        <v>1000</v>
      </c>
      <c r="NG91" s="23">
        <v>1000</v>
      </c>
      <c r="NH91" s="23">
        <v>0</v>
      </c>
      <c r="NI91" s="23">
        <v>0</v>
      </c>
      <c r="NK91" s="23" t="s">
        <v>796</v>
      </c>
      <c r="NL91" s="23" t="s">
        <v>814</v>
      </c>
      <c r="NN91" s="23" t="s">
        <v>781</v>
      </c>
      <c r="NO91" s="23" t="s">
        <v>837</v>
      </c>
      <c r="NP91" s="23">
        <v>0</v>
      </c>
      <c r="NQ91" s="23">
        <v>1</v>
      </c>
      <c r="NR91" s="23">
        <v>0</v>
      </c>
      <c r="NS91" s="23">
        <v>0</v>
      </c>
      <c r="NT91" s="23">
        <v>0</v>
      </c>
      <c r="NU91" s="23">
        <v>0</v>
      </c>
      <c r="NV91" s="23">
        <v>0</v>
      </c>
      <c r="NW91" s="23">
        <v>0</v>
      </c>
      <c r="NX91" s="23">
        <v>0</v>
      </c>
      <c r="NY91" s="23">
        <v>0</v>
      </c>
      <c r="NZ91" s="23">
        <v>0</v>
      </c>
      <c r="OA91" s="23">
        <v>0</v>
      </c>
      <c r="OB91" s="23">
        <v>0</v>
      </c>
      <c r="OC91" s="23">
        <v>0</v>
      </c>
      <c r="AAC91" s="25">
        <v>174208835</v>
      </c>
      <c r="AAD91" s="23">
        <v>44313.581817129627</v>
      </c>
      <c r="AAF91" s="23" t="s">
        <v>2172</v>
      </c>
      <c r="AAG91" s="23" t="s">
        <v>2173</v>
      </c>
      <c r="AAJ91" s="23">
        <v>98</v>
      </c>
    </row>
    <row r="92" spans="1:712" x14ac:dyDescent="0.3">
      <c r="A92" s="23" t="s">
        <v>2515</v>
      </c>
      <c r="B92" s="25">
        <v>44313.376446724542</v>
      </c>
      <c r="C92" s="25">
        <v>44313.380065150457</v>
      </c>
      <c r="D92" s="25">
        <v>44313</v>
      </c>
      <c r="E92" s="23" t="s">
        <v>2473</v>
      </c>
      <c r="F92" s="23" t="s">
        <v>790</v>
      </c>
      <c r="G92" s="25">
        <v>44313</v>
      </c>
      <c r="H92" s="23" t="s">
        <v>791</v>
      </c>
      <c r="I92" s="23" t="s">
        <v>792</v>
      </c>
      <c r="J92" s="23" t="s">
        <v>792</v>
      </c>
      <c r="K92" s="23" t="s">
        <v>792</v>
      </c>
      <c r="L92" s="23" t="s">
        <v>793</v>
      </c>
      <c r="M92" s="23" t="s">
        <v>2516</v>
      </c>
      <c r="N92" s="23" t="s">
        <v>809</v>
      </c>
      <c r="O92" s="23">
        <v>0</v>
      </c>
      <c r="P92" s="23">
        <v>0</v>
      </c>
      <c r="Q92" s="23">
        <v>0</v>
      </c>
      <c r="R92" s="23">
        <v>0</v>
      </c>
      <c r="S92" s="23">
        <v>0</v>
      </c>
      <c r="T92" s="23">
        <v>0</v>
      </c>
      <c r="U92" s="23">
        <v>0</v>
      </c>
      <c r="V92" s="23">
        <v>0</v>
      </c>
      <c r="W92" s="23">
        <v>0</v>
      </c>
      <c r="X92" s="23">
        <v>0</v>
      </c>
      <c r="Y92" s="23">
        <v>0</v>
      </c>
      <c r="Z92" s="23">
        <v>0</v>
      </c>
      <c r="AA92" s="23">
        <v>0</v>
      </c>
      <c r="AB92" s="23">
        <v>0</v>
      </c>
      <c r="AC92" s="23">
        <v>0</v>
      </c>
      <c r="AD92" s="23">
        <v>1</v>
      </c>
      <c r="AE92" s="23">
        <v>0</v>
      </c>
      <c r="AF92" s="23">
        <v>0</v>
      </c>
      <c r="AG92" s="23">
        <v>0</v>
      </c>
      <c r="AH92" s="23">
        <v>0</v>
      </c>
      <c r="AI92" s="23">
        <v>0</v>
      </c>
      <c r="AJ92" s="23">
        <v>0</v>
      </c>
      <c r="AK92" s="23">
        <v>0</v>
      </c>
      <c r="NB92" s="23" t="s">
        <v>781</v>
      </c>
      <c r="ND92" s="23">
        <v>1500</v>
      </c>
      <c r="NE92" s="23">
        <v>1500</v>
      </c>
      <c r="NG92" s="23">
        <v>1000</v>
      </c>
      <c r="NH92" s="23">
        <v>50</v>
      </c>
      <c r="NI92" s="23">
        <v>500</v>
      </c>
      <c r="NJ92" s="23" t="s">
        <v>2517</v>
      </c>
      <c r="NK92" s="23" t="s">
        <v>794</v>
      </c>
      <c r="NN92" s="23" t="s">
        <v>781</v>
      </c>
      <c r="NO92" s="23" t="s">
        <v>839</v>
      </c>
      <c r="NP92" s="23">
        <v>0</v>
      </c>
      <c r="NQ92" s="23">
        <v>0</v>
      </c>
      <c r="NR92" s="23">
        <v>0</v>
      </c>
      <c r="NS92" s="23">
        <v>0</v>
      </c>
      <c r="NT92" s="23">
        <v>0</v>
      </c>
      <c r="NU92" s="23">
        <v>0</v>
      </c>
      <c r="NV92" s="23">
        <v>0</v>
      </c>
      <c r="NW92" s="23">
        <v>1</v>
      </c>
      <c r="NX92" s="23">
        <v>0</v>
      </c>
      <c r="NY92" s="23">
        <v>0</v>
      </c>
      <c r="NZ92" s="23">
        <v>0</v>
      </c>
      <c r="OA92" s="23">
        <v>0</v>
      </c>
      <c r="OB92" s="23">
        <v>0</v>
      </c>
      <c r="OC92" s="23">
        <v>0</v>
      </c>
      <c r="AAB92" s="23" t="s">
        <v>2518</v>
      </c>
      <c r="AAC92" s="25">
        <v>174208855</v>
      </c>
      <c r="AAD92" s="23">
        <v>44313.581863425927</v>
      </c>
      <c r="AAF92" s="23" t="s">
        <v>2172</v>
      </c>
      <c r="AAG92" s="23" t="s">
        <v>2173</v>
      </c>
      <c r="AAJ92" s="23">
        <v>99</v>
      </c>
    </row>
    <row r="93" spans="1:712" x14ac:dyDescent="0.3">
      <c r="A93" s="23" t="s">
        <v>2519</v>
      </c>
      <c r="B93" s="25">
        <v>44313.382402476862</v>
      </c>
      <c r="C93" s="25">
        <v>44313.383601921298</v>
      </c>
      <c r="D93" s="25">
        <v>44313</v>
      </c>
      <c r="E93" s="23" t="s">
        <v>2473</v>
      </c>
      <c r="F93" s="23" t="s">
        <v>790</v>
      </c>
      <c r="G93" s="25">
        <v>44313</v>
      </c>
      <c r="H93" s="23" t="s">
        <v>791</v>
      </c>
      <c r="I93" s="23" t="s">
        <v>792</v>
      </c>
      <c r="J93" s="23" t="s">
        <v>792</v>
      </c>
      <c r="K93" s="23" t="s">
        <v>792</v>
      </c>
      <c r="L93" s="23" t="s">
        <v>793</v>
      </c>
      <c r="M93" s="23" t="s">
        <v>2520</v>
      </c>
      <c r="N93" s="23" t="s">
        <v>801</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1</v>
      </c>
      <c r="AK93" s="23">
        <v>0</v>
      </c>
      <c r="YN93" s="23" t="s">
        <v>781</v>
      </c>
      <c r="YP93" s="23">
        <v>1000</v>
      </c>
      <c r="YQ93" s="23">
        <v>1000</v>
      </c>
      <c r="YS93" s="23">
        <v>1000</v>
      </c>
      <c r="YT93" s="23">
        <v>0</v>
      </c>
      <c r="YU93" s="23">
        <v>0</v>
      </c>
      <c r="YW93" s="23" t="s">
        <v>782</v>
      </c>
      <c r="YY93" s="23" t="s">
        <v>783</v>
      </c>
      <c r="YZ93" s="23" t="s">
        <v>785</v>
      </c>
      <c r="AAC93" s="25">
        <v>174208873</v>
      </c>
      <c r="AAD93" s="23">
        <v>44313.581886574073</v>
      </c>
      <c r="AAF93" s="23" t="s">
        <v>2172</v>
      </c>
      <c r="AAG93" s="23" t="s">
        <v>2173</v>
      </c>
      <c r="AAJ93" s="23">
        <v>100</v>
      </c>
    </row>
    <row r="94" spans="1:712" x14ac:dyDescent="0.3">
      <c r="A94" s="23" t="s">
        <v>2521</v>
      </c>
      <c r="B94" s="25">
        <v>44313.383673854172</v>
      </c>
      <c r="C94" s="25">
        <v>44313.384694560184</v>
      </c>
      <c r="D94" s="25">
        <v>44313</v>
      </c>
      <c r="E94" s="23" t="s">
        <v>2473</v>
      </c>
      <c r="F94" s="23" t="s">
        <v>790</v>
      </c>
      <c r="G94" s="25">
        <v>44313</v>
      </c>
      <c r="H94" s="23" t="s">
        <v>791</v>
      </c>
      <c r="I94" s="23" t="s">
        <v>792</v>
      </c>
      <c r="J94" s="23" t="s">
        <v>792</v>
      </c>
      <c r="K94" s="23" t="s">
        <v>792</v>
      </c>
      <c r="L94" s="23" t="s">
        <v>793</v>
      </c>
      <c r="M94" s="23" t="s">
        <v>2522</v>
      </c>
      <c r="N94" s="23" t="s">
        <v>801</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1</v>
      </c>
      <c r="AK94" s="23">
        <v>0</v>
      </c>
      <c r="YN94" s="23" t="s">
        <v>781</v>
      </c>
      <c r="YP94" s="23">
        <v>1000</v>
      </c>
      <c r="YQ94" s="23">
        <v>1000</v>
      </c>
      <c r="YS94" s="23">
        <v>1000</v>
      </c>
      <c r="YT94" s="23">
        <v>0</v>
      </c>
      <c r="YU94" s="23">
        <v>0</v>
      </c>
      <c r="YW94" s="23" t="s">
        <v>782</v>
      </c>
      <c r="YY94" s="23" t="s">
        <v>783</v>
      </c>
      <c r="YZ94" s="23" t="s">
        <v>785</v>
      </c>
      <c r="AAC94" s="25">
        <v>174208884</v>
      </c>
      <c r="AAD94" s="23">
        <v>44313.581921296303</v>
      </c>
      <c r="AAF94" s="23" t="s">
        <v>2172</v>
      </c>
      <c r="AAG94" s="23" t="s">
        <v>2173</v>
      </c>
      <c r="AAJ94" s="23">
        <v>101</v>
      </c>
    </row>
    <row r="95" spans="1:712" x14ac:dyDescent="0.3">
      <c r="A95" s="23" t="s">
        <v>2523</v>
      </c>
      <c r="B95" s="25">
        <v>44313.384778136577</v>
      </c>
      <c r="C95" s="25">
        <v>44313.386348622676</v>
      </c>
      <c r="D95" s="25">
        <v>44313</v>
      </c>
      <c r="E95" s="23" t="s">
        <v>2473</v>
      </c>
      <c r="F95" s="23" t="s">
        <v>790</v>
      </c>
      <c r="G95" s="25">
        <v>44313</v>
      </c>
      <c r="H95" s="23" t="s">
        <v>791</v>
      </c>
      <c r="I95" s="23" t="s">
        <v>792</v>
      </c>
      <c r="J95" s="23" t="s">
        <v>792</v>
      </c>
      <c r="K95" s="23" t="s">
        <v>792</v>
      </c>
      <c r="L95" s="23" t="s">
        <v>793</v>
      </c>
      <c r="M95" s="23" t="s">
        <v>2524</v>
      </c>
      <c r="N95" s="23" t="s">
        <v>801</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1</v>
      </c>
      <c r="AK95" s="23">
        <v>0</v>
      </c>
      <c r="YN95" s="23" t="s">
        <v>781</v>
      </c>
      <c r="YP95" s="23">
        <v>1000</v>
      </c>
      <c r="YQ95" s="23">
        <v>1000</v>
      </c>
      <c r="YS95" s="23">
        <v>1000</v>
      </c>
      <c r="YT95" s="23">
        <v>0</v>
      </c>
      <c r="YU95" s="23">
        <v>0</v>
      </c>
      <c r="YW95" s="23" t="s">
        <v>782</v>
      </c>
      <c r="YY95" s="23" t="s">
        <v>783</v>
      </c>
      <c r="YZ95" s="23" t="s">
        <v>785</v>
      </c>
      <c r="AAC95" s="25">
        <v>174208895</v>
      </c>
      <c r="AAD95" s="23">
        <v>44313.58194444445</v>
      </c>
      <c r="AAF95" s="23" t="s">
        <v>2172</v>
      </c>
      <c r="AAG95" s="23" t="s">
        <v>2173</v>
      </c>
      <c r="AAJ95" s="23">
        <v>102</v>
      </c>
    </row>
    <row r="96" spans="1:712" x14ac:dyDescent="0.3">
      <c r="A96" s="23" t="s">
        <v>2525</v>
      </c>
      <c r="B96" s="25">
        <v>44313.386459791669</v>
      </c>
      <c r="C96" s="25">
        <v>44313.388265092603</v>
      </c>
      <c r="D96" s="25">
        <v>44313</v>
      </c>
      <c r="E96" s="23" t="s">
        <v>2473</v>
      </c>
      <c r="F96" s="23" t="s">
        <v>790</v>
      </c>
      <c r="G96" s="25">
        <v>44313</v>
      </c>
      <c r="H96" s="23" t="s">
        <v>791</v>
      </c>
      <c r="I96" s="23" t="s">
        <v>792</v>
      </c>
      <c r="J96" s="23" t="s">
        <v>792</v>
      </c>
      <c r="K96" s="23" t="s">
        <v>792</v>
      </c>
      <c r="L96" s="23" t="s">
        <v>793</v>
      </c>
      <c r="M96" s="23" t="s">
        <v>2526</v>
      </c>
      <c r="N96" s="23" t="s">
        <v>801</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1</v>
      </c>
      <c r="AK96" s="23">
        <v>0</v>
      </c>
      <c r="YN96" s="23" t="s">
        <v>781</v>
      </c>
      <c r="YP96" s="23">
        <v>1000</v>
      </c>
      <c r="YQ96" s="23">
        <v>1000</v>
      </c>
      <c r="YS96" s="23">
        <v>1000</v>
      </c>
      <c r="YT96" s="23">
        <v>0</v>
      </c>
      <c r="YU96" s="23">
        <v>0</v>
      </c>
      <c r="YW96" s="23" t="s">
        <v>782</v>
      </c>
      <c r="YY96" s="23" t="s">
        <v>783</v>
      </c>
      <c r="YZ96" s="23" t="s">
        <v>781</v>
      </c>
      <c r="ZA96" s="23" t="s">
        <v>813</v>
      </c>
      <c r="ZB96" s="23">
        <v>0</v>
      </c>
      <c r="ZC96" s="23">
        <v>0</v>
      </c>
      <c r="ZD96" s="23">
        <v>0</v>
      </c>
      <c r="ZE96" s="23">
        <v>0</v>
      </c>
      <c r="ZF96" s="23">
        <v>0</v>
      </c>
      <c r="ZG96" s="23">
        <v>0</v>
      </c>
      <c r="ZH96" s="23">
        <v>0</v>
      </c>
      <c r="ZI96" s="23">
        <v>0</v>
      </c>
      <c r="ZJ96" s="23">
        <v>1</v>
      </c>
      <c r="ZK96" s="23">
        <v>0</v>
      </c>
      <c r="ZL96" s="23">
        <v>0</v>
      </c>
      <c r="ZM96" s="23">
        <v>0</v>
      </c>
      <c r="ZN96" s="23">
        <v>0</v>
      </c>
      <c r="ZO96" s="23">
        <v>0</v>
      </c>
      <c r="AAC96" s="25">
        <v>174208906</v>
      </c>
      <c r="AAD96" s="23">
        <v>44313.581967592589</v>
      </c>
      <c r="AAF96" s="23" t="s">
        <v>2172</v>
      </c>
      <c r="AAG96" s="23" t="s">
        <v>2173</v>
      </c>
      <c r="AAJ96" s="23">
        <v>103</v>
      </c>
    </row>
    <row r="97" spans="1:712" x14ac:dyDescent="0.3">
      <c r="A97" s="23" t="s">
        <v>2527</v>
      </c>
      <c r="B97" s="25">
        <v>44313.388574375</v>
      </c>
      <c r="C97" s="25">
        <v>44313.391742407402</v>
      </c>
      <c r="D97" s="25">
        <v>44313</v>
      </c>
      <c r="E97" s="23" t="s">
        <v>2473</v>
      </c>
      <c r="F97" s="23" t="s">
        <v>790</v>
      </c>
      <c r="G97" s="25">
        <v>44313</v>
      </c>
      <c r="H97" s="23" t="s">
        <v>791</v>
      </c>
      <c r="I97" s="23" t="s">
        <v>792</v>
      </c>
      <c r="J97" s="23" t="s">
        <v>792</v>
      </c>
      <c r="K97" s="23" t="s">
        <v>792</v>
      </c>
      <c r="L97" s="23" t="s">
        <v>793</v>
      </c>
      <c r="M97" s="23" t="s">
        <v>2528</v>
      </c>
      <c r="N97" s="23" t="s">
        <v>801</v>
      </c>
      <c r="O97" s="23">
        <v>0</v>
      </c>
      <c r="P97" s="23">
        <v>0</v>
      </c>
      <c r="Q97" s="23">
        <v>0</v>
      </c>
      <c r="R97" s="23">
        <v>0</v>
      </c>
      <c r="S97" s="23">
        <v>0</v>
      </c>
      <c r="T97" s="23">
        <v>0</v>
      </c>
      <c r="U97" s="23">
        <v>0</v>
      </c>
      <c r="V97" s="23">
        <v>0</v>
      </c>
      <c r="W97" s="23">
        <v>0</v>
      </c>
      <c r="X97" s="23">
        <v>0</v>
      </c>
      <c r="Y97" s="23">
        <v>0</v>
      </c>
      <c r="Z97" s="23">
        <v>0</v>
      </c>
      <c r="AA97" s="23">
        <v>0</v>
      </c>
      <c r="AB97" s="23">
        <v>0</v>
      </c>
      <c r="AC97" s="23">
        <v>0</v>
      </c>
      <c r="AD97" s="23">
        <v>0</v>
      </c>
      <c r="AE97" s="23">
        <v>0</v>
      </c>
      <c r="AF97" s="23">
        <v>0</v>
      </c>
      <c r="AG97" s="23">
        <v>0</v>
      </c>
      <c r="AH97" s="23">
        <v>0</v>
      </c>
      <c r="AI97" s="23">
        <v>0</v>
      </c>
      <c r="AJ97" s="23">
        <v>1</v>
      </c>
      <c r="AK97" s="23">
        <v>0</v>
      </c>
      <c r="YN97" s="23" t="s">
        <v>781</v>
      </c>
      <c r="YP97" s="23">
        <v>1000</v>
      </c>
      <c r="YQ97" s="23">
        <v>1000</v>
      </c>
      <c r="YS97" s="23">
        <v>1000</v>
      </c>
      <c r="YT97" s="23">
        <v>0</v>
      </c>
      <c r="YU97" s="23">
        <v>0</v>
      </c>
      <c r="YW97" s="23" t="s">
        <v>782</v>
      </c>
      <c r="YY97" s="23" t="s">
        <v>783</v>
      </c>
      <c r="YZ97" s="23" t="s">
        <v>781</v>
      </c>
      <c r="ZA97" s="23" t="s">
        <v>813</v>
      </c>
      <c r="ZB97" s="23">
        <v>0</v>
      </c>
      <c r="ZC97" s="23">
        <v>0</v>
      </c>
      <c r="ZD97" s="23">
        <v>0</v>
      </c>
      <c r="ZE97" s="23">
        <v>0</v>
      </c>
      <c r="ZF97" s="23">
        <v>0</v>
      </c>
      <c r="ZG97" s="23">
        <v>0</v>
      </c>
      <c r="ZH97" s="23">
        <v>0</v>
      </c>
      <c r="ZI97" s="23">
        <v>0</v>
      </c>
      <c r="ZJ97" s="23">
        <v>1</v>
      </c>
      <c r="ZK97" s="23">
        <v>0</v>
      </c>
      <c r="ZL97" s="23">
        <v>0</v>
      </c>
      <c r="ZM97" s="23">
        <v>0</v>
      </c>
      <c r="ZN97" s="23">
        <v>0</v>
      </c>
      <c r="ZO97" s="23">
        <v>0</v>
      </c>
      <c r="AAB97" s="23" t="s">
        <v>2529</v>
      </c>
      <c r="AAC97" s="25">
        <v>174210176</v>
      </c>
      <c r="AAD97" s="23">
        <v>44313.585023148153</v>
      </c>
      <c r="AAF97" s="23" t="s">
        <v>2172</v>
      </c>
      <c r="AAG97" s="23" t="s">
        <v>2173</v>
      </c>
      <c r="AAJ97" s="23">
        <v>104</v>
      </c>
    </row>
    <row r="98" spans="1:712" x14ac:dyDescent="0.3">
      <c r="A98" s="23" t="s">
        <v>2530</v>
      </c>
      <c r="B98" s="25">
        <v>44314.307341504631</v>
      </c>
      <c r="C98" s="25">
        <v>44314.308378344911</v>
      </c>
      <c r="D98" s="25">
        <v>44314</v>
      </c>
      <c r="E98" s="23" t="s">
        <v>2531</v>
      </c>
      <c r="F98" s="23" t="s">
        <v>790</v>
      </c>
      <c r="G98" s="25">
        <v>44314</v>
      </c>
      <c r="H98" s="23" t="s">
        <v>864</v>
      </c>
      <c r="I98" s="23" t="s">
        <v>865</v>
      </c>
      <c r="J98" s="23" t="s">
        <v>865</v>
      </c>
      <c r="K98" s="23" t="s">
        <v>865</v>
      </c>
      <c r="L98" s="23" t="s">
        <v>793</v>
      </c>
      <c r="M98" s="23" t="s">
        <v>2532</v>
      </c>
      <c r="N98" s="23" t="s">
        <v>815</v>
      </c>
      <c r="O98" s="23">
        <v>0</v>
      </c>
      <c r="P98" s="23">
        <v>0</v>
      </c>
      <c r="Q98" s="23">
        <v>0</v>
      </c>
      <c r="R98" s="23">
        <v>0</v>
      </c>
      <c r="S98" s="23">
        <v>0</v>
      </c>
      <c r="T98" s="23">
        <v>0</v>
      </c>
      <c r="U98" s="23">
        <v>0</v>
      </c>
      <c r="V98" s="23">
        <v>0</v>
      </c>
      <c r="W98" s="23">
        <v>0</v>
      </c>
      <c r="X98" s="23">
        <v>0</v>
      </c>
      <c r="Y98" s="23">
        <v>0</v>
      </c>
      <c r="Z98" s="23">
        <v>0</v>
      </c>
      <c r="AA98" s="23">
        <v>0</v>
      </c>
      <c r="AB98" s="23">
        <v>0</v>
      </c>
      <c r="AC98" s="23">
        <v>0</v>
      </c>
      <c r="AD98" s="23">
        <v>0</v>
      </c>
      <c r="AE98" s="23">
        <v>0</v>
      </c>
      <c r="AF98" s="23">
        <v>0</v>
      </c>
      <c r="AG98" s="23">
        <v>0</v>
      </c>
      <c r="AH98" s="23">
        <v>0</v>
      </c>
      <c r="AI98" s="23">
        <v>1</v>
      </c>
      <c r="AJ98" s="23">
        <v>0</v>
      </c>
      <c r="AK98" s="23">
        <v>0</v>
      </c>
      <c r="XL98" s="23" t="s">
        <v>781</v>
      </c>
      <c r="XN98" s="23">
        <v>500</v>
      </c>
      <c r="XO98" s="23">
        <v>50</v>
      </c>
      <c r="XP98" s="23">
        <v>900</v>
      </c>
      <c r="XQ98" s="23">
        <v>450</v>
      </c>
      <c r="XR98" s="23" t="s">
        <v>2533</v>
      </c>
      <c r="XS98" s="23" t="s">
        <v>807</v>
      </c>
      <c r="XV98" s="23" t="s">
        <v>785</v>
      </c>
      <c r="AAB98" s="23" t="s">
        <v>2533</v>
      </c>
      <c r="AAC98" s="25">
        <v>174510286</v>
      </c>
      <c r="AAD98" s="23">
        <v>44314.565196759257</v>
      </c>
      <c r="AAF98" s="23" t="s">
        <v>2172</v>
      </c>
      <c r="AAG98" s="23" t="s">
        <v>2173</v>
      </c>
      <c r="AAJ98" s="23">
        <v>105</v>
      </c>
    </row>
    <row r="99" spans="1:712" x14ac:dyDescent="0.3">
      <c r="A99" s="23" t="s">
        <v>2534</v>
      </c>
      <c r="B99" s="25">
        <v>44313.392918368059</v>
      </c>
      <c r="C99" s="25">
        <v>44313.398507685182</v>
      </c>
      <c r="D99" s="25">
        <v>44313</v>
      </c>
      <c r="E99" s="23" t="s">
        <v>2473</v>
      </c>
      <c r="F99" s="23" t="s">
        <v>790</v>
      </c>
      <c r="G99" s="25">
        <v>44313</v>
      </c>
      <c r="H99" s="23" t="s">
        <v>791</v>
      </c>
      <c r="I99" s="23" t="s">
        <v>792</v>
      </c>
      <c r="J99" s="23" t="s">
        <v>792</v>
      </c>
      <c r="K99" s="23" t="s">
        <v>792</v>
      </c>
      <c r="L99" s="23" t="s">
        <v>793</v>
      </c>
      <c r="M99" s="23" t="s">
        <v>2535</v>
      </c>
      <c r="N99" s="23" t="s">
        <v>2536</v>
      </c>
      <c r="O99" s="23">
        <v>0</v>
      </c>
      <c r="P99" s="23">
        <v>0</v>
      </c>
      <c r="Q99" s="23">
        <v>0</v>
      </c>
      <c r="R99" s="23">
        <v>0</v>
      </c>
      <c r="S99" s="23">
        <v>0</v>
      </c>
      <c r="T99" s="23">
        <v>0</v>
      </c>
      <c r="U99" s="23">
        <v>0</v>
      </c>
      <c r="V99" s="23">
        <v>0</v>
      </c>
      <c r="W99" s="23">
        <v>0</v>
      </c>
      <c r="X99" s="23">
        <v>1</v>
      </c>
      <c r="Y99" s="23">
        <v>0</v>
      </c>
      <c r="Z99" s="23">
        <v>1</v>
      </c>
      <c r="AA99" s="23">
        <v>1</v>
      </c>
      <c r="AB99" s="23">
        <v>0</v>
      </c>
      <c r="AC99" s="23">
        <v>1</v>
      </c>
      <c r="AD99" s="23">
        <v>0</v>
      </c>
      <c r="AE99" s="23">
        <v>0</v>
      </c>
      <c r="AF99" s="23">
        <v>0</v>
      </c>
      <c r="AG99" s="23">
        <v>0</v>
      </c>
      <c r="AH99" s="23">
        <v>0</v>
      </c>
      <c r="AI99" s="23">
        <v>0</v>
      </c>
      <c r="AJ99" s="23">
        <v>0</v>
      </c>
      <c r="AK99" s="23">
        <v>0</v>
      </c>
      <c r="KT99" s="23" t="s">
        <v>786</v>
      </c>
      <c r="KV99" s="23">
        <v>175</v>
      </c>
      <c r="KW99" s="23">
        <v>175</v>
      </c>
      <c r="KY99" s="23">
        <v>175</v>
      </c>
      <c r="KZ99" s="23">
        <v>0</v>
      </c>
      <c r="LA99" s="23">
        <v>0</v>
      </c>
      <c r="LC99" s="23" t="s">
        <v>794</v>
      </c>
      <c r="LF99" s="23" t="s">
        <v>781</v>
      </c>
      <c r="LG99" s="23" t="s">
        <v>810</v>
      </c>
      <c r="LH99" s="23">
        <v>0</v>
      </c>
      <c r="LI99" s="23">
        <v>0</v>
      </c>
      <c r="LJ99" s="23">
        <v>0</v>
      </c>
      <c r="LK99" s="23">
        <v>0</v>
      </c>
      <c r="LL99" s="23">
        <v>0</v>
      </c>
      <c r="LM99" s="23">
        <v>1</v>
      </c>
      <c r="LN99" s="23">
        <v>0</v>
      </c>
      <c r="LO99" s="23">
        <v>0</v>
      </c>
      <c r="LP99" s="23">
        <v>0</v>
      </c>
      <c r="LQ99" s="23">
        <v>0</v>
      </c>
      <c r="LR99" s="23">
        <v>0</v>
      </c>
      <c r="LS99" s="23">
        <v>0</v>
      </c>
      <c r="LT99" s="23">
        <v>0</v>
      </c>
      <c r="LU99" s="23">
        <v>0</v>
      </c>
      <c r="OF99" s="23" t="s">
        <v>786</v>
      </c>
      <c r="OH99" s="23">
        <v>200</v>
      </c>
      <c r="OI99" s="23">
        <v>200</v>
      </c>
      <c r="OK99" s="23">
        <v>250</v>
      </c>
      <c r="OL99" s="23">
        <v>-20</v>
      </c>
      <c r="OM99" s="23">
        <v>-50</v>
      </c>
      <c r="ON99" s="23" t="s">
        <v>2537</v>
      </c>
      <c r="OO99" s="23" t="s">
        <v>794</v>
      </c>
      <c r="OR99" s="23" t="s">
        <v>781</v>
      </c>
      <c r="OS99" s="23" t="s">
        <v>839</v>
      </c>
      <c r="OT99" s="23">
        <v>0</v>
      </c>
      <c r="OU99" s="23">
        <v>0</v>
      </c>
      <c r="OV99" s="23">
        <v>0</v>
      </c>
      <c r="OW99" s="23">
        <v>0</v>
      </c>
      <c r="OX99" s="23">
        <v>0</v>
      </c>
      <c r="OY99" s="23">
        <v>0</v>
      </c>
      <c r="OZ99" s="23">
        <v>0</v>
      </c>
      <c r="PA99" s="23">
        <v>1</v>
      </c>
      <c r="PB99" s="23">
        <v>0</v>
      </c>
      <c r="PC99" s="23">
        <v>0</v>
      </c>
      <c r="PD99" s="23">
        <v>0</v>
      </c>
      <c r="PE99" s="23">
        <v>0</v>
      </c>
      <c r="PF99" s="23">
        <v>0</v>
      </c>
      <c r="PG99" s="23">
        <v>0</v>
      </c>
      <c r="PJ99" s="23" t="s">
        <v>786</v>
      </c>
      <c r="PL99" s="23">
        <v>200</v>
      </c>
      <c r="PM99" s="23">
        <v>200</v>
      </c>
      <c r="PO99" s="23">
        <v>150</v>
      </c>
      <c r="PP99" s="23">
        <v>33.333333333333329</v>
      </c>
      <c r="PQ99" s="23">
        <v>50</v>
      </c>
      <c r="PR99" s="23" t="s">
        <v>2538</v>
      </c>
      <c r="PS99" s="23" t="s">
        <v>794</v>
      </c>
      <c r="PV99" s="23" t="s">
        <v>781</v>
      </c>
      <c r="PW99" s="23" t="s">
        <v>803</v>
      </c>
      <c r="PX99" s="23">
        <v>0</v>
      </c>
      <c r="PY99" s="23">
        <v>0</v>
      </c>
      <c r="PZ99" s="23">
        <v>0</v>
      </c>
      <c r="QA99" s="23">
        <v>0</v>
      </c>
      <c r="QB99" s="23">
        <v>1</v>
      </c>
      <c r="QC99" s="23">
        <v>0</v>
      </c>
      <c r="QD99" s="23">
        <v>0</v>
      </c>
      <c r="QE99" s="23">
        <v>0</v>
      </c>
      <c r="QF99" s="23">
        <v>0</v>
      </c>
      <c r="QG99" s="23">
        <v>0</v>
      </c>
      <c r="QH99" s="23">
        <v>0</v>
      </c>
      <c r="QI99" s="23">
        <v>0</v>
      </c>
      <c r="QJ99" s="23">
        <v>0</v>
      </c>
      <c r="QK99" s="23">
        <v>0</v>
      </c>
      <c r="SV99" s="23" t="s">
        <v>786</v>
      </c>
      <c r="SX99" s="23">
        <v>100</v>
      </c>
      <c r="SY99" s="23">
        <v>100</v>
      </c>
      <c r="TA99" s="23">
        <v>100</v>
      </c>
      <c r="TB99" s="23">
        <v>0</v>
      </c>
      <c r="TC99" s="23">
        <v>0</v>
      </c>
      <c r="TE99" s="23" t="s">
        <v>782</v>
      </c>
      <c r="TG99" s="23" t="s">
        <v>783</v>
      </c>
      <c r="TH99" s="23" t="s">
        <v>785</v>
      </c>
      <c r="AAC99" s="25">
        <v>174210188</v>
      </c>
      <c r="AAD99" s="23">
        <v>44313.585057870368</v>
      </c>
      <c r="AAF99" s="23" t="s">
        <v>2172</v>
      </c>
      <c r="AAG99" s="23" t="s">
        <v>2173</v>
      </c>
      <c r="AAJ99" s="23">
        <v>106</v>
      </c>
    </row>
    <row r="100" spans="1:712" x14ac:dyDescent="0.3">
      <c r="A100" s="23" t="s">
        <v>2539</v>
      </c>
      <c r="B100" s="25">
        <v>44313.398653888893</v>
      </c>
      <c r="C100" s="25">
        <v>44313.40565296296</v>
      </c>
      <c r="D100" s="25">
        <v>44313</v>
      </c>
      <c r="E100" s="23" t="s">
        <v>2473</v>
      </c>
      <c r="F100" s="23" t="s">
        <v>790</v>
      </c>
      <c r="G100" s="25">
        <v>44313</v>
      </c>
      <c r="H100" s="23" t="s">
        <v>791</v>
      </c>
      <c r="I100" s="23" t="s">
        <v>792</v>
      </c>
      <c r="J100" s="23" t="s">
        <v>792</v>
      </c>
      <c r="K100" s="23" t="s">
        <v>792</v>
      </c>
      <c r="L100" s="23" t="s">
        <v>793</v>
      </c>
      <c r="M100" s="23" t="s">
        <v>2540</v>
      </c>
      <c r="N100" s="23" t="s">
        <v>2541</v>
      </c>
      <c r="O100" s="23">
        <v>0</v>
      </c>
      <c r="P100" s="23">
        <v>0</v>
      </c>
      <c r="Q100" s="23">
        <v>0</v>
      </c>
      <c r="R100" s="23">
        <v>0</v>
      </c>
      <c r="S100" s="23">
        <v>0</v>
      </c>
      <c r="T100" s="23">
        <v>0</v>
      </c>
      <c r="U100" s="23">
        <v>0</v>
      </c>
      <c r="V100" s="23">
        <v>0</v>
      </c>
      <c r="W100" s="23">
        <v>1</v>
      </c>
      <c r="X100" s="23">
        <v>1</v>
      </c>
      <c r="Y100" s="23">
        <v>1</v>
      </c>
      <c r="Z100" s="23">
        <v>0</v>
      </c>
      <c r="AA100" s="23">
        <v>1</v>
      </c>
      <c r="AB100" s="23">
        <v>0</v>
      </c>
      <c r="AC100" s="23">
        <v>1</v>
      </c>
      <c r="AD100" s="23">
        <v>0</v>
      </c>
      <c r="AE100" s="23">
        <v>0</v>
      </c>
      <c r="AF100" s="23">
        <v>0</v>
      </c>
      <c r="AG100" s="23">
        <v>0</v>
      </c>
      <c r="AH100" s="23">
        <v>0</v>
      </c>
      <c r="AI100" s="23">
        <v>0</v>
      </c>
      <c r="AJ100" s="23">
        <v>0</v>
      </c>
      <c r="AK100" s="23">
        <v>0</v>
      </c>
      <c r="JP100" s="23" t="s">
        <v>786</v>
      </c>
      <c r="JR100" s="23">
        <v>250</v>
      </c>
      <c r="JS100" s="23">
        <v>250</v>
      </c>
      <c r="JU100" s="23">
        <v>200</v>
      </c>
      <c r="JV100" s="23">
        <v>25</v>
      </c>
      <c r="JW100" s="23">
        <v>50</v>
      </c>
      <c r="JX100" s="23" t="s">
        <v>2542</v>
      </c>
      <c r="JY100" s="23" t="s">
        <v>794</v>
      </c>
      <c r="KB100" s="23" t="s">
        <v>781</v>
      </c>
      <c r="KC100" s="23" t="s">
        <v>2543</v>
      </c>
      <c r="KD100" s="23">
        <v>0</v>
      </c>
      <c r="KE100" s="23">
        <v>0</v>
      </c>
      <c r="KF100" s="23">
        <v>0</v>
      </c>
      <c r="KG100" s="23">
        <v>0</v>
      </c>
      <c r="KH100" s="23">
        <v>0</v>
      </c>
      <c r="KI100" s="23">
        <v>1</v>
      </c>
      <c r="KJ100" s="23">
        <v>0</v>
      </c>
      <c r="KK100" s="23">
        <v>1</v>
      </c>
      <c r="KL100" s="23">
        <v>0</v>
      </c>
      <c r="KM100" s="23">
        <v>0</v>
      </c>
      <c r="KN100" s="23">
        <v>0</v>
      </c>
      <c r="KO100" s="23">
        <v>0</v>
      </c>
      <c r="KP100" s="23">
        <v>0</v>
      </c>
      <c r="KQ100" s="23">
        <v>0</v>
      </c>
      <c r="KT100" s="23" t="s">
        <v>786</v>
      </c>
      <c r="KV100" s="23">
        <v>175</v>
      </c>
      <c r="KW100" s="23">
        <v>175</v>
      </c>
      <c r="KY100" s="23">
        <v>175</v>
      </c>
      <c r="KZ100" s="23">
        <v>0</v>
      </c>
      <c r="LA100" s="23">
        <v>0</v>
      </c>
      <c r="LC100" s="23" t="s">
        <v>794</v>
      </c>
      <c r="LF100" s="23" t="s">
        <v>785</v>
      </c>
      <c r="LX100" s="23" t="s">
        <v>786</v>
      </c>
      <c r="LZ100" s="23">
        <v>300</v>
      </c>
      <c r="MA100" s="23">
        <v>300</v>
      </c>
      <c r="MC100" s="23">
        <v>250</v>
      </c>
      <c r="MD100" s="23">
        <v>20</v>
      </c>
      <c r="ME100" s="23">
        <v>50</v>
      </c>
      <c r="MF100" s="23" t="s">
        <v>2544</v>
      </c>
      <c r="MG100" s="23" t="s">
        <v>794</v>
      </c>
      <c r="MJ100" s="23" t="s">
        <v>781</v>
      </c>
      <c r="MK100" s="23" t="s">
        <v>2545</v>
      </c>
      <c r="ML100" s="23">
        <v>0</v>
      </c>
      <c r="MM100" s="23">
        <v>0</v>
      </c>
      <c r="MN100" s="23">
        <v>0</v>
      </c>
      <c r="MO100" s="23">
        <v>0</v>
      </c>
      <c r="MP100" s="23">
        <v>0</v>
      </c>
      <c r="MQ100" s="23">
        <v>0</v>
      </c>
      <c r="MR100" s="23">
        <v>0</v>
      </c>
      <c r="MS100" s="23">
        <v>1</v>
      </c>
      <c r="MT100" s="23">
        <v>0</v>
      </c>
      <c r="MU100" s="23">
        <v>0</v>
      </c>
      <c r="MV100" s="23">
        <v>1</v>
      </c>
      <c r="MW100" s="23">
        <v>0</v>
      </c>
      <c r="MX100" s="23">
        <v>0</v>
      </c>
      <c r="MY100" s="23">
        <v>0</v>
      </c>
      <c r="PJ100" s="23" t="s">
        <v>786</v>
      </c>
      <c r="PL100" s="23">
        <v>200</v>
      </c>
      <c r="PM100" s="23">
        <v>200</v>
      </c>
      <c r="PO100" s="23">
        <v>150</v>
      </c>
      <c r="PP100" s="23">
        <v>33.333333333333329</v>
      </c>
      <c r="PQ100" s="23">
        <v>50</v>
      </c>
      <c r="PR100" s="23" t="s">
        <v>2546</v>
      </c>
      <c r="PS100" s="23" t="s">
        <v>794</v>
      </c>
      <c r="PV100" s="23" t="s">
        <v>781</v>
      </c>
      <c r="PW100" s="23" t="s">
        <v>2205</v>
      </c>
      <c r="PX100" s="23">
        <v>0</v>
      </c>
      <c r="PY100" s="23">
        <v>0</v>
      </c>
      <c r="PZ100" s="23">
        <v>0</v>
      </c>
      <c r="QA100" s="23">
        <v>0</v>
      </c>
      <c r="QB100" s="23">
        <v>1</v>
      </c>
      <c r="QC100" s="23">
        <v>0</v>
      </c>
      <c r="QD100" s="23">
        <v>0</v>
      </c>
      <c r="QE100" s="23">
        <v>0</v>
      </c>
      <c r="QF100" s="23">
        <v>0</v>
      </c>
      <c r="QG100" s="23">
        <v>1</v>
      </c>
      <c r="QH100" s="23">
        <v>0</v>
      </c>
      <c r="QI100" s="23">
        <v>0</v>
      </c>
      <c r="QJ100" s="23">
        <v>0</v>
      </c>
      <c r="QK100" s="23">
        <v>0</v>
      </c>
      <c r="SV100" s="23" t="s">
        <v>786</v>
      </c>
      <c r="SX100" s="23">
        <v>100</v>
      </c>
      <c r="SY100" s="23">
        <v>100</v>
      </c>
      <c r="TA100" s="23">
        <v>100</v>
      </c>
      <c r="TB100" s="23">
        <v>0</v>
      </c>
      <c r="TC100" s="23">
        <v>0</v>
      </c>
      <c r="TE100" s="23" t="s">
        <v>782</v>
      </c>
      <c r="TG100" s="23" t="s">
        <v>783</v>
      </c>
      <c r="TH100" s="23" t="s">
        <v>785</v>
      </c>
      <c r="AAB100" s="23" t="s">
        <v>2547</v>
      </c>
      <c r="AAC100" s="25">
        <v>174210206</v>
      </c>
      <c r="AAD100" s="23">
        <v>44313.585104166668</v>
      </c>
      <c r="AAF100" s="23" t="s">
        <v>2172</v>
      </c>
      <c r="AAG100" s="23" t="s">
        <v>2173</v>
      </c>
      <c r="AAJ100" s="23">
        <v>107</v>
      </c>
    </row>
    <row r="101" spans="1:712" x14ac:dyDescent="0.3">
      <c r="A101" s="23" t="s">
        <v>2548</v>
      </c>
      <c r="B101" s="25">
        <v>44313.405746805547</v>
      </c>
      <c r="C101" s="25">
        <v>44313.413222453702</v>
      </c>
      <c r="D101" s="25">
        <v>44313</v>
      </c>
      <c r="E101" s="23" t="s">
        <v>2473</v>
      </c>
      <c r="F101" s="23" t="s">
        <v>790</v>
      </c>
      <c r="G101" s="25">
        <v>44313</v>
      </c>
      <c r="H101" s="23" t="s">
        <v>791</v>
      </c>
      <c r="I101" s="23" t="s">
        <v>792</v>
      </c>
      <c r="J101" s="23" t="s">
        <v>792</v>
      </c>
      <c r="K101" s="23" t="s">
        <v>792</v>
      </c>
      <c r="L101" s="23" t="s">
        <v>793</v>
      </c>
      <c r="M101" s="23" t="s">
        <v>2549</v>
      </c>
      <c r="N101" s="23" t="s">
        <v>2550</v>
      </c>
      <c r="O101" s="23">
        <v>0</v>
      </c>
      <c r="P101" s="23">
        <v>0</v>
      </c>
      <c r="Q101" s="23">
        <v>0</v>
      </c>
      <c r="R101" s="23">
        <v>0</v>
      </c>
      <c r="S101" s="23">
        <v>0</v>
      </c>
      <c r="T101" s="23">
        <v>0</v>
      </c>
      <c r="U101" s="23">
        <v>0</v>
      </c>
      <c r="V101" s="23">
        <v>0</v>
      </c>
      <c r="W101" s="23">
        <v>1</v>
      </c>
      <c r="X101" s="23">
        <v>1</v>
      </c>
      <c r="Y101" s="23">
        <v>1</v>
      </c>
      <c r="Z101" s="23">
        <v>1</v>
      </c>
      <c r="AA101" s="23">
        <v>1</v>
      </c>
      <c r="AB101" s="23">
        <v>0</v>
      </c>
      <c r="AC101" s="23">
        <v>0</v>
      </c>
      <c r="AD101" s="23">
        <v>0</v>
      </c>
      <c r="AE101" s="23">
        <v>0</v>
      </c>
      <c r="AF101" s="23">
        <v>0</v>
      </c>
      <c r="AG101" s="23">
        <v>0</v>
      </c>
      <c r="AH101" s="23">
        <v>0</v>
      </c>
      <c r="AI101" s="23">
        <v>0</v>
      </c>
      <c r="AJ101" s="23">
        <v>0</v>
      </c>
      <c r="AK101" s="23">
        <v>0</v>
      </c>
      <c r="JP101" s="23" t="s">
        <v>786</v>
      </c>
      <c r="JR101" s="23">
        <v>250</v>
      </c>
      <c r="JS101" s="23">
        <v>250</v>
      </c>
      <c r="JU101" s="23">
        <v>200</v>
      </c>
      <c r="JV101" s="23">
        <v>25</v>
      </c>
      <c r="JW101" s="23">
        <v>50</v>
      </c>
      <c r="JX101" s="23" t="s">
        <v>2551</v>
      </c>
      <c r="JY101" s="23" t="s">
        <v>794</v>
      </c>
      <c r="KB101" s="23" t="s">
        <v>781</v>
      </c>
      <c r="KC101" s="23" t="s">
        <v>812</v>
      </c>
      <c r="KD101" s="23">
        <v>0</v>
      </c>
      <c r="KE101" s="23">
        <v>0</v>
      </c>
      <c r="KF101" s="23">
        <v>0</v>
      </c>
      <c r="KG101" s="23">
        <v>0</v>
      </c>
      <c r="KH101" s="23">
        <v>0</v>
      </c>
      <c r="KI101" s="23">
        <v>0</v>
      </c>
      <c r="KJ101" s="23">
        <v>0</v>
      </c>
      <c r="KK101" s="23">
        <v>0</v>
      </c>
      <c r="KL101" s="23">
        <v>0</v>
      </c>
      <c r="KM101" s="23">
        <v>0</v>
      </c>
      <c r="KN101" s="23">
        <v>1</v>
      </c>
      <c r="KO101" s="23">
        <v>0</v>
      </c>
      <c r="KP101" s="23">
        <v>0</v>
      </c>
      <c r="KQ101" s="23">
        <v>0</v>
      </c>
      <c r="KT101" s="23" t="s">
        <v>786</v>
      </c>
      <c r="KV101" s="23">
        <v>175</v>
      </c>
      <c r="KW101" s="23">
        <v>175</v>
      </c>
      <c r="KY101" s="23">
        <v>175</v>
      </c>
      <c r="KZ101" s="23">
        <v>0</v>
      </c>
      <c r="LA101" s="23">
        <v>0</v>
      </c>
      <c r="LC101" s="23" t="s">
        <v>794</v>
      </c>
      <c r="LF101" s="23" t="s">
        <v>781</v>
      </c>
      <c r="LG101" s="23" t="s">
        <v>810</v>
      </c>
      <c r="LH101" s="23">
        <v>0</v>
      </c>
      <c r="LI101" s="23">
        <v>0</v>
      </c>
      <c r="LJ101" s="23">
        <v>0</v>
      </c>
      <c r="LK101" s="23">
        <v>0</v>
      </c>
      <c r="LL101" s="23">
        <v>0</v>
      </c>
      <c r="LM101" s="23">
        <v>1</v>
      </c>
      <c r="LN101" s="23">
        <v>0</v>
      </c>
      <c r="LO101" s="23">
        <v>0</v>
      </c>
      <c r="LP101" s="23">
        <v>0</v>
      </c>
      <c r="LQ101" s="23">
        <v>0</v>
      </c>
      <c r="LR101" s="23">
        <v>0</v>
      </c>
      <c r="LS101" s="23">
        <v>0</v>
      </c>
      <c r="LT101" s="23">
        <v>0</v>
      </c>
      <c r="LU101" s="23">
        <v>0</v>
      </c>
      <c r="LX101" s="23" t="s">
        <v>786</v>
      </c>
      <c r="LZ101" s="23">
        <v>300</v>
      </c>
      <c r="MA101" s="23">
        <v>300</v>
      </c>
      <c r="MC101" s="23">
        <v>250</v>
      </c>
      <c r="MD101" s="23">
        <v>20</v>
      </c>
      <c r="ME101" s="23">
        <v>50</v>
      </c>
      <c r="MF101" s="23" t="s">
        <v>2552</v>
      </c>
      <c r="MG101" s="23" t="s">
        <v>782</v>
      </c>
      <c r="MI101" s="23" t="s">
        <v>783</v>
      </c>
      <c r="MJ101" s="23" t="s">
        <v>781</v>
      </c>
      <c r="MK101" s="23" t="s">
        <v>2545</v>
      </c>
      <c r="ML101" s="23">
        <v>0</v>
      </c>
      <c r="MM101" s="23">
        <v>0</v>
      </c>
      <c r="MN101" s="23">
        <v>0</v>
      </c>
      <c r="MO101" s="23">
        <v>0</v>
      </c>
      <c r="MP101" s="23">
        <v>0</v>
      </c>
      <c r="MQ101" s="23">
        <v>0</v>
      </c>
      <c r="MR101" s="23">
        <v>0</v>
      </c>
      <c r="MS101" s="23">
        <v>1</v>
      </c>
      <c r="MT101" s="23">
        <v>0</v>
      </c>
      <c r="MU101" s="23">
        <v>0</v>
      </c>
      <c r="MV101" s="23">
        <v>1</v>
      </c>
      <c r="MW101" s="23">
        <v>0</v>
      </c>
      <c r="MX101" s="23">
        <v>0</v>
      </c>
      <c r="MY101" s="23">
        <v>0</v>
      </c>
      <c r="OF101" s="23" t="s">
        <v>786</v>
      </c>
      <c r="OH101" s="23">
        <v>250</v>
      </c>
      <c r="OI101" s="23">
        <v>250</v>
      </c>
      <c r="OK101" s="23">
        <v>250</v>
      </c>
      <c r="OL101" s="23">
        <v>0</v>
      </c>
      <c r="OM101" s="23">
        <v>0</v>
      </c>
      <c r="OO101" s="23" t="s">
        <v>794</v>
      </c>
      <c r="OR101" s="23" t="s">
        <v>785</v>
      </c>
      <c r="PJ101" s="23" t="s">
        <v>786</v>
      </c>
      <c r="PL101" s="23">
        <v>200</v>
      </c>
      <c r="PM101" s="23">
        <v>200</v>
      </c>
      <c r="PO101" s="23">
        <v>150</v>
      </c>
      <c r="PP101" s="23">
        <v>33.333333333333329</v>
      </c>
      <c r="PQ101" s="23">
        <v>50</v>
      </c>
      <c r="PR101" s="23" t="s">
        <v>2553</v>
      </c>
      <c r="PS101" s="23" t="s">
        <v>794</v>
      </c>
      <c r="PV101" s="23" t="s">
        <v>781</v>
      </c>
      <c r="PW101" s="23" t="s">
        <v>2554</v>
      </c>
      <c r="PX101" s="23">
        <v>0</v>
      </c>
      <c r="PY101" s="23">
        <v>0</v>
      </c>
      <c r="PZ101" s="23">
        <v>0</v>
      </c>
      <c r="QA101" s="23">
        <v>0</v>
      </c>
      <c r="QB101" s="23">
        <v>1</v>
      </c>
      <c r="QC101" s="23">
        <v>0</v>
      </c>
      <c r="QD101" s="23">
        <v>0</v>
      </c>
      <c r="QE101" s="23">
        <v>1</v>
      </c>
      <c r="QF101" s="23">
        <v>0</v>
      </c>
      <c r="QG101" s="23">
        <v>0</v>
      </c>
      <c r="QH101" s="23">
        <v>0</v>
      </c>
      <c r="QI101" s="23">
        <v>0</v>
      </c>
      <c r="QJ101" s="23">
        <v>0</v>
      </c>
      <c r="QK101" s="23">
        <v>0</v>
      </c>
      <c r="AAC101" s="25">
        <v>174210223</v>
      </c>
      <c r="AAD101" s="23">
        <v>44313.585162037038</v>
      </c>
      <c r="AAF101" s="23" t="s">
        <v>2172</v>
      </c>
      <c r="AAG101" s="23" t="s">
        <v>2173</v>
      </c>
      <c r="AAJ101" s="23">
        <v>108</v>
      </c>
    </row>
    <row r="102" spans="1:712" x14ac:dyDescent="0.3">
      <c r="A102" s="23" t="s">
        <v>2555</v>
      </c>
      <c r="B102" s="25">
        <v>44313.413344062501</v>
      </c>
      <c r="C102" s="25">
        <v>44313.417433807866</v>
      </c>
      <c r="D102" s="25">
        <v>44313</v>
      </c>
      <c r="E102" s="23" t="s">
        <v>2473</v>
      </c>
      <c r="F102" s="23" t="s">
        <v>790</v>
      </c>
      <c r="G102" s="25">
        <v>44313</v>
      </c>
      <c r="H102" s="23" t="s">
        <v>791</v>
      </c>
      <c r="I102" s="23" t="s">
        <v>792</v>
      </c>
      <c r="J102" s="23" t="s">
        <v>792</v>
      </c>
      <c r="K102" s="23" t="s">
        <v>792</v>
      </c>
      <c r="L102" s="23" t="s">
        <v>793</v>
      </c>
      <c r="M102" s="23" t="s">
        <v>2556</v>
      </c>
      <c r="N102" s="23" t="s">
        <v>2557</v>
      </c>
      <c r="O102" s="23">
        <v>0</v>
      </c>
      <c r="P102" s="23">
        <v>0</v>
      </c>
      <c r="Q102" s="23">
        <v>0</v>
      </c>
      <c r="R102" s="23">
        <v>0</v>
      </c>
      <c r="S102" s="23">
        <v>0</v>
      </c>
      <c r="T102" s="23">
        <v>0</v>
      </c>
      <c r="U102" s="23">
        <v>0</v>
      </c>
      <c r="V102" s="23">
        <v>0</v>
      </c>
      <c r="W102" s="23">
        <v>1</v>
      </c>
      <c r="X102" s="23">
        <v>0</v>
      </c>
      <c r="Y102" s="23">
        <v>1</v>
      </c>
      <c r="Z102" s="23">
        <v>1</v>
      </c>
      <c r="AA102" s="23">
        <v>1</v>
      </c>
      <c r="AB102" s="23">
        <v>0</v>
      </c>
      <c r="AC102" s="23">
        <v>1</v>
      </c>
      <c r="AD102" s="23">
        <v>0</v>
      </c>
      <c r="AE102" s="23">
        <v>0</v>
      </c>
      <c r="AF102" s="23">
        <v>0</v>
      </c>
      <c r="AG102" s="23">
        <v>0</v>
      </c>
      <c r="AH102" s="23">
        <v>0</v>
      </c>
      <c r="AI102" s="23">
        <v>0</v>
      </c>
      <c r="AJ102" s="23">
        <v>0</v>
      </c>
      <c r="AK102" s="23">
        <v>0</v>
      </c>
      <c r="JP102" s="23" t="s">
        <v>786</v>
      </c>
      <c r="JR102" s="23">
        <v>200</v>
      </c>
      <c r="JS102" s="23">
        <v>200</v>
      </c>
      <c r="JU102" s="23">
        <v>200</v>
      </c>
      <c r="JV102" s="23">
        <v>0</v>
      </c>
      <c r="JW102" s="23">
        <v>0</v>
      </c>
      <c r="JY102" s="23" t="s">
        <v>794</v>
      </c>
      <c r="KB102" s="23" t="s">
        <v>781</v>
      </c>
      <c r="KC102" s="23" t="s">
        <v>2181</v>
      </c>
      <c r="KD102" s="23">
        <v>0</v>
      </c>
      <c r="KE102" s="23">
        <v>0</v>
      </c>
      <c r="KF102" s="23">
        <v>0</v>
      </c>
      <c r="KG102" s="23">
        <v>0</v>
      </c>
      <c r="KH102" s="23">
        <v>0</v>
      </c>
      <c r="KI102" s="23">
        <v>0</v>
      </c>
      <c r="KJ102" s="23">
        <v>0</v>
      </c>
      <c r="KK102" s="23">
        <v>1</v>
      </c>
      <c r="KL102" s="23">
        <v>0</v>
      </c>
      <c r="KM102" s="23">
        <v>1</v>
      </c>
      <c r="KN102" s="23">
        <v>0</v>
      </c>
      <c r="KO102" s="23">
        <v>0</v>
      </c>
      <c r="KP102" s="23">
        <v>0</v>
      </c>
      <c r="KQ102" s="23">
        <v>0</v>
      </c>
      <c r="LX102" s="23" t="s">
        <v>786</v>
      </c>
      <c r="LZ102" s="23">
        <v>250</v>
      </c>
      <c r="MA102" s="23">
        <v>250</v>
      </c>
      <c r="MC102" s="23">
        <v>250</v>
      </c>
      <c r="MD102" s="23">
        <v>0</v>
      </c>
      <c r="ME102" s="23">
        <v>0</v>
      </c>
      <c r="MG102" s="23" t="s">
        <v>794</v>
      </c>
      <c r="MJ102" s="23" t="s">
        <v>781</v>
      </c>
      <c r="MK102" s="23" t="s">
        <v>813</v>
      </c>
      <c r="ML102" s="23">
        <v>0</v>
      </c>
      <c r="MM102" s="23">
        <v>0</v>
      </c>
      <c r="MN102" s="23">
        <v>0</v>
      </c>
      <c r="MO102" s="23">
        <v>0</v>
      </c>
      <c r="MP102" s="23">
        <v>0</v>
      </c>
      <c r="MQ102" s="23">
        <v>0</v>
      </c>
      <c r="MR102" s="23">
        <v>0</v>
      </c>
      <c r="MS102" s="23">
        <v>0</v>
      </c>
      <c r="MT102" s="23">
        <v>1</v>
      </c>
      <c r="MU102" s="23">
        <v>0</v>
      </c>
      <c r="MV102" s="23">
        <v>0</v>
      </c>
      <c r="MW102" s="23">
        <v>0</v>
      </c>
      <c r="MX102" s="23">
        <v>0</v>
      </c>
      <c r="MY102" s="23">
        <v>0</v>
      </c>
      <c r="OF102" s="23" t="s">
        <v>786</v>
      </c>
      <c r="OH102" s="23">
        <v>250</v>
      </c>
      <c r="OI102" s="23">
        <v>250</v>
      </c>
      <c r="OK102" s="23">
        <v>250</v>
      </c>
      <c r="OL102" s="23">
        <v>0</v>
      </c>
      <c r="OM102" s="23">
        <v>0</v>
      </c>
      <c r="OO102" s="23" t="s">
        <v>794</v>
      </c>
      <c r="OR102" s="23" t="s">
        <v>781</v>
      </c>
      <c r="OS102" s="23" t="s">
        <v>2558</v>
      </c>
      <c r="OT102" s="23">
        <v>0</v>
      </c>
      <c r="OU102" s="23">
        <v>0</v>
      </c>
      <c r="OV102" s="23">
        <v>0</v>
      </c>
      <c r="OW102" s="23">
        <v>0</v>
      </c>
      <c r="OX102" s="23">
        <v>1</v>
      </c>
      <c r="OY102" s="23">
        <v>1</v>
      </c>
      <c r="OZ102" s="23">
        <v>0</v>
      </c>
      <c r="PA102" s="23">
        <v>0</v>
      </c>
      <c r="PB102" s="23">
        <v>0</v>
      </c>
      <c r="PC102" s="23">
        <v>0</v>
      </c>
      <c r="PD102" s="23">
        <v>0</v>
      </c>
      <c r="PE102" s="23">
        <v>0</v>
      </c>
      <c r="PF102" s="23">
        <v>0</v>
      </c>
      <c r="PG102" s="23">
        <v>0</v>
      </c>
      <c r="PJ102" s="23" t="s">
        <v>786</v>
      </c>
      <c r="PL102" s="23">
        <v>200</v>
      </c>
      <c r="PM102" s="23">
        <v>200</v>
      </c>
      <c r="PO102" s="23">
        <v>150</v>
      </c>
      <c r="PP102" s="23">
        <v>33.333333333333329</v>
      </c>
      <c r="PQ102" s="23">
        <v>50</v>
      </c>
      <c r="PR102" s="23" t="s">
        <v>2559</v>
      </c>
      <c r="PS102" s="23" t="s">
        <v>794</v>
      </c>
      <c r="PV102" s="23" t="s">
        <v>781</v>
      </c>
      <c r="PW102" s="23" t="s">
        <v>2560</v>
      </c>
      <c r="PX102" s="23">
        <v>0</v>
      </c>
      <c r="PY102" s="23">
        <v>0</v>
      </c>
      <c r="PZ102" s="23">
        <v>0</v>
      </c>
      <c r="QA102" s="23">
        <v>0</v>
      </c>
      <c r="QB102" s="23">
        <v>1</v>
      </c>
      <c r="QC102" s="23">
        <v>1</v>
      </c>
      <c r="QD102" s="23">
        <v>0</v>
      </c>
      <c r="QE102" s="23">
        <v>1</v>
      </c>
      <c r="QF102" s="23">
        <v>0</v>
      </c>
      <c r="QG102" s="23">
        <v>0</v>
      </c>
      <c r="QH102" s="23">
        <v>0</v>
      </c>
      <c r="QI102" s="23">
        <v>0</v>
      </c>
      <c r="QJ102" s="23">
        <v>0</v>
      </c>
      <c r="QK102" s="23">
        <v>0</v>
      </c>
      <c r="SV102" s="23" t="s">
        <v>786</v>
      </c>
      <c r="SX102" s="23">
        <v>100</v>
      </c>
      <c r="SY102" s="23">
        <v>100</v>
      </c>
      <c r="TA102" s="23">
        <v>100</v>
      </c>
      <c r="TB102" s="23">
        <v>0</v>
      </c>
      <c r="TC102" s="23">
        <v>0</v>
      </c>
      <c r="TE102" s="23" t="s">
        <v>782</v>
      </c>
      <c r="TG102" s="23" t="s">
        <v>783</v>
      </c>
      <c r="TH102" s="23" t="s">
        <v>785</v>
      </c>
      <c r="AAC102" s="25">
        <v>174210238</v>
      </c>
      <c r="AAD102" s="23">
        <v>44313.585196759261</v>
      </c>
      <c r="AAF102" s="23" t="s">
        <v>2172</v>
      </c>
      <c r="AAG102" s="23" t="s">
        <v>2173</v>
      </c>
      <c r="AAJ102" s="23">
        <v>109</v>
      </c>
    </row>
    <row r="103" spans="1:712" x14ac:dyDescent="0.3">
      <c r="A103" s="23" t="s">
        <v>2561</v>
      </c>
      <c r="B103" s="25">
        <v>44313.417587025462</v>
      </c>
      <c r="C103" s="25">
        <v>44313.435097824069</v>
      </c>
      <c r="D103" s="25">
        <v>44313</v>
      </c>
      <c r="E103" s="23" t="s">
        <v>2473</v>
      </c>
      <c r="F103" s="23" t="s">
        <v>790</v>
      </c>
      <c r="G103" s="25">
        <v>44313</v>
      </c>
      <c r="H103" s="23" t="s">
        <v>791</v>
      </c>
      <c r="I103" s="23" t="s">
        <v>792</v>
      </c>
      <c r="J103" s="23" t="s">
        <v>792</v>
      </c>
      <c r="K103" s="23" t="s">
        <v>792</v>
      </c>
      <c r="L103" s="23" t="s">
        <v>793</v>
      </c>
      <c r="M103" s="23" t="s">
        <v>2562</v>
      </c>
      <c r="N103" s="23" t="s">
        <v>2563</v>
      </c>
      <c r="O103" s="23">
        <v>0</v>
      </c>
      <c r="P103" s="23">
        <v>0</v>
      </c>
      <c r="Q103" s="23">
        <v>0</v>
      </c>
      <c r="R103" s="23">
        <v>0</v>
      </c>
      <c r="S103" s="23">
        <v>0</v>
      </c>
      <c r="T103" s="23">
        <v>0</v>
      </c>
      <c r="U103" s="23">
        <v>0</v>
      </c>
      <c r="V103" s="23">
        <v>0</v>
      </c>
      <c r="W103" s="23">
        <v>0</v>
      </c>
      <c r="X103" s="23">
        <v>0</v>
      </c>
      <c r="Y103" s="23">
        <v>0</v>
      </c>
      <c r="Z103" s="23">
        <v>1</v>
      </c>
      <c r="AA103" s="23">
        <v>1</v>
      </c>
      <c r="AB103" s="23">
        <v>0</v>
      </c>
      <c r="AC103" s="23">
        <v>1</v>
      </c>
      <c r="AD103" s="23">
        <v>0</v>
      </c>
      <c r="AE103" s="23">
        <v>1</v>
      </c>
      <c r="AF103" s="23">
        <v>1</v>
      </c>
      <c r="AG103" s="23">
        <v>0</v>
      </c>
      <c r="AH103" s="23">
        <v>0</v>
      </c>
      <c r="AI103" s="23">
        <v>0</v>
      </c>
      <c r="AJ103" s="23">
        <v>0</v>
      </c>
      <c r="AK103" s="23">
        <v>0</v>
      </c>
      <c r="OF103" s="23" t="s">
        <v>786</v>
      </c>
      <c r="OH103" s="23">
        <v>300</v>
      </c>
      <c r="OI103" s="23">
        <v>300</v>
      </c>
      <c r="OK103" s="23">
        <v>250</v>
      </c>
      <c r="OL103" s="23">
        <v>20</v>
      </c>
      <c r="OM103" s="23">
        <v>50</v>
      </c>
      <c r="ON103" s="23" t="s">
        <v>2564</v>
      </c>
      <c r="OO103" s="23" t="s">
        <v>794</v>
      </c>
      <c r="OR103" s="23" t="s">
        <v>781</v>
      </c>
      <c r="OS103" s="23" t="s">
        <v>2506</v>
      </c>
      <c r="OT103" s="23">
        <v>0</v>
      </c>
      <c r="OU103" s="23">
        <v>0</v>
      </c>
      <c r="OV103" s="23">
        <v>0</v>
      </c>
      <c r="OW103" s="23">
        <v>0</v>
      </c>
      <c r="OX103" s="23">
        <v>1</v>
      </c>
      <c r="OY103" s="23">
        <v>0</v>
      </c>
      <c r="OZ103" s="23">
        <v>0</v>
      </c>
      <c r="PA103" s="23">
        <v>1</v>
      </c>
      <c r="PB103" s="23">
        <v>0</v>
      </c>
      <c r="PC103" s="23">
        <v>0</v>
      </c>
      <c r="PD103" s="23">
        <v>0</v>
      </c>
      <c r="PE103" s="23">
        <v>0</v>
      </c>
      <c r="PF103" s="23">
        <v>0</v>
      </c>
      <c r="PG103" s="23">
        <v>0</v>
      </c>
      <c r="PJ103" s="23" t="s">
        <v>786</v>
      </c>
      <c r="PL103" s="23">
        <v>150</v>
      </c>
      <c r="PM103" s="23">
        <v>150</v>
      </c>
      <c r="PO103" s="23">
        <v>150</v>
      </c>
      <c r="PP103" s="23">
        <v>0</v>
      </c>
      <c r="PQ103" s="23">
        <v>0</v>
      </c>
      <c r="PS103" s="23" t="s">
        <v>794</v>
      </c>
      <c r="PV103" s="23" t="s">
        <v>781</v>
      </c>
      <c r="PW103" s="23" t="s">
        <v>803</v>
      </c>
      <c r="PX103" s="23">
        <v>0</v>
      </c>
      <c r="PY103" s="23">
        <v>0</v>
      </c>
      <c r="PZ103" s="23">
        <v>0</v>
      </c>
      <c r="QA103" s="23">
        <v>0</v>
      </c>
      <c r="QB103" s="23">
        <v>1</v>
      </c>
      <c r="QC103" s="23">
        <v>0</v>
      </c>
      <c r="QD103" s="23">
        <v>0</v>
      </c>
      <c r="QE103" s="23">
        <v>0</v>
      </c>
      <c r="QF103" s="23">
        <v>0</v>
      </c>
      <c r="QG103" s="23">
        <v>0</v>
      </c>
      <c r="QH103" s="23">
        <v>0</v>
      </c>
      <c r="QI103" s="23">
        <v>0</v>
      </c>
      <c r="QJ103" s="23">
        <v>0</v>
      </c>
      <c r="QK103" s="23">
        <v>0</v>
      </c>
      <c r="QN103" s="23" t="s">
        <v>781</v>
      </c>
      <c r="QP103" s="23">
        <v>1250</v>
      </c>
      <c r="QQ103" s="23">
        <v>1250</v>
      </c>
      <c r="QS103" s="23">
        <v>1300</v>
      </c>
      <c r="QT103" s="23">
        <v>-3.8461538461538458</v>
      </c>
      <c r="QU103" s="23">
        <v>-50</v>
      </c>
      <c r="QW103" s="23" t="s">
        <v>796</v>
      </c>
      <c r="QX103" s="23" t="s">
        <v>806</v>
      </c>
      <c r="QZ103" s="23" t="s">
        <v>785</v>
      </c>
      <c r="SV103" s="23" t="s">
        <v>786</v>
      </c>
      <c r="SX103" s="23">
        <v>100</v>
      </c>
      <c r="SY103" s="23">
        <v>100</v>
      </c>
      <c r="TA103" s="23">
        <v>100</v>
      </c>
      <c r="TB103" s="23">
        <v>0</v>
      </c>
      <c r="TC103" s="23">
        <v>0</v>
      </c>
      <c r="TE103" s="23" t="s">
        <v>782</v>
      </c>
      <c r="TG103" s="23" t="s">
        <v>783</v>
      </c>
      <c r="TH103" s="23" t="s">
        <v>785</v>
      </c>
      <c r="TZ103" s="23" t="s">
        <v>781</v>
      </c>
      <c r="UB103" s="23">
        <v>150</v>
      </c>
      <c r="UC103" s="23">
        <v>150</v>
      </c>
      <c r="UE103" s="23">
        <v>150</v>
      </c>
      <c r="UF103" s="23">
        <v>0</v>
      </c>
      <c r="UG103" s="23">
        <v>0</v>
      </c>
      <c r="UI103" s="23" t="s">
        <v>796</v>
      </c>
      <c r="UJ103" s="23" t="s">
        <v>806</v>
      </c>
      <c r="UL103" s="23" t="s">
        <v>785</v>
      </c>
      <c r="AAC103" s="25">
        <v>174210261</v>
      </c>
      <c r="AAD103" s="23">
        <v>44313.585266203707</v>
      </c>
      <c r="AAF103" s="23" t="s">
        <v>2172</v>
      </c>
      <c r="AAG103" s="23" t="s">
        <v>2173</v>
      </c>
      <c r="AAJ103" s="23">
        <v>110</v>
      </c>
    </row>
    <row r="104" spans="1:712" x14ac:dyDescent="0.3">
      <c r="A104" s="23" t="s">
        <v>2565</v>
      </c>
      <c r="B104" s="25">
        <v>44313.421030057871</v>
      </c>
      <c r="C104" s="25">
        <v>44313.425795590279</v>
      </c>
      <c r="D104" s="25">
        <v>44313</v>
      </c>
      <c r="E104" s="23" t="s">
        <v>2473</v>
      </c>
      <c r="F104" s="23" t="s">
        <v>790</v>
      </c>
      <c r="G104" s="25">
        <v>44313</v>
      </c>
      <c r="H104" s="23" t="s">
        <v>791</v>
      </c>
      <c r="I104" s="23" t="s">
        <v>792</v>
      </c>
      <c r="J104" s="23" t="s">
        <v>792</v>
      </c>
      <c r="K104" s="23" t="s">
        <v>792</v>
      </c>
      <c r="L104" s="23" t="s">
        <v>793</v>
      </c>
      <c r="M104" s="23" t="s">
        <v>2566</v>
      </c>
      <c r="N104" s="23" t="s">
        <v>2567</v>
      </c>
      <c r="O104" s="23">
        <v>0</v>
      </c>
      <c r="P104" s="23">
        <v>0</v>
      </c>
      <c r="Q104" s="23">
        <v>1</v>
      </c>
      <c r="R104" s="23">
        <v>0</v>
      </c>
      <c r="S104" s="23">
        <v>0</v>
      </c>
      <c r="T104" s="23">
        <v>0</v>
      </c>
      <c r="U104" s="23">
        <v>0</v>
      </c>
      <c r="V104" s="23">
        <v>0</v>
      </c>
      <c r="W104" s="23">
        <v>0</v>
      </c>
      <c r="X104" s="23">
        <v>0</v>
      </c>
      <c r="Y104" s="23">
        <v>0</v>
      </c>
      <c r="Z104" s="23">
        <v>0</v>
      </c>
      <c r="AA104" s="23">
        <v>0</v>
      </c>
      <c r="AB104" s="23">
        <v>1</v>
      </c>
      <c r="AC104" s="23">
        <v>1</v>
      </c>
      <c r="AD104" s="23">
        <v>0</v>
      </c>
      <c r="AE104" s="23">
        <v>1</v>
      </c>
      <c r="AF104" s="23">
        <v>0</v>
      </c>
      <c r="AG104" s="23">
        <v>1</v>
      </c>
      <c r="AH104" s="23">
        <v>0</v>
      </c>
      <c r="AI104" s="23">
        <v>0</v>
      </c>
      <c r="AJ104" s="23">
        <v>0</v>
      </c>
      <c r="AK104" s="23">
        <v>0</v>
      </c>
      <c r="CT104" s="23" t="s">
        <v>781</v>
      </c>
      <c r="CV104" s="23">
        <v>3500</v>
      </c>
      <c r="CW104" s="23">
        <v>3500</v>
      </c>
      <c r="CY104" s="23">
        <v>3500</v>
      </c>
      <c r="CZ104" s="23">
        <v>0</v>
      </c>
      <c r="DA104" s="23">
        <v>0</v>
      </c>
      <c r="DC104" s="23" t="s">
        <v>782</v>
      </c>
      <c r="DE104" s="23" t="s">
        <v>783</v>
      </c>
      <c r="DF104" s="23" t="s">
        <v>781</v>
      </c>
      <c r="DG104" s="23" t="s">
        <v>810</v>
      </c>
      <c r="DH104" s="23">
        <v>0</v>
      </c>
      <c r="DI104" s="23">
        <v>0</v>
      </c>
      <c r="DJ104" s="23">
        <v>0</v>
      </c>
      <c r="DK104" s="23">
        <v>0</v>
      </c>
      <c r="DL104" s="23">
        <v>0</v>
      </c>
      <c r="DM104" s="23">
        <v>1</v>
      </c>
      <c r="DN104" s="23">
        <v>0</v>
      </c>
      <c r="DO104" s="23">
        <v>0</v>
      </c>
      <c r="DP104" s="23">
        <v>0</v>
      </c>
      <c r="DQ104" s="23">
        <v>0</v>
      </c>
      <c r="DR104" s="23">
        <v>0</v>
      </c>
      <c r="DS104" s="23">
        <v>0</v>
      </c>
      <c r="DT104" s="23">
        <v>0</v>
      </c>
      <c r="DU104" s="23">
        <v>0</v>
      </c>
      <c r="QN104" s="23" t="s">
        <v>781</v>
      </c>
      <c r="QP104" s="23">
        <v>1250</v>
      </c>
      <c r="QQ104" s="23">
        <v>1250</v>
      </c>
      <c r="QS104" s="23">
        <v>1300</v>
      </c>
      <c r="QT104" s="23">
        <v>-3.8461538461538458</v>
      </c>
      <c r="QU104" s="23">
        <v>-50</v>
      </c>
      <c r="QW104" s="23" t="s">
        <v>796</v>
      </c>
      <c r="QX104" s="23" t="s">
        <v>806</v>
      </c>
      <c r="QZ104" s="23" t="s">
        <v>785</v>
      </c>
      <c r="RR104" s="23" t="s">
        <v>786</v>
      </c>
      <c r="RT104" s="23">
        <v>250</v>
      </c>
      <c r="RU104" s="23">
        <v>250</v>
      </c>
      <c r="RW104" s="23">
        <v>250</v>
      </c>
      <c r="RX104" s="23">
        <v>0</v>
      </c>
      <c r="RY104" s="23">
        <v>0</v>
      </c>
      <c r="SA104" s="23" t="s">
        <v>796</v>
      </c>
      <c r="SB104" s="23" t="s">
        <v>814</v>
      </c>
      <c r="SD104" s="23" t="s">
        <v>781</v>
      </c>
      <c r="SE104" s="23" t="s">
        <v>2568</v>
      </c>
      <c r="SF104" s="23">
        <v>0</v>
      </c>
      <c r="SG104" s="23">
        <v>1</v>
      </c>
      <c r="SH104" s="23">
        <v>0</v>
      </c>
      <c r="SI104" s="23">
        <v>0</v>
      </c>
      <c r="SJ104" s="23">
        <v>0</v>
      </c>
      <c r="SK104" s="23">
        <v>1</v>
      </c>
      <c r="SL104" s="23">
        <v>0</v>
      </c>
      <c r="SM104" s="23">
        <v>0</v>
      </c>
      <c r="SN104" s="23">
        <v>0</v>
      </c>
      <c r="SO104" s="23">
        <v>0</v>
      </c>
      <c r="SP104" s="23">
        <v>0</v>
      </c>
      <c r="SQ104" s="23">
        <v>0</v>
      </c>
      <c r="SR104" s="23">
        <v>0</v>
      </c>
      <c r="SS104" s="23">
        <v>0</v>
      </c>
      <c r="SV104" s="23" t="s">
        <v>786</v>
      </c>
      <c r="SX104" s="23">
        <v>100</v>
      </c>
      <c r="SY104" s="23">
        <v>100</v>
      </c>
      <c r="TA104" s="23">
        <v>100</v>
      </c>
      <c r="TB104" s="23">
        <v>0</v>
      </c>
      <c r="TC104" s="23">
        <v>0</v>
      </c>
      <c r="TE104" s="23" t="s">
        <v>782</v>
      </c>
      <c r="TG104" s="23" t="s">
        <v>783</v>
      </c>
      <c r="TH104" s="23" t="s">
        <v>785</v>
      </c>
      <c r="VD104" s="23" t="s">
        <v>781</v>
      </c>
      <c r="VF104" s="23">
        <v>1000</v>
      </c>
      <c r="VG104" s="23">
        <v>1000</v>
      </c>
      <c r="VI104" s="23">
        <v>1000</v>
      </c>
      <c r="VJ104" s="23">
        <v>0</v>
      </c>
      <c r="VK104" s="23">
        <v>0</v>
      </c>
      <c r="VM104" s="23" t="s">
        <v>782</v>
      </c>
      <c r="VO104" s="23" t="s">
        <v>821</v>
      </c>
      <c r="VP104" s="23" t="s">
        <v>781</v>
      </c>
      <c r="VQ104" s="23" t="s">
        <v>2568</v>
      </c>
      <c r="VR104" s="23">
        <v>0</v>
      </c>
      <c r="VS104" s="23">
        <v>1</v>
      </c>
      <c r="VT104" s="23">
        <v>0</v>
      </c>
      <c r="VU104" s="23">
        <v>0</v>
      </c>
      <c r="VV104" s="23">
        <v>0</v>
      </c>
      <c r="VW104" s="23">
        <v>1</v>
      </c>
      <c r="VX104" s="23">
        <v>0</v>
      </c>
      <c r="VY104" s="23">
        <v>0</v>
      </c>
      <c r="VZ104" s="23">
        <v>0</v>
      </c>
      <c r="WA104" s="23">
        <v>0</v>
      </c>
      <c r="WB104" s="23">
        <v>0</v>
      </c>
      <c r="WC104" s="23">
        <v>0</v>
      </c>
      <c r="WD104" s="23">
        <v>0</v>
      </c>
      <c r="WE104" s="23">
        <v>0</v>
      </c>
      <c r="AAC104" s="25">
        <v>174210298</v>
      </c>
      <c r="AAD104" s="23">
        <v>44313.585335648153</v>
      </c>
      <c r="AAF104" s="23" t="s">
        <v>2172</v>
      </c>
      <c r="AAG104" s="23" t="s">
        <v>2173</v>
      </c>
      <c r="AAJ104" s="23">
        <v>111</v>
      </c>
    </row>
    <row r="105" spans="1:712" x14ac:dyDescent="0.3">
      <c r="A105" s="23" t="s">
        <v>2569</v>
      </c>
      <c r="B105" s="25">
        <v>44313.426279398147</v>
      </c>
      <c r="C105" s="25">
        <v>44313.432116967597</v>
      </c>
      <c r="D105" s="25">
        <v>44313</v>
      </c>
      <c r="E105" s="23" t="s">
        <v>2473</v>
      </c>
      <c r="F105" s="23" t="s">
        <v>790</v>
      </c>
      <c r="G105" s="25">
        <v>44313</v>
      </c>
      <c r="H105" s="23" t="s">
        <v>791</v>
      </c>
      <c r="I105" s="23" t="s">
        <v>792</v>
      </c>
      <c r="J105" s="23" t="s">
        <v>792</v>
      </c>
      <c r="K105" s="23" t="s">
        <v>792</v>
      </c>
      <c r="L105" s="23" t="s">
        <v>793</v>
      </c>
      <c r="M105" s="23" t="s">
        <v>2570</v>
      </c>
      <c r="N105" s="23" t="s">
        <v>2571</v>
      </c>
      <c r="O105" s="23">
        <v>1</v>
      </c>
      <c r="P105" s="23">
        <v>0</v>
      </c>
      <c r="Q105" s="23">
        <v>1</v>
      </c>
      <c r="R105" s="23">
        <v>1</v>
      </c>
      <c r="S105" s="23">
        <v>1</v>
      </c>
      <c r="T105" s="23">
        <v>0</v>
      </c>
      <c r="U105" s="23">
        <v>0</v>
      </c>
      <c r="V105" s="23">
        <v>1</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v>
      </c>
      <c r="AL105" s="23" t="s">
        <v>781</v>
      </c>
      <c r="AN105" s="23">
        <v>1000</v>
      </c>
      <c r="AO105" s="23">
        <v>1000</v>
      </c>
      <c r="AQ105" s="23">
        <v>1000</v>
      </c>
      <c r="AR105" s="23">
        <v>0</v>
      </c>
      <c r="AS105" s="23">
        <v>0</v>
      </c>
      <c r="AU105" s="23" t="s">
        <v>782</v>
      </c>
      <c r="AW105" s="23" t="s">
        <v>783</v>
      </c>
      <c r="AX105" s="23" t="s">
        <v>781</v>
      </c>
      <c r="AY105" s="23" t="s">
        <v>810</v>
      </c>
      <c r="AZ105" s="23">
        <v>0</v>
      </c>
      <c r="BA105" s="23">
        <v>0</v>
      </c>
      <c r="BB105" s="23">
        <v>0</v>
      </c>
      <c r="BC105" s="23">
        <v>0</v>
      </c>
      <c r="BD105" s="23">
        <v>0</v>
      </c>
      <c r="BE105" s="23">
        <v>1</v>
      </c>
      <c r="BF105" s="23">
        <v>0</v>
      </c>
      <c r="BG105" s="23">
        <v>0</v>
      </c>
      <c r="BH105" s="23">
        <v>0</v>
      </c>
      <c r="BI105" s="23">
        <v>0</v>
      </c>
      <c r="BJ105" s="23">
        <v>0</v>
      </c>
      <c r="BK105" s="23">
        <v>0</v>
      </c>
      <c r="BL105" s="23">
        <v>0</v>
      </c>
      <c r="BM105" s="23">
        <v>0</v>
      </c>
      <c r="CT105" s="23" t="s">
        <v>781</v>
      </c>
      <c r="CV105" s="23">
        <v>3500</v>
      </c>
      <c r="CW105" s="23">
        <v>3500</v>
      </c>
      <c r="CY105" s="23">
        <v>3500</v>
      </c>
      <c r="CZ105" s="23">
        <v>0</v>
      </c>
      <c r="DA105" s="23">
        <v>0</v>
      </c>
      <c r="DC105" s="23" t="s">
        <v>782</v>
      </c>
      <c r="DE105" s="23" t="s">
        <v>783</v>
      </c>
      <c r="DF105" s="23" t="s">
        <v>781</v>
      </c>
      <c r="DG105" s="23" t="s">
        <v>837</v>
      </c>
      <c r="DH105" s="23">
        <v>0</v>
      </c>
      <c r="DI105" s="23">
        <v>1</v>
      </c>
      <c r="DJ105" s="23">
        <v>0</v>
      </c>
      <c r="DK105" s="23">
        <v>0</v>
      </c>
      <c r="DL105" s="23">
        <v>0</v>
      </c>
      <c r="DM105" s="23">
        <v>0</v>
      </c>
      <c r="DN105" s="23">
        <v>0</v>
      </c>
      <c r="DO105" s="23">
        <v>0</v>
      </c>
      <c r="DP105" s="23">
        <v>0</v>
      </c>
      <c r="DQ105" s="23">
        <v>0</v>
      </c>
      <c r="DR105" s="23">
        <v>0</v>
      </c>
      <c r="DS105" s="23">
        <v>0</v>
      </c>
      <c r="DT105" s="23">
        <v>0</v>
      </c>
      <c r="DU105" s="23">
        <v>0</v>
      </c>
      <c r="DX105" s="23" t="s">
        <v>781</v>
      </c>
      <c r="DZ105" s="23">
        <v>6000</v>
      </c>
      <c r="EA105" s="23">
        <v>6000</v>
      </c>
      <c r="EC105" s="23">
        <v>6000</v>
      </c>
      <c r="ED105" s="23">
        <v>0</v>
      </c>
      <c r="EE105" s="23">
        <v>0</v>
      </c>
      <c r="EG105" s="23" t="s">
        <v>782</v>
      </c>
      <c r="EI105" s="23" t="s">
        <v>822</v>
      </c>
      <c r="EJ105" s="23" t="s">
        <v>785</v>
      </c>
      <c r="FB105" s="23" t="s">
        <v>781</v>
      </c>
      <c r="FD105" s="23">
        <v>3000</v>
      </c>
      <c r="FE105" s="23">
        <v>3000</v>
      </c>
      <c r="FG105" s="23">
        <v>3500</v>
      </c>
      <c r="FH105" s="23">
        <v>-14.28571428571429</v>
      </c>
      <c r="FI105" s="23">
        <v>-500</v>
      </c>
      <c r="FJ105" s="23" t="s">
        <v>2572</v>
      </c>
      <c r="FK105" s="23" t="s">
        <v>782</v>
      </c>
      <c r="FM105" s="23" t="s">
        <v>821</v>
      </c>
      <c r="FN105" s="23" t="s">
        <v>781</v>
      </c>
      <c r="FO105" s="23" t="s">
        <v>837</v>
      </c>
      <c r="FP105" s="23">
        <v>0</v>
      </c>
      <c r="FQ105" s="23">
        <v>1</v>
      </c>
      <c r="FR105" s="23">
        <v>0</v>
      </c>
      <c r="FS105" s="23">
        <v>0</v>
      </c>
      <c r="FT105" s="23">
        <v>0</v>
      </c>
      <c r="FU105" s="23">
        <v>0</v>
      </c>
      <c r="FV105" s="23">
        <v>0</v>
      </c>
      <c r="FW105" s="23">
        <v>0</v>
      </c>
      <c r="FX105" s="23">
        <v>0</v>
      </c>
      <c r="FY105" s="23">
        <v>0</v>
      </c>
      <c r="FZ105" s="23">
        <v>0</v>
      </c>
      <c r="GA105" s="23">
        <v>0</v>
      </c>
      <c r="GB105" s="23">
        <v>0</v>
      </c>
      <c r="GC105" s="23">
        <v>0</v>
      </c>
      <c r="IL105" s="23" t="s">
        <v>781</v>
      </c>
      <c r="IN105" s="23">
        <v>6000</v>
      </c>
      <c r="IO105" s="23">
        <v>6000</v>
      </c>
      <c r="IQ105" s="23">
        <v>5000</v>
      </c>
      <c r="IR105" s="23">
        <v>20</v>
      </c>
      <c r="IS105" s="23">
        <v>1000</v>
      </c>
      <c r="IT105" s="23" t="s">
        <v>2573</v>
      </c>
      <c r="IU105" s="23" t="s">
        <v>796</v>
      </c>
      <c r="IV105" s="23" t="s">
        <v>806</v>
      </c>
      <c r="IX105" s="23" t="s">
        <v>781</v>
      </c>
      <c r="IY105" s="23" t="s">
        <v>2574</v>
      </c>
      <c r="IZ105" s="23">
        <v>0</v>
      </c>
      <c r="JA105" s="23">
        <v>0</v>
      </c>
      <c r="JB105" s="23">
        <v>0</v>
      </c>
      <c r="JC105" s="23">
        <v>0</v>
      </c>
      <c r="JD105" s="23">
        <v>0</v>
      </c>
      <c r="JE105" s="23">
        <v>0</v>
      </c>
      <c r="JF105" s="23">
        <v>0</v>
      </c>
      <c r="JG105" s="23">
        <v>1</v>
      </c>
      <c r="JH105" s="23">
        <v>0</v>
      </c>
      <c r="JI105" s="23">
        <v>1</v>
      </c>
      <c r="JJ105" s="23">
        <v>1</v>
      </c>
      <c r="JK105" s="23">
        <v>0</v>
      </c>
      <c r="JL105" s="23">
        <v>0</v>
      </c>
      <c r="JM105" s="23">
        <v>0</v>
      </c>
      <c r="AAC105" s="25">
        <v>174210320</v>
      </c>
      <c r="AAD105" s="23">
        <v>44313.585393518522</v>
      </c>
      <c r="AAF105" s="23" t="s">
        <v>2172</v>
      </c>
      <c r="AAG105" s="23" t="s">
        <v>2173</v>
      </c>
      <c r="AAJ105" s="23">
        <v>112</v>
      </c>
    </row>
    <row r="106" spans="1:712" x14ac:dyDescent="0.3">
      <c r="A106" s="23" t="s">
        <v>2575</v>
      </c>
      <c r="B106" s="25">
        <v>44313.435235543977</v>
      </c>
      <c r="C106" s="25">
        <v>44313.441196145832</v>
      </c>
      <c r="D106" s="25">
        <v>44313</v>
      </c>
      <c r="E106" s="23" t="s">
        <v>2473</v>
      </c>
      <c r="F106" s="23" t="s">
        <v>790</v>
      </c>
      <c r="G106" s="25">
        <v>44313</v>
      </c>
      <c r="H106" s="23" t="s">
        <v>791</v>
      </c>
      <c r="I106" s="23" t="s">
        <v>792</v>
      </c>
      <c r="J106" s="23" t="s">
        <v>792</v>
      </c>
      <c r="K106" s="23" t="s">
        <v>792</v>
      </c>
      <c r="L106" s="23" t="s">
        <v>793</v>
      </c>
      <c r="M106" s="23" t="s">
        <v>2576</v>
      </c>
      <c r="N106" s="23" t="s">
        <v>2577</v>
      </c>
      <c r="O106" s="23">
        <v>1</v>
      </c>
      <c r="P106" s="23">
        <v>0</v>
      </c>
      <c r="Q106" s="23">
        <v>1</v>
      </c>
      <c r="R106" s="23">
        <v>1</v>
      </c>
      <c r="S106" s="23">
        <v>1</v>
      </c>
      <c r="T106" s="23">
        <v>0</v>
      </c>
      <c r="U106" s="23">
        <v>0</v>
      </c>
      <c r="V106" s="23">
        <v>1</v>
      </c>
      <c r="W106" s="23">
        <v>0</v>
      </c>
      <c r="X106" s="23">
        <v>0</v>
      </c>
      <c r="Y106" s="23">
        <v>0</v>
      </c>
      <c r="Z106" s="23">
        <v>0</v>
      </c>
      <c r="AA106" s="23">
        <v>0</v>
      </c>
      <c r="AB106" s="23">
        <v>0</v>
      </c>
      <c r="AC106" s="23">
        <v>0</v>
      </c>
      <c r="AD106" s="23">
        <v>0</v>
      </c>
      <c r="AE106" s="23">
        <v>0</v>
      </c>
      <c r="AF106" s="23">
        <v>0</v>
      </c>
      <c r="AG106" s="23">
        <v>0</v>
      </c>
      <c r="AH106" s="23">
        <v>0</v>
      </c>
      <c r="AI106" s="23">
        <v>0</v>
      </c>
      <c r="AJ106" s="23">
        <v>0</v>
      </c>
      <c r="AK106" s="23">
        <v>0</v>
      </c>
      <c r="AL106" s="23" t="s">
        <v>781</v>
      </c>
      <c r="AN106" s="23">
        <v>1000</v>
      </c>
      <c r="AO106" s="23">
        <v>1000</v>
      </c>
      <c r="AQ106" s="23">
        <v>1000</v>
      </c>
      <c r="AR106" s="23">
        <v>0</v>
      </c>
      <c r="AS106" s="23">
        <v>0</v>
      </c>
      <c r="AU106" s="23" t="s">
        <v>782</v>
      </c>
      <c r="AW106" s="23" t="s">
        <v>783</v>
      </c>
      <c r="AX106" s="23" t="s">
        <v>781</v>
      </c>
      <c r="AY106" s="23" t="s">
        <v>813</v>
      </c>
      <c r="AZ106" s="23">
        <v>0</v>
      </c>
      <c r="BA106" s="23">
        <v>0</v>
      </c>
      <c r="BB106" s="23">
        <v>0</v>
      </c>
      <c r="BC106" s="23">
        <v>0</v>
      </c>
      <c r="BD106" s="23">
        <v>0</v>
      </c>
      <c r="BE106" s="23">
        <v>0</v>
      </c>
      <c r="BF106" s="23">
        <v>0</v>
      </c>
      <c r="BG106" s="23">
        <v>0</v>
      </c>
      <c r="BH106" s="23">
        <v>1</v>
      </c>
      <c r="BI106" s="23">
        <v>0</v>
      </c>
      <c r="BJ106" s="23">
        <v>0</v>
      </c>
      <c r="BK106" s="23">
        <v>0</v>
      </c>
      <c r="BL106" s="23">
        <v>0</v>
      </c>
      <c r="BM106" s="23">
        <v>0</v>
      </c>
      <c r="CT106" s="23" t="s">
        <v>781</v>
      </c>
      <c r="CV106" s="23">
        <v>3500</v>
      </c>
      <c r="CW106" s="23">
        <v>3500</v>
      </c>
      <c r="CY106" s="23">
        <v>3500</v>
      </c>
      <c r="CZ106" s="23">
        <v>0</v>
      </c>
      <c r="DA106" s="23">
        <v>0</v>
      </c>
      <c r="DC106" s="23" t="s">
        <v>782</v>
      </c>
      <c r="DE106" s="23" t="s">
        <v>783</v>
      </c>
      <c r="DF106" s="23" t="s">
        <v>781</v>
      </c>
      <c r="DG106" s="23" t="s">
        <v>2578</v>
      </c>
      <c r="DH106" s="23">
        <v>0</v>
      </c>
      <c r="DI106" s="23">
        <v>0</v>
      </c>
      <c r="DJ106" s="23">
        <v>0</v>
      </c>
      <c r="DK106" s="23">
        <v>0</v>
      </c>
      <c r="DL106" s="23">
        <v>0</v>
      </c>
      <c r="DM106" s="23">
        <v>1</v>
      </c>
      <c r="DN106" s="23">
        <v>0</v>
      </c>
      <c r="DO106" s="23">
        <v>0</v>
      </c>
      <c r="DP106" s="23">
        <v>0</v>
      </c>
      <c r="DQ106" s="23">
        <v>1</v>
      </c>
      <c r="DR106" s="23">
        <v>0</v>
      </c>
      <c r="DS106" s="23">
        <v>0</v>
      </c>
      <c r="DT106" s="23">
        <v>0</v>
      </c>
      <c r="DU106" s="23">
        <v>0</v>
      </c>
      <c r="DX106" s="23" t="s">
        <v>781</v>
      </c>
      <c r="DZ106" s="23">
        <v>6000</v>
      </c>
      <c r="EA106" s="23">
        <v>6000</v>
      </c>
      <c r="EC106" s="23">
        <v>6000</v>
      </c>
      <c r="ED106" s="23">
        <v>0</v>
      </c>
      <c r="EE106" s="23">
        <v>0</v>
      </c>
      <c r="EG106" s="23" t="s">
        <v>782</v>
      </c>
      <c r="EI106" s="23" t="s">
        <v>822</v>
      </c>
      <c r="EJ106" s="23" t="s">
        <v>785</v>
      </c>
      <c r="FB106" s="23" t="s">
        <v>781</v>
      </c>
      <c r="FD106" s="23">
        <v>3000</v>
      </c>
      <c r="FE106" s="23">
        <v>3000</v>
      </c>
      <c r="FG106" s="23">
        <v>3500</v>
      </c>
      <c r="FH106" s="23">
        <v>-14.28571428571429</v>
      </c>
      <c r="FI106" s="23">
        <v>-500</v>
      </c>
      <c r="FJ106" s="23" t="s">
        <v>2579</v>
      </c>
      <c r="FK106" s="23" t="s">
        <v>782</v>
      </c>
      <c r="FM106" s="23" t="s">
        <v>821</v>
      </c>
      <c r="FN106" s="23" t="s">
        <v>781</v>
      </c>
      <c r="FO106" s="23" t="s">
        <v>837</v>
      </c>
      <c r="FP106" s="23">
        <v>0</v>
      </c>
      <c r="FQ106" s="23">
        <v>1</v>
      </c>
      <c r="FR106" s="23">
        <v>0</v>
      </c>
      <c r="FS106" s="23">
        <v>0</v>
      </c>
      <c r="FT106" s="23">
        <v>0</v>
      </c>
      <c r="FU106" s="23">
        <v>0</v>
      </c>
      <c r="FV106" s="23">
        <v>0</v>
      </c>
      <c r="FW106" s="23">
        <v>0</v>
      </c>
      <c r="FX106" s="23">
        <v>0</v>
      </c>
      <c r="FY106" s="23">
        <v>0</v>
      </c>
      <c r="FZ106" s="23">
        <v>0</v>
      </c>
      <c r="GA106" s="23">
        <v>0</v>
      </c>
      <c r="GB106" s="23">
        <v>0</v>
      </c>
      <c r="GC106" s="23">
        <v>0</v>
      </c>
      <c r="IL106" s="23" t="s">
        <v>781</v>
      </c>
      <c r="IN106" s="23">
        <v>6000</v>
      </c>
      <c r="IO106" s="23">
        <v>6000</v>
      </c>
      <c r="IQ106" s="23">
        <v>5000</v>
      </c>
      <c r="IR106" s="23">
        <v>20</v>
      </c>
      <c r="IS106" s="23">
        <v>1000</v>
      </c>
      <c r="IT106" s="23" t="s">
        <v>2580</v>
      </c>
      <c r="IU106" s="23" t="s">
        <v>796</v>
      </c>
      <c r="IV106" s="23" t="s">
        <v>806</v>
      </c>
      <c r="IX106" s="23" t="s">
        <v>781</v>
      </c>
      <c r="IY106" s="23" t="s">
        <v>2581</v>
      </c>
      <c r="IZ106" s="23">
        <v>0</v>
      </c>
      <c r="JA106" s="23">
        <v>0</v>
      </c>
      <c r="JB106" s="23">
        <v>0</v>
      </c>
      <c r="JC106" s="23">
        <v>0</v>
      </c>
      <c r="JD106" s="23">
        <v>0</v>
      </c>
      <c r="JE106" s="23">
        <v>0</v>
      </c>
      <c r="JF106" s="23">
        <v>0</v>
      </c>
      <c r="JG106" s="23">
        <v>1</v>
      </c>
      <c r="JH106" s="23">
        <v>0</v>
      </c>
      <c r="JI106" s="23">
        <v>0</v>
      </c>
      <c r="JJ106" s="23">
        <v>1</v>
      </c>
      <c r="JK106" s="23">
        <v>0</v>
      </c>
      <c r="JL106" s="23">
        <v>0</v>
      </c>
      <c r="JM106" s="23">
        <v>0</v>
      </c>
      <c r="AAC106" s="25">
        <v>174210342</v>
      </c>
      <c r="AAD106" s="23">
        <v>44313.585428240738</v>
      </c>
      <c r="AAF106" s="23" t="s">
        <v>2172</v>
      </c>
      <c r="AAG106" s="23" t="s">
        <v>2173</v>
      </c>
      <c r="AAJ106" s="23">
        <v>113</v>
      </c>
    </row>
    <row r="107" spans="1:712" x14ac:dyDescent="0.3">
      <c r="A107" s="23" t="s">
        <v>2582</v>
      </c>
      <c r="B107" s="25">
        <v>44313.441476666667</v>
      </c>
      <c r="C107" s="25">
        <v>44313.447758912043</v>
      </c>
      <c r="D107" s="25">
        <v>44313</v>
      </c>
      <c r="E107" s="23" t="s">
        <v>2473</v>
      </c>
      <c r="F107" s="23" t="s">
        <v>790</v>
      </c>
      <c r="G107" s="25">
        <v>44313</v>
      </c>
      <c r="H107" s="23" t="s">
        <v>791</v>
      </c>
      <c r="I107" s="23" t="s">
        <v>792</v>
      </c>
      <c r="J107" s="23" t="s">
        <v>792</v>
      </c>
      <c r="K107" s="23" t="s">
        <v>792</v>
      </c>
      <c r="L107" s="23" t="s">
        <v>793</v>
      </c>
      <c r="M107" s="23" t="s">
        <v>2583</v>
      </c>
      <c r="N107" s="23" t="s">
        <v>2584</v>
      </c>
      <c r="O107" s="23">
        <v>1</v>
      </c>
      <c r="P107" s="23">
        <v>0</v>
      </c>
      <c r="Q107" s="23">
        <v>1</v>
      </c>
      <c r="R107" s="23">
        <v>1</v>
      </c>
      <c r="S107" s="23">
        <v>1</v>
      </c>
      <c r="T107" s="23">
        <v>0</v>
      </c>
      <c r="U107" s="23">
        <v>0</v>
      </c>
      <c r="V107" s="23">
        <v>1</v>
      </c>
      <c r="W107" s="23">
        <v>0</v>
      </c>
      <c r="X107" s="23">
        <v>0</v>
      </c>
      <c r="Y107" s="23">
        <v>0</v>
      </c>
      <c r="Z107" s="23">
        <v>0</v>
      </c>
      <c r="AA107" s="23">
        <v>0</v>
      </c>
      <c r="AB107" s="23">
        <v>0</v>
      </c>
      <c r="AC107" s="23">
        <v>0</v>
      </c>
      <c r="AD107" s="23">
        <v>0</v>
      </c>
      <c r="AE107" s="23">
        <v>1</v>
      </c>
      <c r="AF107" s="23">
        <v>1</v>
      </c>
      <c r="AG107" s="23">
        <v>1</v>
      </c>
      <c r="AH107" s="23">
        <v>1</v>
      </c>
      <c r="AI107" s="23">
        <v>0</v>
      </c>
      <c r="AJ107" s="23">
        <v>0</v>
      </c>
      <c r="AK107" s="23">
        <v>0</v>
      </c>
      <c r="AL107" s="23" t="s">
        <v>781</v>
      </c>
      <c r="AN107" s="23">
        <v>1000</v>
      </c>
      <c r="AO107" s="23">
        <v>1000</v>
      </c>
      <c r="AQ107" s="23">
        <v>1000</v>
      </c>
      <c r="AR107" s="23">
        <v>0</v>
      </c>
      <c r="AS107" s="23">
        <v>0</v>
      </c>
      <c r="AU107" s="23" t="s">
        <v>782</v>
      </c>
      <c r="AW107" s="23" t="s">
        <v>783</v>
      </c>
      <c r="AX107" s="23" t="s">
        <v>785</v>
      </c>
      <c r="CT107" s="23" t="s">
        <v>781</v>
      </c>
      <c r="CV107" s="23">
        <v>3500</v>
      </c>
      <c r="CW107" s="23">
        <v>3500</v>
      </c>
      <c r="CY107" s="23">
        <v>3500</v>
      </c>
      <c r="CZ107" s="23">
        <v>0</v>
      </c>
      <c r="DA107" s="23">
        <v>0</v>
      </c>
      <c r="DC107" s="23" t="s">
        <v>782</v>
      </c>
      <c r="DE107" s="23" t="s">
        <v>783</v>
      </c>
      <c r="DF107" s="23" t="s">
        <v>781</v>
      </c>
      <c r="DG107" s="23" t="s">
        <v>810</v>
      </c>
      <c r="DH107" s="23">
        <v>0</v>
      </c>
      <c r="DI107" s="23">
        <v>0</v>
      </c>
      <c r="DJ107" s="23">
        <v>0</v>
      </c>
      <c r="DK107" s="23">
        <v>0</v>
      </c>
      <c r="DL107" s="23">
        <v>0</v>
      </c>
      <c r="DM107" s="23">
        <v>1</v>
      </c>
      <c r="DN107" s="23">
        <v>0</v>
      </c>
      <c r="DO107" s="23">
        <v>0</v>
      </c>
      <c r="DP107" s="23">
        <v>0</v>
      </c>
      <c r="DQ107" s="23">
        <v>0</v>
      </c>
      <c r="DR107" s="23">
        <v>0</v>
      </c>
      <c r="DS107" s="23">
        <v>0</v>
      </c>
      <c r="DT107" s="23">
        <v>0</v>
      </c>
      <c r="DU107" s="23">
        <v>0</v>
      </c>
      <c r="DX107" s="23" t="s">
        <v>781</v>
      </c>
      <c r="DZ107" s="23">
        <v>6000</v>
      </c>
      <c r="EA107" s="23">
        <v>6000</v>
      </c>
      <c r="EC107" s="23">
        <v>6000</v>
      </c>
      <c r="ED107" s="23">
        <v>0</v>
      </c>
      <c r="EE107" s="23">
        <v>0</v>
      </c>
      <c r="EG107" s="23" t="s">
        <v>782</v>
      </c>
      <c r="EI107" s="23" t="s">
        <v>822</v>
      </c>
      <c r="EJ107" s="23" t="s">
        <v>785</v>
      </c>
      <c r="FB107" s="23" t="s">
        <v>781</v>
      </c>
      <c r="FD107" s="23">
        <v>3000</v>
      </c>
      <c r="FE107" s="23">
        <v>3000</v>
      </c>
      <c r="FG107" s="23">
        <v>3500</v>
      </c>
      <c r="FH107" s="23">
        <v>-14.28571428571429</v>
      </c>
      <c r="FI107" s="23">
        <v>-500</v>
      </c>
      <c r="FJ107" s="23" t="s">
        <v>2585</v>
      </c>
      <c r="FK107" s="23" t="s">
        <v>782</v>
      </c>
      <c r="FM107" s="23" t="s">
        <v>821</v>
      </c>
      <c r="FN107" s="23" t="s">
        <v>781</v>
      </c>
      <c r="FO107" s="23" t="s">
        <v>810</v>
      </c>
      <c r="FP107" s="23">
        <v>0</v>
      </c>
      <c r="FQ107" s="23">
        <v>0</v>
      </c>
      <c r="FR107" s="23">
        <v>0</v>
      </c>
      <c r="FS107" s="23">
        <v>0</v>
      </c>
      <c r="FT107" s="23">
        <v>0</v>
      </c>
      <c r="FU107" s="23">
        <v>1</v>
      </c>
      <c r="FV107" s="23">
        <v>0</v>
      </c>
      <c r="FW107" s="23">
        <v>0</v>
      </c>
      <c r="FX107" s="23">
        <v>0</v>
      </c>
      <c r="FY107" s="23">
        <v>0</v>
      </c>
      <c r="FZ107" s="23">
        <v>0</v>
      </c>
      <c r="GA107" s="23">
        <v>0</v>
      </c>
      <c r="GB107" s="23">
        <v>0</v>
      </c>
      <c r="GC107" s="23">
        <v>0</v>
      </c>
      <c r="IL107" s="23" t="s">
        <v>781</v>
      </c>
      <c r="IN107" s="23">
        <v>6000</v>
      </c>
      <c r="IO107" s="23">
        <v>6000</v>
      </c>
      <c r="IQ107" s="23">
        <v>5000</v>
      </c>
      <c r="IR107" s="23">
        <v>20</v>
      </c>
      <c r="IS107" s="23">
        <v>1000</v>
      </c>
      <c r="IT107" s="23" t="s">
        <v>2586</v>
      </c>
      <c r="IU107" s="23" t="s">
        <v>796</v>
      </c>
      <c r="IV107" s="23" t="s">
        <v>806</v>
      </c>
      <c r="IX107" s="23" t="s">
        <v>781</v>
      </c>
      <c r="IY107" s="23" t="s">
        <v>2587</v>
      </c>
      <c r="IZ107" s="23">
        <v>0</v>
      </c>
      <c r="JA107" s="23">
        <v>0</v>
      </c>
      <c r="JB107" s="23">
        <v>0</v>
      </c>
      <c r="JC107" s="23">
        <v>0</v>
      </c>
      <c r="JD107" s="23">
        <v>0</v>
      </c>
      <c r="JE107" s="23">
        <v>0</v>
      </c>
      <c r="JF107" s="23">
        <v>0</v>
      </c>
      <c r="JG107" s="23">
        <v>1</v>
      </c>
      <c r="JH107" s="23">
        <v>0</v>
      </c>
      <c r="JI107" s="23">
        <v>1</v>
      </c>
      <c r="JJ107" s="23">
        <v>1</v>
      </c>
      <c r="JK107" s="23">
        <v>0</v>
      </c>
      <c r="JL107" s="23">
        <v>0</v>
      </c>
      <c r="JM107" s="23">
        <v>0</v>
      </c>
      <c r="QN107" s="23" t="s">
        <v>781</v>
      </c>
      <c r="QP107" s="23">
        <v>1250</v>
      </c>
      <c r="QQ107" s="23">
        <v>1250</v>
      </c>
      <c r="QS107" s="23">
        <v>1300</v>
      </c>
      <c r="QT107" s="23">
        <v>-3.8461538461538458</v>
      </c>
      <c r="QU107" s="23">
        <v>-50</v>
      </c>
      <c r="QW107" s="23" t="s">
        <v>796</v>
      </c>
      <c r="QX107" s="23" t="s">
        <v>806</v>
      </c>
      <c r="QZ107" s="23" t="s">
        <v>785</v>
      </c>
      <c r="TZ107" s="23" t="s">
        <v>781</v>
      </c>
      <c r="UB107" s="23">
        <v>150</v>
      </c>
      <c r="UC107" s="23">
        <v>150</v>
      </c>
      <c r="UE107" s="23">
        <v>150</v>
      </c>
      <c r="UF107" s="23">
        <v>0</v>
      </c>
      <c r="UG107" s="23">
        <v>0</v>
      </c>
      <c r="UI107" s="23" t="s">
        <v>796</v>
      </c>
      <c r="UJ107" s="23" t="s">
        <v>806</v>
      </c>
      <c r="UL107" s="23" t="s">
        <v>785</v>
      </c>
      <c r="VD107" s="23" t="s">
        <v>781</v>
      </c>
      <c r="VF107" s="23">
        <v>1000</v>
      </c>
      <c r="VG107" s="23">
        <v>1000</v>
      </c>
      <c r="VI107" s="23">
        <v>1000</v>
      </c>
      <c r="VJ107" s="23">
        <v>0</v>
      </c>
      <c r="VK107" s="23">
        <v>0</v>
      </c>
      <c r="VM107" s="23" t="s">
        <v>782</v>
      </c>
      <c r="VO107" s="23" t="s">
        <v>821</v>
      </c>
      <c r="VP107" s="23" t="s">
        <v>781</v>
      </c>
      <c r="VQ107" s="23" t="s">
        <v>2588</v>
      </c>
      <c r="VR107" s="23">
        <v>0</v>
      </c>
      <c r="VS107" s="23">
        <v>1</v>
      </c>
      <c r="VT107" s="23">
        <v>0</v>
      </c>
      <c r="VU107" s="23">
        <v>0</v>
      </c>
      <c r="VV107" s="23">
        <v>0</v>
      </c>
      <c r="VW107" s="23">
        <v>1</v>
      </c>
      <c r="VX107" s="23">
        <v>0</v>
      </c>
      <c r="VY107" s="23">
        <v>0</v>
      </c>
      <c r="VZ107" s="23">
        <v>0</v>
      </c>
      <c r="WA107" s="23">
        <v>0</v>
      </c>
      <c r="WB107" s="23">
        <v>0</v>
      </c>
      <c r="WC107" s="23">
        <v>0</v>
      </c>
      <c r="WD107" s="23">
        <v>0</v>
      </c>
      <c r="WE107" s="23">
        <v>0</v>
      </c>
      <c r="WH107" s="23" t="s">
        <v>781</v>
      </c>
      <c r="WJ107" s="23">
        <v>3000</v>
      </c>
      <c r="WK107" s="23">
        <v>3000</v>
      </c>
      <c r="WM107" s="23">
        <v>3000</v>
      </c>
      <c r="WN107" s="23">
        <v>0</v>
      </c>
      <c r="WO107" s="23">
        <v>0</v>
      </c>
      <c r="WQ107" s="23" t="s">
        <v>782</v>
      </c>
      <c r="WS107" s="23" t="s">
        <v>783</v>
      </c>
      <c r="WT107" s="23" t="s">
        <v>785</v>
      </c>
      <c r="AAB107" s="23" t="s">
        <v>2589</v>
      </c>
      <c r="AAC107" s="25">
        <v>174210368</v>
      </c>
      <c r="AAD107" s="23">
        <v>44313.585509259261</v>
      </c>
      <c r="AAF107" s="23" t="s">
        <v>2172</v>
      </c>
      <c r="AAG107" s="23" t="s">
        <v>2173</v>
      </c>
      <c r="AAJ107" s="23">
        <v>114</v>
      </c>
    </row>
    <row r="108" spans="1:712" x14ac:dyDescent="0.3">
      <c r="A108" s="23" t="s">
        <v>2590</v>
      </c>
      <c r="B108" s="25">
        <v>44313.465443877307</v>
      </c>
      <c r="C108" s="25">
        <v>44313.470699027777</v>
      </c>
      <c r="D108" s="25">
        <v>44313</v>
      </c>
      <c r="E108" s="23" t="s">
        <v>2473</v>
      </c>
      <c r="F108" s="23" t="s">
        <v>790</v>
      </c>
      <c r="G108" s="25">
        <v>44313</v>
      </c>
      <c r="H108" s="23" t="s">
        <v>791</v>
      </c>
      <c r="I108" s="23" t="s">
        <v>792</v>
      </c>
      <c r="J108" s="23" t="s">
        <v>792</v>
      </c>
      <c r="K108" s="23" t="s">
        <v>792</v>
      </c>
      <c r="L108" s="23" t="s">
        <v>793</v>
      </c>
      <c r="M108" s="23" t="s">
        <v>2591</v>
      </c>
      <c r="N108" s="23" t="s">
        <v>2592</v>
      </c>
      <c r="O108" s="23">
        <v>1</v>
      </c>
      <c r="P108" s="23">
        <v>1</v>
      </c>
      <c r="Q108" s="23">
        <v>1</v>
      </c>
      <c r="R108" s="23">
        <v>1</v>
      </c>
      <c r="S108" s="23">
        <v>1</v>
      </c>
      <c r="T108" s="23">
        <v>0</v>
      </c>
      <c r="U108" s="23">
        <v>1</v>
      </c>
      <c r="V108" s="23">
        <v>0</v>
      </c>
      <c r="W108" s="23">
        <v>0</v>
      </c>
      <c r="X108" s="23">
        <v>0</v>
      </c>
      <c r="Y108" s="23">
        <v>0</v>
      </c>
      <c r="Z108" s="23">
        <v>0</v>
      </c>
      <c r="AA108" s="23">
        <v>0</v>
      </c>
      <c r="AB108" s="23">
        <v>1</v>
      </c>
      <c r="AC108" s="23">
        <v>0</v>
      </c>
      <c r="AD108" s="23">
        <v>0</v>
      </c>
      <c r="AE108" s="23">
        <v>1</v>
      </c>
      <c r="AF108" s="23">
        <v>0</v>
      </c>
      <c r="AG108" s="23">
        <v>1</v>
      </c>
      <c r="AH108" s="23">
        <v>1</v>
      </c>
      <c r="AI108" s="23">
        <v>0</v>
      </c>
      <c r="AJ108" s="23">
        <v>0</v>
      </c>
      <c r="AK108" s="23">
        <v>0</v>
      </c>
      <c r="AL108" s="23" t="s">
        <v>781</v>
      </c>
      <c r="AN108" s="23">
        <v>1000</v>
      </c>
      <c r="AO108" s="23">
        <v>1000</v>
      </c>
      <c r="AQ108" s="23">
        <v>1000</v>
      </c>
      <c r="AR108" s="23">
        <v>0</v>
      </c>
      <c r="AS108" s="23">
        <v>0</v>
      </c>
      <c r="AU108" s="23" t="s">
        <v>782</v>
      </c>
      <c r="AW108" s="23" t="s">
        <v>783</v>
      </c>
      <c r="AX108" s="23" t="s">
        <v>785</v>
      </c>
      <c r="BP108" s="23" t="s">
        <v>781</v>
      </c>
      <c r="BR108" s="23">
        <v>1000</v>
      </c>
      <c r="BS108" s="23">
        <v>1000</v>
      </c>
      <c r="BU108" s="23">
        <v>1000</v>
      </c>
      <c r="BV108" s="23">
        <v>0</v>
      </c>
      <c r="BW108" s="23">
        <v>0</v>
      </c>
      <c r="BY108" s="23" t="s">
        <v>782</v>
      </c>
      <c r="CA108" s="23" t="s">
        <v>783</v>
      </c>
      <c r="CB108" s="23" t="s">
        <v>785</v>
      </c>
      <c r="CT108" s="23" t="s">
        <v>781</v>
      </c>
      <c r="CV108" s="23">
        <v>3500</v>
      </c>
      <c r="CW108" s="23">
        <v>3500</v>
      </c>
      <c r="CY108" s="23">
        <v>3500</v>
      </c>
      <c r="CZ108" s="23">
        <v>0</v>
      </c>
      <c r="DA108" s="23">
        <v>0</v>
      </c>
      <c r="DC108" s="23" t="s">
        <v>782</v>
      </c>
      <c r="DE108" s="23" t="s">
        <v>783</v>
      </c>
      <c r="DF108" s="23" t="s">
        <v>785</v>
      </c>
      <c r="DX108" s="23" t="s">
        <v>781</v>
      </c>
      <c r="DZ108" s="23">
        <v>6000</v>
      </c>
      <c r="EA108" s="23">
        <v>6000</v>
      </c>
      <c r="EC108" s="23">
        <v>6000</v>
      </c>
      <c r="ED108" s="23">
        <v>0</v>
      </c>
      <c r="EE108" s="23">
        <v>0</v>
      </c>
      <c r="EG108" s="23" t="s">
        <v>782</v>
      </c>
      <c r="EI108" s="23" t="s">
        <v>822</v>
      </c>
      <c r="EJ108" s="23" t="s">
        <v>785</v>
      </c>
      <c r="FB108" s="23" t="s">
        <v>781</v>
      </c>
      <c r="FD108" s="23">
        <v>3000</v>
      </c>
      <c r="FE108" s="23">
        <v>3000</v>
      </c>
      <c r="FG108" s="23">
        <v>3500</v>
      </c>
      <c r="FH108" s="23">
        <v>-14.28571428571429</v>
      </c>
      <c r="FI108" s="23">
        <v>-500</v>
      </c>
      <c r="FJ108" s="23" t="s">
        <v>2593</v>
      </c>
      <c r="FK108" s="23" t="s">
        <v>782</v>
      </c>
      <c r="FM108" s="23" t="s">
        <v>821</v>
      </c>
      <c r="FN108" s="23" t="s">
        <v>781</v>
      </c>
      <c r="FO108" s="23" t="s">
        <v>2588</v>
      </c>
      <c r="FP108" s="23">
        <v>0</v>
      </c>
      <c r="FQ108" s="23">
        <v>1</v>
      </c>
      <c r="FR108" s="23">
        <v>0</v>
      </c>
      <c r="FS108" s="23">
        <v>0</v>
      </c>
      <c r="FT108" s="23">
        <v>0</v>
      </c>
      <c r="FU108" s="23">
        <v>1</v>
      </c>
      <c r="FV108" s="23">
        <v>0</v>
      </c>
      <c r="FW108" s="23">
        <v>0</v>
      </c>
      <c r="FX108" s="23">
        <v>0</v>
      </c>
      <c r="FY108" s="23">
        <v>0</v>
      </c>
      <c r="FZ108" s="23">
        <v>0</v>
      </c>
      <c r="GA108" s="23">
        <v>0</v>
      </c>
      <c r="GB108" s="23">
        <v>0</v>
      </c>
      <c r="GC108" s="23">
        <v>0</v>
      </c>
      <c r="HH108" s="23" t="s">
        <v>781</v>
      </c>
      <c r="HJ108" s="23">
        <v>3000</v>
      </c>
      <c r="HK108" s="23">
        <v>3000</v>
      </c>
      <c r="HM108" s="23">
        <v>2500</v>
      </c>
      <c r="HN108" s="23">
        <v>20</v>
      </c>
      <c r="HO108" s="23">
        <v>500</v>
      </c>
      <c r="HP108" s="23" t="s">
        <v>2594</v>
      </c>
      <c r="HQ108" s="23" t="s">
        <v>796</v>
      </c>
      <c r="HR108" s="23" t="s">
        <v>806</v>
      </c>
      <c r="HT108" s="23" t="s">
        <v>781</v>
      </c>
      <c r="HU108" s="23" t="s">
        <v>2545</v>
      </c>
      <c r="HV108" s="23">
        <v>0</v>
      </c>
      <c r="HW108" s="23">
        <v>0</v>
      </c>
      <c r="HX108" s="23">
        <v>0</v>
      </c>
      <c r="HY108" s="23">
        <v>0</v>
      </c>
      <c r="HZ108" s="23">
        <v>0</v>
      </c>
      <c r="IA108" s="23">
        <v>0</v>
      </c>
      <c r="IB108" s="23">
        <v>0</v>
      </c>
      <c r="IC108" s="23">
        <v>1</v>
      </c>
      <c r="ID108" s="23">
        <v>0</v>
      </c>
      <c r="IE108" s="23">
        <v>0</v>
      </c>
      <c r="IF108" s="23">
        <v>1</v>
      </c>
      <c r="IG108" s="23">
        <v>0</v>
      </c>
      <c r="IH108" s="23">
        <v>0</v>
      </c>
      <c r="II108" s="23">
        <v>0</v>
      </c>
      <c r="QN108" s="23" t="s">
        <v>781</v>
      </c>
      <c r="QP108" s="23">
        <v>1250</v>
      </c>
      <c r="QQ108" s="23">
        <v>1250</v>
      </c>
      <c r="QS108" s="23">
        <v>1300</v>
      </c>
      <c r="QT108" s="23">
        <v>-3.8461538461538458</v>
      </c>
      <c r="QU108" s="23">
        <v>-50</v>
      </c>
      <c r="QW108" s="23" t="s">
        <v>782</v>
      </c>
      <c r="QY108" s="23" t="s">
        <v>783</v>
      </c>
      <c r="QZ108" s="23" t="s">
        <v>781</v>
      </c>
      <c r="RA108" s="23" t="s">
        <v>811</v>
      </c>
      <c r="RB108" s="23">
        <v>0</v>
      </c>
      <c r="RC108" s="23">
        <v>0</v>
      </c>
      <c r="RD108" s="23">
        <v>0</v>
      </c>
      <c r="RE108" s="23">
        <v>0</v>
      </c>
      <c r="RF108" s="23">
        <v>0</v>
      </c>
      <c r="RG108" s="23">
        <v>0</v>
      </c>
      <c r="RH108" s="23">
        <v>0</v>
      </c>
      <c r="RI108" s="23">
        <v>0</v>
      </c>
      <c r="RJ108" s="23">
        <v>0</v>
      </c>
      <c r="RK108" s="23">
        <v>0</v>
      </c>
      <c r="RL108" s="23">
        <v>0</v>
      </c>
      <c r="RM108" s="23">
        <v>0</v>
      </c>
      <c r="RN108" s="23">
        <v>1</v>
      </c>
      <c r="RO108" s="23">
        <v>0</v>
      </c>
      <c r="RQ108" s="23" t="s">
        <v>2595</v>
      </c>
      <c r="RR108" s="23" t="s">
        <v>786</v>
      </c>
      <c r="RT108" s="23">
        <v>200</v>
      </c>
      <c r="RU108" s="23">
        <v>200</v>
      </c>
      <c r="RW108" s="23">
        <v>250</v>
      </c>
      <c r="RX108" s="23">
        <v>-20</v>
      </c>
      <c r="RY108" s="23">
        <v>-50</v>
      </c>
      <c r="RZ108" s="23" t="s">
        <v>2596</v>
      </c>
      <c r="SA108" s="23" t="s">
        <v>796</v>
      </c>
      <c r="SB108" s="23" t="s">
        <v>814</v>
      </c>
      <c r="SD108" s="23" t="s">
        <v>781</v>
      </c>
      <c r="SE108" s="23" t="s">
        <v>810</v>
      </c>
      <c r="SF108" s="23">
        <v>0</v>
      </c>
      <c r="SG108" s="23">
        <v>0</v>
      </c>
      <c r="SH108" s="23">
        <v>0</v>
      </c>
      <c r="SI108" s="23">
        <v>0</v>
      </c>
      <c r="SJ108" s="23">
        <v>0</v>
      </c>
      <c r="SK108" s="23">
        <v>1</v>
      </c>
      <c r="SL108" s="23">
        <v>0</v>
      </c>
      <c r="SM108" s="23">
        <v>0</v>
      </c>
      <c r="SN108" s="23">
        <v>0</v>
      </c>
      <c r="SO108" s="23">
        <v>0</v>
      </c>
      <c r="SP108" s="23">
        <v>0</v>
      </c>
      <c r="SQ108" s="23">
        <v>0</v>
      </c>
      <c r="SR108" s="23">
        <v>0</v>
      </c>
      <c r="SS108" s="23">
        <v>0</v>
      </c>
      <c r="VD108" s="23" t="s">
        <v>781</v>
      </c>
      <c r="VF108" s="23">
        <v>1000</v>
      </c>
      <c r="VG108" s="23">
        <v>1000</v>
      </c>
      <c r="VI108" s="23">
        <v>1000</v>
      </c>
      <c r="VJ108" s="23">
        <v>0</v>
      </c>
      <c r="VK108" s="23">
        <v>0</v>
      </c>
      <c r="VM108" s="23" t="s">
        <v>782</v>
      </c>
      <c r="VO108" s="23" t="s">
        <v>821</v>
      </c>
      <c r="VP108" s="23" t="s">
        <v>781</v>
      </c>
      <c r="VQ108" s="23" t="s">
        <v>2597</v>
      </c>
      <c r="VR108" s="23">
        <v>0</v>
      </c>
      <c r="VS108" s="23">
        <v>1</v>
      </c>
      <c r="VT108" s="23">
        <v>0</v>
      </c>
      <c r="VU108" s="23">
        <v>0</v>
      </c>
      <c r="VV108" s="23">
        <v>0</v>
      </c>
      <c r="VW108" s="23">
        <v>0</v>
      </c>
      <c r="VX108" s="23">
        <v>0</v>
      </c>
      <c r="VY108" s="23">
        <v>0</v>
      </c>
      <c r="VZ108" s="23">
        <v>1</v>
      </c>
      <c r="WA108" s="23">
        <v>0</v>
      </c>
      <c r="WB108" s="23">
        <v>0</v>
      </c>
      <c r="WC108" s="23">
        <v>0</v>
      </c>
      <c r="WD108" s="23">
        <v>0</v>
      </c>
      <c r="WE108" s="23">
        <v>0</v>
      </c>
      <c r="WH108" s="23" t="s">
        <v>781</v>
      </c>
      <c r="WJ108" s="23">
        <v>3000</v>
      </c>
      <c r="WK108" s="23">
        <v>3000</v>
      </c>
      <c r="WM108" s="23">
        <v>3000</v>
      </c>
      <c r="WN108" s="23">
        <v>0</v>
      </c>
      <c r="WO108" s="23">
        <v>0</v>
      </c>
      <c r="WQ108" s="23" t="s">
        <v>782</v>
      </c>
      <c r="WS108" s="23" t="s">
        <v>783</v>
      </c>
      <c r="WT108" s="23" t="s">
        <v>785</v>
      </c>
      <c r="AAC108" s="25">
        <v>174210386</v>
      </c>
      <c r="AAD108" s="23">
        <v>44313.585555555561</v>
      </c>
      <c r="AAF108" s="23" t="s">
        <v>2172</v>
      </c>
      <c r="AAG108" s="23" t="s">
        <v>2173</v>
      </c>
      <c r="AAJ108" s="23">
        <v>115</v>
      </c>
    </row>
    <row r="109" spans="1:712" x14ac:dyDescent="0.3">
      <c r="A109" s="23" t="s">
        <v>2598</v>
      </c>
      <c r="B109" s="25">
        <v>44313.496813148136</v>
      </c>
      <c r="C109" s="25">
        <v>44313.537734571757</v>
      </c>
      <c r="D109" s="25">
        <v>44313</v>
      </c>
      <c r="E109" s="23" t="s">
        <v>2473</v>
      </c>
      <c r="F109" s="23" t="s">
        <v>790</v>
      </c>
      <c r="G109" s="25">
        <v>44313</v>
      </c>
      <c r="H109" s="23" t="s">
        <v>791</v>
      </c>
      <c r="I109" s="23" t="s">
        <v>792</v>
      </c>
      <c r="J109" s="23" t="s">
        <v>792</v>
      </c>
      <c r="K109" s="23" t="s">
        <v>792</v>
      </c>
      <c r="L109" s="23" t="s">
        <v>793</v>
      </c>
      <c r="M109" s="23" t="s">
        <v>2599</v>
      </c>
      <c r="N109" s="23" t="s">
        <v>2600</v>
      </c>
      <c r="O109" s="23">
        <v>1</v>
      </c>
      <c r="P109" s="23">
        <v>1</v>
      </c>
      <c r="Q109" s="23">
        <v>0</v>
      </c>
      <c r="R109" s="23">
        <v>0</v>
      </c>
      <c r="S109" s="23">
        <v>0</v>
      </c>
      <c r="T109" s="23">
        <v>0</v>
      </c>
      <c r="U109" s="23">
        <v>1</v>
      </c>
      <c r="V109" s="23">
        <v>0</v>
      </c>
      <c r="W109" s="23">
        <v>0</v>
      </c>
      <c r="X109" s="23">
        <v>0</v>
      </c>
      <c r="Y109" s="23">
        <v>0</v>
      </c>
      <c r="Z109" s="23">
        <v>0</v>
      </c>
      <c r="AA109" s="23">
        <v>0</v>
      </c>
      <c r="AB109" s="23">
        <v>1</v>
      </c>
      <c r="AC109" s="23">
        <v>0</v>
      </c>
      <c r="AD109" s="23">
        <v>0</v>
      </c>
      <c r="AE109" s="23">
        <v>1</v>
      </c>
      <c r="AF109" s="23">
        <v>1</v>
      </c>
      <c r="AG109" s="23">
        <v>1</v>
      </c>
      <c r="AH109" s="23">
        <v>0</v>
      </c>
      <c r="AI109" s="23">
        <v>0</v>
      </c>
      <c r="AJ109" s="23">
        <v>0</v>
      </c>
      <c r="AK109" s="23">
        <v>0</v>
      </c>
      <c r="AL109" s="23" t="s">
        <v>781</v>
      </c>
      <c r="AN109" s="23">
        <v>1000</v>
      </c>
      <c r="AO109" s="23">
        <v>1000</v>
      </c>
      <c r="AQ109" s="23">
        <v>1000</v>
      </c>
      <c r="AR109" s="23">
        <v>0</v>
      </c>
      <c r="AS109" s="23">
        <v>0</v>
      </c>
      <c r="AU109" s="23" t="s">
        <v>782</v>
      </c>
      <c r="AW109" s="23" t="s">
        <v>783</v>
      </c>
      <c r="AX109" s="23" t="s">
        <v>785</v>
      </c>
      <c r="BP109" s="23" t="s">
        <v>781</v>
      </c>
      <c r="BR109" s="23">
        <v>1000</v>
      </c>
      <c r="BS109" s="23">
        <v>1000</v>
      </c>
      <c r="BU109" s="23">
        <v>1000</v>
      </c>
      <c r="BV109" s="23">
        <v>0</v>
      </c>
      <c r="BW109" s="23">
        <v>0</v>
      </c>
      <c r="BY109" s="23" t="s">
        <v>782</v>
      </c>
      <c r="CA109" s="23" t="s">
        <v>783</v>
      </c>
      <c r="CB109" s="23" t="s">
        <v>781</v>
      </c>
      <c r="CC109" s="23" t="s">
        <v>810</v>
      </c>
      <c r="CD109" s="23">
        <v>0</v>
      </c>
      <c r="CE109" s="23">
        <v>0</v>
      </c>
      <c r="CF109" s="23">
        <v>0</v>
      </c>
      <c r="CG109" s="23">
        <v>0</v>
      </c>
      <c r="CH109" s="23">
        <v>0</v>
      </c>
      <c r="CI109" s="23">
        <v>1</v>
      </c>
      <c r="CJ109" s="23">
        <v>0</v>
      </c>
      <c r="CK109" s="23">
        <v>0</v>
      </c>
      <c r="CL109" s="23">
        <v>0</v>
      </c>
      <c r="CM109" s="23">
        <v>0</v>
      </c>
      <c r="CN109" s="23">
        <v>0</v>
      </c>
      <c r="CO109" s="23">
        <v>0</v>
      </c>
      <c r="CP109" s="23">
        <v>0</v>
      </c>
      <c r="CQ109" s="23">
        <v>0</v>
      </c>
      <c r="HH109" s="23" t="s">
        <v>781</v>
      </c>
      <c r="HJ109" s="23">
        <v>3000</v>
      </c>
      <c r="HK109" s="23">
        <v>3000</v>
      </c>
      <c r="HM109" s="23">
        <v>2500</v>
      </c>
      <c r="HN109" s="23">
        <v>20</v>
      </c>
      <c r="HO109" s="23">
        <v>500</v>
      </c>
      <c r="HP109" s="23" t="s">
        <v>2601</v>
      </c>
      <c r="HQ109" s="23" t="s">
        <v>796</v>
      </c>
      <c r="HR109" s="23" t="s">
        <v>806</v>
      </c>
      <c r="HT109" s="23" t="s">
        <v>781</v>
      </c>
      <c r="HU109" s="23" t="s">
        <v>2545</v>
      </c>
      <c r="HV109" s="23">
        <v>0</v>
      </c>
      <c r="HW109" s="23">
        <v>0</v>
      </c>
      <c r="HX109" s="23">
        <v>0</v>
      </c>
      <c r="HY109" s="23">
        <v>0</v>
      </c>
      <c r="HZ109" s="23">
        <v>0</v>
      </c>
      <c r="IA109" s="23">
        <v>0</v>
      </c>
      <c r="IB109" s="23">
        <v>0</v>
      </c>
      <c r="IC109" s="23">
        <v>1</v>
      </c>
      <c r="ID109" s="23">
        <v>0</v>
      </c>
      <c r="IE109" s="23">
        <v>0</v>
      </c>
      <c r="IF109" s="23">
        <v>1</v>
      </c>
      <c r="IG109" s="23">
        <v>0</v>
      </c>
      <c r="IH109" s="23">
        <v>0</v>
      </c>
      <c r="II109" s="23">
        <v>0</v>
      </c>
      <c r="QN109" s="23" t="s">
        <v>781</v>
      </c>
      <c r="QP109" s="23">
        <v>1250</v>
      </c>
      <c r="QQ109" s="23">
        <v>1250</v>
      </c>
      <c r="QS109" s="23">
        <v>1300</v>
      </c>
      <c r="QT109" s="23">
        <v>-3.8461538461538458</v>
      </c>
      <c r="QU109" s="23">
        <v>-50</v>
      </c>
      <c r="QW109" s="23" t="s">
        <v>782</v>
      </c>
      <c r="QY109" s="23" t="s">
        <v>783</v>
      </c>
      <c r="QZ109" s="23" t="s">
        <v>781</v>
      </c>
      <c r="RA109" s="23" t="s">
        <v>811</v>
      </c>
      <c r="RB109" s="23">
        <v>0</v>
      </c>
      <c r="RC109" s="23">
        <v>0</v>
      </c>
      <c r="RD109" s="23">
        <v>0</v>
      </c>
      <c r="RE109" s="23">
        <v>0</v>
      </c>
      <c r="RF109" s="23">
        <v>0</v>
      </c>
      <c r="RG109" s="23">
        <v>0</v>
      </c>
      <c r="RH109" s="23">
        <v>0</v>
      </c>
      <c r="RI109" s="23">
        <v>0</v>
      </c>
      <c r="RJ109" s="23">
        <v>0</v>
      </c>
      <c r="RK109" s="23">
        <v>0</v>
      </c>
      <c r="RL109" s="23">
        <v>0</v>
      </c>
      <c r="RM109" s="23">
        <v>0</v>
      </c>
      <c r="RN109" s="23">
        <v>1</v>
      </c>
      <c r="RO109" s="23">
        <v>0</v>
      </c>
      <c r="RQ109" s="23" t="s">
        <v>2602</v>
      </c>
      <c r="RR109" s="23" t="s">
        <v>786</v>
      </c>
      <c r="RT109" s="23">
        <v>250</v>
      </c>
      <c r="RU109" s="23">
        <v>250</v>
      </c>
      <c r="RW109" s="23">
        <v>250</v>
      </c>
      <c r="RX109" s="23">
        <v>0</v>
      </c>
      <c r="RY109" s="23">
        <v>0</v>
      </c>
      <c r="SA109" s="23" t="s">
        <v>796</v>
      </c>
      <c r="SB109" s="23" t="s">
        <v>814</v>
      </c>
      <c r="SD109" s="23" t="s">
        <v>781</v>
      </c>
      <c r="SE109" s="23" t="s">
        <v>2568</v>
      </c>
      <c r="SF109" s="23">
        <v>0</v>
      </c>
      <c r="SG109" s="23">
        <v>1</v>
      </c>
      <c r="SH109" s="23">
        <v>0</v>
      </c>
      <c r="SI109" s="23">
        <v>0</v>
      </c>
      <c r="SJ109" s="23">
        <v>0</v>
      </c>
      <c r="SK109" s="23">
        <v>1</v>
      </c>
      <c r="SL109" s="23">
        <v>0</v>
      </c>
      <c r="SM109" s="23">
        <v>0</v>
      </c>
      <c r="SN109" s="23">
        <v>0</v>
      </c>
      <c r="SO109" s="23">
        <v>0</v>
      </c>
      <c r="SP109" s="23">
        <v>0</v>
      </c>
      <c r="SQ109" s="23">
        <v>0</v>
      </c>
      <c r="SR109" s="23">
        <v>0</v>
      </c>
      <c r="SS109" s="23">
        <v>0</v>
      </c>
      <c r="TZ109" s="23" t="s">
        <v>781</v>
      </c>
      <c r="UB109" s="23">
        <v>150</v>
      </c>
      <c r="UC109" s="23">
        <v>150</v>
      </c>
      <c r="UE109" s="23">
        <v>150</v>
      </c>
      <c r="UF109" s="23">
        <v>0</v>
      </c>
      <c r="UG109" s="23">
        <v>0</v>
      </c>
      <c r="UI109" s="23" t="s">
        <v>796</v>
      </c>
      <c r="UJ109" s="23" t="s">
        <v>806</v>
      </c>
      <c r="UL109" s="23" t="s">
        <v>785</v>
      </c>
      <c r="VD109" s="23" t="s">
        <v>781</v>
      </c>
      <c r="VF109" s="23">
        <v>1000</v>
      </c>
      <c r="VG109" s="23">
        <v>1000</v>
      </c>
      <c r="VI109" s="23">
        <v>1000</v>
      </c>
      <c r="VJ109" s="23">
        <v>0</v>
      </c>
      <c r="VK109" s="23">
        <v>0</v>
      </c>
      <c r="VM109" s="23" t="s">
        <v>782</v>
      </c>
      <c r="VO109" s="23" t="s">
        <v>821</v>
      </c>
      <c r="VP109" s="23" t="s">
        <v>781</v>
      </c>
      <c r="VQ109" s="23" t="s">
        <v>2568</v>
      </c>
      <c r="VR109" s="23">
        <v>0</v>
      </c>
      <c r="VS109" s="23">
        <v>1</v>
      </c>
      <c r="VT109" s="23">
        <v>0</v>
      </c>
      <c r="VU109" s="23">
        <v>0</v>
      </c>
      <c r="VV109" s="23">
        <v>0</v>
      </c>
      <c r="VW109" s="23">
        <v>1</v>
      </c>
      <c r="VX109" s="23">
        <v>0</v>
      </c>
      <c r="VY109" s="23">
        <v>0</v>
      </c>
      <c r="VZ109" s="23">
        <v>0</v>
      </c>
      <c r="WA109" s="23">
        <v>0</v>
      </c>
      <c r="WB109" s="23">
        <v>0</v>
      </c>
      <c r="WC109" s="23">
        <v>0</v>
      </c>
      <c r="WD109" s="23">
        <v>0</v>
      </c>
      <c r="WE109" s="23">
        <v>0</v>
      </c>
      <c r="AAC109" s="25">
        <v>174210417</v>
      </c>
      <c r="AAD109" s="23">
        <v>44313.585613425923</v>
      </c>
      <c r="AAF109" s="23" t="s">
        <v>2172</v>
      </c>
      <c r="AAG109" s="23" t="s">
        <v>2173</v>
      </c>
      <c r="AAJ109" s="23">
        <v>116</v>
      </c>
    </row>
    <row r="110" spans="1:712" x14ac:dyDescent="0.3">
      <c r="A110" s="23" t="s">
        <v>2603</v>
      </c>
      <c r="B110" s="25">
        <v>44313.500466122692</v>
      </c>
      <c r="C110" s="25">
        <v>44313.504674479162</v>
      </c>
      <c r="D110" s="25">
        <v>44313</v>
      </c>
      <c r="E110" s="23" t="s">
        <v>2473</v>
      </c>
      <c r="F110" s="23" t="s">
        <v>790</v>
      </c>
      <c r="G110" s="25">
        <v>44313</v>
      </c>
      <c r="H110" s="23" t="s">
        <v>791</v>
      </c>
      <c r="I110" s="23" t="s">
        <v>792</v>
      </c>
      <c r="J110" s="23" t="s">
        <v>792</v>
      </c>
      <c r="K110" s="23" t="s">
        <v>792</v>
      </c>
      <c r="L110" s="23" t="s">
        <v>793</v>
      </c>
      <c r="M110" s="23" t="s">
        <v>2604</v>
      </c>
      <c r="N110" s="23" t="s">
        <v>2605</v>
      </c>
      <c r="O110" s="23">
        <v>0</v>
      </c>
      <c r="P110" s="23">
        <v>1</v>
      </c>
      <c r="Q110" s="23">
        <v>0</v>
      </c>
      <c r="R110" s="23">
        <v>0</v>
      </c>
      <c r="S110" s="23">
        <v>1</v>
      </c>
      <c r="T110" s="23">
        <v>0</v>
      </c>
      <c r="U110" s="23">
        <v>0</v>
      </c>
      <c r="V110" s="23">
        <v>0</v>
      </c>
      <c r="W110" s="23">
        <v>0</v>
      </c>
      <c r="X110" s="23">
        <v>0</v>
      </c>
      <c r="Y110" s="23">
        <v>0</v>
      </c>
      <c r="Z110" s="23">
        <v>0</v>
      </c>
      <c r="AA110" s="23">
        <v>0</v>
      </c>
      <c r="AB110" s="23">
        <v>1</v>
      </c>
      <c r="AC110" s="23">
        <v>0</v>
      </c>
      <c r="AD110" s="23">
        <v>0</v>
      </c>
      <c r="AE110" s="23">
        <v>0</v>
      </c>
      <c r="AF110" s="23">
        <v>1</v>
      </c>
      <c r="AG110" s="23">
        <v>1</v>
      </c>
      <c r="AH110" s="23">
        <v>0</v>
      </c>
      <c r="AI110" s="23">
        <v>0</v>
      </c>
      <c r="AJ110" s="23">
        <v>0</v>
      </c>
      <c r="AK110" s="23">
        <v>0</v>
      </c>
      <c r="BP110" s="23" t="s">
        <v>781</v>
      </c>
      <c r="BR110" s="23">
        <v>1000</v>
      </c>
      <c r="BS110" s="23">
        <v>1000</v>
      </c>
      <c r="BU110" s="23">
        <v>1000</v>
      </c>
      <c r="BV110" s="23">
        <v>0</v>
      </c>
      <c r="BW110" s="23">
        <v>0</v>
      </c>
      <c r="BY110" s="23" t="s">
        <v>782</v>
      </c>
      <c r="CA110" s="23" t="s">
        <v>783</v>
      </c>
      <c r="CB110" s="23" t="s">
        <v>781</v>
      </c>
      <c r="CC110" s="23" t="s">
        <v>810</v>
      </c>
      <c r="CD110" s="23">
        <v>0</v>
      </c>
      <c r="CE110" s="23">
        <v>0</v>
      </c>
      <c r="CF110" s="23">
        <v>0</v>
      </c>
      <c r="CG110" s="23">
        <v>0</v>
      </c>
      <c r="CH110" s="23">
        <v>0</v>
      </c>
      <c r="CI110" s="23">
        <v>1</v>
      </c>
      <c r="CJ110" s="23">
        <v>0</v>
      </c>
      <c r="CK110" s="23">
        <v>0</v>
      </c>
      <c r="CL110" s="23">
        <v>0</v>
      </c>
      <c r="CM110" s="23">
        <v>0</v>
      </c>
      <c r="CN110" s="23">
        <v>0</v>
      </c>
      <c r="CO110" s="23">
        <v>0</v>
      </c>
      <c r="CP110" s="23">
        <v>0</v>
      </c>
      <c r="CQ110" s="23">
        <v>0</v>
      </c>
      <c r="FB110" s="23" t="s">
        <v>781</v>
      </c>
      <c r="FD110" s="23">
        <v>3000</v>
      </c>
      <c r="FE110" s="23">
        <v>3000</v>
      </c>
      <c r="FG110" s="23">
        <v>3500</v>
      </c>
      <c r="FH110" s="23">
        <v>-14.28571428571429</v>
      </c>
      <c r="FI110" s="23">
        <v>-500</v>
      </c>
      <c r="FJ110" s="23" t="s">
        <v>2606</v>
      </c>
      <c r="FK110" s="23" t="s">
        <v>782</v>
      </c>
      <c r="FM110" s="23" t="s">
        <v>821</v>
      </c>
      <c r="FN110" s="23" t="s">
        <v>781</v>
      </c>
      <c r="FO110" s="23" t="s">
        <v>2588</v>
      </c>
      <c r="FP110" s="23">
        <v>0</v>
      </c>
      <c r="FQ110" s="23">
        <v>1</v>
      </c>
      <c r="FR110" s="23">
        <v>0</v>
      </c>
      <c r="FS110" s="23">
        <v>0</v>
      </c>
      <c r="FT110" s="23">
        <v>0</v>
      </c>
      <c r="FU110" s="23">
        <v>1</v>
      </c>
      <c r="FV110" s="23">
        <v>0</v>
      </c>
      <c r="FW110" s="23">
        <v>0</v>
      </c>
      <c r="FX110" s="23">
        <v>0</v>
      </c>
      <c r="FY110" s="23">
        <v>0</v>
      </c>
      <c r="FZ110" s="23">
        <v>0</v>
      </c>
      <c r="GA110" s="23">
        <v>0</v>
      </c>
      <c r="GB110" s="23">
        <v>0</v>
      </c>
      <c r="GC110" s="23">
        <v>0</v>
      </c>
      <c r="RR110" s="23" t="s">
        <v>786</v>
      </c>
      <c r="RT110" s="23">
        <v>250</v>
      </c>
      <c r="RU110" s="23">
        <v>250</v>
      </c>
      <c r="RW110" s="23">
        <v>250</v>
      </c>
      <c r="RX110" s="23">
        <v>0</v>
      </c>
      <c r="RY110" s="23">
        <v>0</v>
      </c>
      <c r="SA110" s="23" t="s">
        <v>796</v>
      </c>
      <c r="SB110" s="23" t="s">
        <v>875</v>
      </c>
      <c r="SD110" s="23" t="s">
        <v>781</v>
      </c>
      <c r="SE110" s="23" t="s">
        <v>2588</v>
      </c>
      <c r="SF110" s="23">
        <v>0</v>
      </c>
      <c r="SG110" s="23">
        <v>1</v>
      </c>
      <c r="SH110" s="23">
        <v>0</v>
      </c>
      <c r="SI110" s="23">
        <v>0</v>
      </c>
      <c r="SJ110" s="23">
        <v>0</v>
      </c>
      <c r="SK110" s="23">
        <v>1</v>
      </c>
      <c r="SL110" s="23">
        <v>0</v>
      </c>
      <c r="SM110" s="23">
        <v>0</v>
      </c>
      <c r="SN110" s="23">
        <v>0</v>
      </c>
      <c r="SO110" s="23">
        <v>0</v>
      </c>
      <c r="SP110" s="23">
        <v>0</v>
      </c>
      <c r="SQ110" s="23">
        <v>0</v>
      </c>
      <c r="SR110" s="23">
        <v>0</v>
      </c>
      <c r="SS110" s="23">
        <v>0</v>
      </c>
      <c r="TZ110" s="23" t="s">
        <v>781</v>
      </c>
      <c r="UB110" s="23">
        <v>150</v>
      </c>
      <c r="UC110" s="23">
        <v>150</v>
      </c>
      <c r="UE110" s="23">
        <v>150</v>
      </c>
      <c r="UF110" s="23">
        <v>0</v>
      </c>
      <c r="UG110" s="23">
        <v>0</v>
      </c>
      <c r="UI110" s="23" t="s">
        <v>796</v>
      </c>
      <c r="UJ110" s="23" t="s">
        <v>806</v>
      </c>
      <c r="UL110" s="23" t="s">
        <v>785</v>
      </c>
      <c r="VD110" s="23" t="s">
        <v>781</v>
      </c>
      <c r="VF110" s="23">
        <v>1000</v>
      </c>
      <c r="VG110" s="23">
        <v>1000</v>
      </c>
      <c r="VI110" s="23">
        <v>1000</v>
      </c>
      <c r="VJ110" s="23">
        <v>0</v>
      </c>
      <c r="VK110" s="23">
        <v>0</v>
      </c>
      <c r="VM110" s="23" t="s">
        <v>782</v>
      </c>
      <c r="VO110" s="23" t="s">
        <v>821</v>
      </c>
      <c r="VP110" s="23" t="s">
        <v>785</v>
      </c>
      <c r="AAC110" s="25">
        <v>174210430</v>
      </c>
      <c r="AAD110" s="23">
        <v>44313.585648148153</v>
      </c>
      <c r="AAF110" s="23" t="s">
        <v>2172</v>
      </c>
      <c r="AAG110" s="23" t="s">
        <v>2173</v>
      </c>
      <c r="AAJ110" s="23">
        <v>117</v>
      </c>
    </row>
    <row r="111" spans="1:712" x14ac:dyDescent="0.3">
      <c r="A111" s="23" t="s">
        <v>2607</v>
      </c>
      <c r="B111" s="25">
        <v>44313.50497253472</v>
      </c>
      <c r="C111" s="25">
        <v>44313.510924780086</v>
      </c>
      <c r="D111" s="25">
        <v>44313</v>
      </c>
      <c r="E111" s="23" t="s">
        <v>2473</v>
      </c>
      <c r="F111" s="23" t="s">
        <v>790</v>
      </c>
      <c r="G111" s="25">
        <v>44313</v>
      </c>
      <c r="H111" s="23" t="s">
        <v>791</v>
      </c>
      <c r="I111" s="23" t="s">
        <v>792</v>
      </c>
      <c r="J111" s="23" t="s">
        <v>792</v>
      </c>
      <c r="K111" s="23" t="s">
        <v>792</v>
      </c>
      <c r="L111" s="23" t="s">
        <v>793</v>
      </c>
      <c r="M111" s="23" t="s">
        <v>2608</v>
      </c>
      <c r="N111" s="23" t="s">
        <v>2609</v>
      </c>
      <c r="O111" s="23">
        <v>0</v>
      </c>
      <c r="P111" s="23">
        <v>1</v>
      </c>
      <c r="Q111" s="23">
        <v>0</v>
      </c>
      <c r="R111" s="23">
        <v>0</v>
      </c>
      <c r="S111" s="23">
        <v>0</v>
      </c>
      <c r="T111" s="23">
        <v>0</v>
      </c>
      <c r="U111" s="23">
        <v>0</v>
      </c>
      <c r="V111" s="23">
        <v>0</v>
      </c>
      <c r="W111" s="23">
        <v>0</v>
      </c>
      <c r="X111" s="23">
        <v>0</v>
      </c>
      <c r="Y111" s="23">
        <v>0</v>
      </c>
      <c r="Z111" s="23">
        <v>0</v>
      </c>
      <c r="AA111" s="23">
        <v>0</v>
      </c>
      <c r="AB111" s="23">
        <v>1</v>
      </c>
      <c r="AC111" s="23">
        <v>0</v>
      </c>
      <c r="AD111" s="23">
        <v>0</v>
      </c>
      <c r="AE111" s="23">
        <v>0</v>
      </c>
      <c r="AF111" s="23">
        <v>1</v>
      </c>
      <c r="AG111" s="23">
        <v>0</v>
      </c>
      <c r="AH111" s="23">
        <v>0</v>
      </c>
      <c r="AI111" s="23">
        <v>0</v>
      </c>
      <c r="AJ111" s="23">
        <v>0</v>
      </c>
      <c r="AK111" s="23">
        <v>0</v>
      </c>
      <c r="BP111" s="23" t="s">
        <v>781</v>
      </c>
      <c r="BR111" s="23">
        <v>1000</v>
      </c>
      <c r="BS111" s="23">
        <v>1000</v>
      </c>
      <c r="BU111" s="23">
        <v>1000</v>
      </c>
      <c r="BV111" s="23">
        <v>0</v>
      </c>
      <c r="BW111" s="23">
        <v>0</v>
      </c>
      <c r="BY111" s="23" t="s">
        <v>782</v>
      </c>
      <c r="CA111" s="23" t="s">
        <v>783</v>
      </c>
      <c r="CB111" s="23" t="s">
        <v>781</v>
      </c>
      <c r="CC111" s="23" t="s">
        <v>813</v>
      </c>
      <c r="CD111" s="23">
        <v>0</v>
      </c>
      <c r="CE111" s="23">
        <v>0</v>
      </c>
      <c r="CF111" s="23">
        <v>0</v>
      </c>
      <c r="CG111" s="23">
        <v>0</v>
      </c>
      <c r="CH111" s="23">
        <v>0</v>
      </c>
      <c r="CI111" s="23">
        <v>0</v>
      </c>
      <c r="CJ111" s="23">
        <v>0</v>
      </c>
      <c r="CK111" s="23">
        <v>0</v>
      </c>
      <c r="CL111" s="23">
        <v>1</v>
      </c>
      <c r="CM111" s="23">
        <v>0</v>
      </c>
      <c r="CN111" s="23">
        <v>0</v>
      </c>
      <c r="CO111" s="23">
        <v>0</v>
      </c>
      <c r="CP111" s="23">
        <v>0</v>
      </c>
      <c r="CQ111" s="23">
        <v>0</v>
      </c>
      <c r="RR111" s="23" t="s">
        <v>786</v>
      </c>
      <c r="RT111" s="23">
        <v>250</v>
      </c>
      <c r="RU111" s="23">
        <v>250</v>
      </c>
      <c r="RW111" s="23">
        <v>250</v>
      </c>
      <c r="RX111" s="23">
        <v>0</v>
      </c>
      <c r="RY111" s="23">
        <v>0</v>
      </c>
      <c r="SA111" s="23" t="s">
        <v>796</v>
      </c>
      <c r="SB111" s="23" t="s">
        <v>814</v>
      </c>
      <c r="SD111" s="23" t="s">
        <v>781</v>
      </c>
      <c r="SE111" s="23" t="s">
        <v>2568</v>
      </c>
      <c r="SF111" s="23">
        <v>0</v>
      </c>
      <c r="SG111" s="23">
        <v>1</v>
      </c>
      <c r="SH111" s="23">
        <v>0</v>
      </c>
      <c r="SI111" s="23">
        <v>0</v>
      </c>
      <c r="SJ111" s="23">
        <v>0</v>
      </c>
      <c r="SK111" s="23">
        <v>1</v>
      </c>
      <c r="SL111" s="23">
        <v>0</v>
      </c>
      <c r="SM111" s="23">
        <v>0</v>
      </c>
      <c r="SN111" s="23">
        <v>0</v>
      </c>
      <c r="SO111" s="23">
        <v>0</v>
      </c>
      <c r="SP111" s="23">
        <v>0</v>
      </c>
      <c r="SQ111" s="23">
        <v>0</v>
      </c>
      <c r="SR111" s="23">
        <v>0</v>
      </c>
      <c r="SS111" s="23">
        <v>0</v>
      </c>
      <c r="TZ111" s="23" t="s">
        <v>781</v>
      </c>
      <c r="UB111" s="23">
        <v>150</v>
      </c>
      <c r="UC111" s="23">
        <v>150</v>
      </c>
      <c r="UE111" s="23">
        <v>150</v>
      </c>
      <c r="UF111" s="23">
        <v>0</v>
      </c>
      <c r="UG111" s="23">
        <v>0</v>
      </c>
      <c r="UI111" s="23" t="s">
        <v>796</v>
      </c>
      <c r="UJ111" s="23" t="s">
        <v>806</v>
      </c>
      <c r="UL111" s="23" t="s">
        <v>785</v>
      </c>
      <c r="AAB111" s="23" t="s">
        <v>2610</v>
      </c>
      <c r="AAC111" s="25">
        <v>174210449</v>
      </c>
      <c r="AAD111" s="23">
        <v>44313.5856712963</v>
      </c>
      <c r="AAF111" s="23" t="s">
        <v>2172</v>
      </c>
      <c r="AAG111" s="23" t="s">
        <v>2173</v>
      </c>
      <c r="AAJ111" s="23">
        <v>118</v>
      </c>
    </row>
    <row r="112" spans="1:712" x14ac:dyDescent="0.3">
      <c r="A112" s="23" t="s">
        <v>2611</v>
      </c>
      <c r="B112" s="25">
        <v>44313.511336180563</v>
      </c>
      <c r="C112" s="25">
        <v>44313.518972013888</v>
      </c>
      <c r="D112" s="25">
        <v>44313</v>
      </c>
      <c r="E112" s="23" t="s">
        <v>2473</v>
      </c>
      <c r="F112" s="23" t="s">
        <v>790</v>
      </c>
      <c r="G112" s="25">
        <v>44313</v>
      </c>
      <c r="H112" s="23" t="s">
        <v>791</v>
      </c>
      <c r="I112" s="23" t="s">
        <v>792</v>
      </c>
      <c r="J112" s="23" t="s">
        <v>792</v>
      </c>
      <c r="K112" s="23" t="s">
        <v>792</v>
      </c>
      <c r="L112" s="23" t="s">
        <v>793</v>
      </c>
      <c r="M112" s="23" t="s">
        <v>2612</v>
      </c>
      <c r="N112" s="23" t="s">
        <v>2613</v>
      </c>
      <c r="O112" s="23">
        <v>0</v>
      </c>
      <c r="P112" s="23">
        <v>1</v>
      </c>
      <c r="Q112" s="23">
        <v>0</v>
      </c>
      <c r="R112" s="23">
        <v>0</v>
      </c>
      <c r="S112" s="23">
        <v>0</v>
      </c>
      <c r="T112" s="23">
        <v>1</v>
      </c>
      <c r="U112" s="23">
        <v>1</v>
      </c>
      <c r="V112" s="23">
        <v>0</v>
      </c>
      <c r="W112" s="23">
        <v>0</v>
      </c>
      <c r="X112" s="23">
        <v>0</v>
      </c>
      <c r="Y112" s="23">
        <v>0</v>
      </c>
      <c r="Z112" s="23">
        <v>0</v>
      </c>
      <c r="AA112" s="23">
        <v>0</v>
      </c>
      <c r="AB112" s="23">
        <v>0</v>
      </c>
      <c r="AC112" s="23">
        <v>0</v>
      </c>
      <c r="AD112" s="23">
        <v>0</v>
      </c>
      <c r="AE112" s="23">
        <v>0</v>
      </c>
      <c r="AF112" s="23">
        <v>0</v>
      </c>
      <c r="AG112" s="23">
        <v>0</v>
      </c>
      <c r="AH112" s="23">
        <v>1</v>
      </c>
      <c r="AI112" s="23">
        <v>0</v>
      </c>
      <c r="AJ112" s="23">
        <v>0</v>
      </c>
      <c r="AK112" s="23">
        <v>0</v>
      </c>
      <c r="BP112" s="23" t="s">
        <v>781</v>
      </c>
      <c r="BR112" s="23">
        <v>1000</v>
      </c>
      <c r="BS112" s="23">
        <v>1000</v>
      </c>
      <c r="BU112" s="23">
        <v>1000</v>
      </c>
      <c r="BV112" s="23">
        <v>0</v>
      </c>
      <c r="BW112" s="23">
        <v>0</v>
      </c>
      <c r="BY112" s="23" t="s">
        <v>782</v>
      </c>
      <c r="CA112" s="23" t="s">
        <v>783</v>
      </c>
      <c r="CB112" s="23" t="s">
        <v>781</v>
      </c>
      <c r="CC112" s="23" t="s">
        <v>810</v>
      </c>
      <c r="CD112" s="23">
        <v>0</v>
      </c>
      <c r="CE112" s="23">
        <v>0</v>
      </c>
      <c r="CF112" s="23">
        <v>0</v>
      </c>
      <c r="CG112" s="23">
        <v>0</v>
      </c>
      <c r="CH112" s="23">
        <v>0</v>
      </c>
      <c r="CI112" s="23">
        <v>1</v>
      </c>
      <c r="CJ112" s="23">
        <v>0</v>
      </c>
      <c r="CK112" s="23">
        <v>0</v>
      </c>
      <c r="CL112" s="23">
        <v>0</v>
      </c>
      <c r="CM112" s="23">
        <v>0</v>
      </c>
      <c r="CN112" s="23">
        <v>0</v>
      </c>
      <c r="CO112" s="23">
        <v>0</v>
      </c>
      <c r="CP112" s="23">
        <v>0</v>
      </c>
      <c r="CQ112" s="23">
        <v>0</v>
      </c>
      <c r="GF112" s="23" t="s">
        <v>781</v>
      </c>
      <c r="GH112" s="23">
        <v>13000</v>
      </c>
      <c r="GI112" s="23">
        <v>12500</v>
      </c>
      <c r="GJ112" s="23">
        <v>4</v>
      </c>
      <c r="GK112" s="23">
        <v>500</v>
      </c>
      <c r="GM112" s="23" t="s">
        <v>782</v>
      </c>
      <c r="GO112" s="23" t="s">
        <v>783</v>
      </c>
      <c r="GP112" s="23" t="s">
        <v>781</v>
      </c>
      <c r="GQ112" s="23" t="s">
        <v>2614</v>
      </c>
      <c r="GR112" s="23">
        <v>0</v>
      </c>
      <c r="GS112" s="23">
        <v>0</v>
      </c>
      <c r="GT112" s="23">
        <v>0</v>
      </c>
      <c r="GU112" s="23">
        <v>0</v>
      </c>
      <c r="GV112" s="23">
        <v>0</v>
      </c>
      <c r="GW112" s="23">
        <v>0</v>
      </c>
      <c r="GX112" s="23">
        <v>0</v>
      </c>
      <c r="GY112" s="23">
        <v>1</v>
      </c>
      <c r="GZ112" s="23">
        <v>0</v>
      </c>
      <c r="HA112" s="23">
        <v>1</v>
      </c>
      <c r="HB112" s="23">
        <v>1</v>
      </c>
      <c r="HC112" s="23">
        <v>0</v>
      </c>
      <c r="HD112" s="23">
        <v>0</v>
      </c>
      <c r="HE112" s="23">
        <v>0</v>
      </c>
      <c r="HH112" s="23" t="s">
        <v>781</v>
      </c>
      <c r="HJ112" s="23">
        <v>3000</v>
      </c>
      <c r="HK112" s="23">
        <v>3000</v>
      </c>
      <c r="HM112" s="23">
        <v>2500</v>
      </c>
      <c r="HN112" s="23">
        <v>20</v>
      </c>
      <c r="HO112" s="23">
        <v>500</v>
      </c>
      <c r="HP112" s="23" t="s">
        <v>2615</v>
      </c>
      <c r="HQ112" s="23" t="s">
        <v>796</v>
      </c>
      <c r="HR112" s="23" t="s">
        <v>806</v>
      </c>
      <c r="HT112" s="23" t="s">
        <v>781</v>
      </c>
      <c r="HU112" s="23" t="s">
        <v>2545</v>
      </c>
      <c r="HV112" s="23">
        <v>0</v>
      </c>
      <c r="HW112" s="23">
        <v>0</v>
      </c>
      <c r="HX112" s="23">
        <v>0</v>
      </c>
      <c r="HY112" s="23">
        <v>0</v>
      </c>
      <c r="HZ112" s="23">
        <v>0</v>
      </c>
      <c r="IA112" s="23">
        <v>0</v>
      </c>
      <c r="IB112" s="23">
        <v>0</v>
      </c>
      <c r="IC112" s="23">
        <v>1</v>
      </c>
      <c r="ID112" s="23">
        <v>0</v>
      </c>
      <c r="IE112" s="23">
        <v>0</v>
      </c>
      <c r="IF112" s="23">
        <v>1</v>
      </c>
      <c r="IG112" s="23">
        <v>0</v>
      </c>
      <c r="IH112" s="23">
        <v>0</v>
      </c>
      <c r="II112" s="23">
        <v>0</v>
      </c>
      <c r="WH112" s="23" t="s">
        <v>781</v>
      </c>
      <c r="WJ112" s="23">
        <v>3000</v>
      </c>
      <c r="WK112" s="23">
        <v>3000</v>
      </c>
      <c r="WM112" s="23">
        <v>3000</v>
      </c>
      <c r="WN112" s="23">
        <v>0</v>
      </c>
      <c r="WO112" s="23">
        <v>0</v>
      </c>
      <c r="WQ112" s="23" t="s">
        <v>782</v>
      </c>
      <c r="WS112" s="23" t="s">
        <v>783</v>
      </c>
      <c r="WT112" s="23" t="s">
        <v>785</v>
      </c>
      <c r="AAB112" s="23" t="s">
        <v>2616</v>
      </c>
      <c r="AAC112" s="25">
        <v>174210459</v>
      </c>
      <c r="AAD112" s="23">
        <v>44313.585706018523</v>
      </c>
      <c r="AAF112" s="23" t="s">
        <v>2172</v>
      </c>
      <c r="AAG112" s="23" t="s">
        <v>2173</v>
      </c>
      <c r="AAJ112" s="23">
        <v>119</v>
      </c>
    </row>
    <row r="113" spans="1:712" x14ac:dyDescent="0.3">
      <c r="A113" s="23" t="s">
        <v>2617</v>
      </c>
      <c r="B113" s="25">
        <v>44313.519862199071</v>
      </c>
      <c r="C113" s="25">
        <v>44313.527606180563</v>
      </c>
      <c r="D113" s="25">
        <v>44313</v>
      </c>
      <c r="E113" s="23" t="s">
        <v>2473</v>
      </c>
      <c r="F113" s="23" t="s">
        <v>790</v>
      </c>
      <c r="G113" s="25">
        <v>44313</v>
      </c>
      <c r="H113" s="23" t="s">
        <v>791</v>
      </c>
      <c r="I113" s="23" t="s">
        <v>792</v>
      </c>
      <c r="J113" s="23" t="s">
        <v>792</v>
      </c>
      <c r="K113" s="23" t="s">
        <v>792</v>
      </c>
      <c r="L113" s="23" t="s">
        <v>793</v>
      </c>
      <c r="M113" s="23" t="s">
        <v>2618</v>
      </c>
      <c r="N113" s="23" t="s">
        <v>2619</v>
      </c>
      <c r="O113" s="23">
        <v>0</v>
      </c>
      <c r="P113" s="23">
        <v>0</v>
      </c>
      <c r="Q113" s="23">
        <v>0</v>
      </c>
      <c r="R113" s="23">
        <v>0</v>
      </c>
      <c r="S113" s="23">
        <v>0</v>
      </c>
      <c r="T113" s="23">
        <v>1</v>
      </c>
      <c r="U113" s="23">
        <v>0</v>
      </c>
      <c r="V113" s="23">
        <v>0</v>
      </c>
      <c r="W113" s="23">
        <v>0</v>
      </c>
      <c r="X113" s="23">
        <v>0</v>
      </c>
      <c r="Y113" s="23">
        <v>0</v>
      </c>
      <c r="Z113" s="23">
        <v>0</v>
      </c>
      <c r="AA113" s="23">
        <v>0</v>
      </c>
      <c r="AB113" s="23">
        <v>0</v>
      </c>
      <c r="AC113" s="23">
        <v>0</v>
      </c>
      <c r="AD113" s="23">
        <v>0</v>
      </c>
      <c r="AE113" s="23">
        <v>0</v>
      </c>
      <c r="AF113" s="23">
        <v>0</v>
      </c>
      <c r="AG113" s="23">
        <v>0</v>
      </c>
      <c r="AH113" s="23">
        <v>1</v>
      </c>
      <c r="AI113" s="23">
        <v>0</v>
      </c>
      <c r="AJ113" s="23">
        <v>0</v>
      </c>
      <c r="AK113" s="23">
        <v>0</v>
      </c>
      <c r="GF113" s="23" t="s">
        <v>781</v>
      </c>
      <c r="GH113" s="23">
        <v>13000</v>
      </c>
      <c r="GI113" s="23">
        <v>12500</v>
      </c>
      <c r="GJ113" s="23">
        <v>4</v>
      </c>
      <c r="GK113" s="23">
        <v>500</v>
      </c>
      <c r="GM113" s="23" t="s">
        <v>782</v>
      </c>
      <c r="GO113" s="23" t="s">
        <v>783</v>
      </c>
      <c r="GP113" s="23" t="s">
        <v>781</v>
      </c>
      <c r="GQ113" s="23" t="s">
        <v>2581</v>
      </c>
      <c r="GR113" s="23">
        <v>0</v>
      </c>
      <c r="GS113" s="23">
        <v>0</v>
      </c>
      <c r="GT113" s="23">
        <v>0</v>
      </c>
      <c r="GU113" s="23">
        <v>0</v>
      </c>
      <c r="GV113" s="23">
        <v>0</v>
      </c>
      <c r="GW113" s="23">
        <v>0</v>
      </c>
      <c r="GX113" s="23">
        <v>0</v>
      </c>
      <c r="GY113" s="23">
        <v>1</v>
      </c>
      <c r="GZ113" s="23">
        <v>0</v>
      </c>
      <c r="HA113" s="23">
        <v>0</v>
      </c>
      <c r="HB113" s="23">
        <v>1</v>
      </c>
      <c r="HC113" s="23">
        <v>0</v>
      </c>
      <c r="HD113" s="23">
        <v>0</v>
      </c>
      <c r="HE113" s="23">
        <v>0</v>
      </c>
      <c r="WH113" s="23" t="s">
        <v>781</v>
      </c>
      <c r="WJ113" s="23">
        <v>3000</v>
      </c>
      <c r="WK113" s="23">
        <v>3000</v>
      </c>
      <c r="WM113" s="23">
        <v>3000</v>
      </c>
      <c r="WN113" s="23">
        <v>0</v>
      </c>
      <c r="WO113" s="23">
        <v>0</v>
      </c>
      <c r="WQ113" s="23" t="s">
        <v>782</v>
      </c>
      <c r="WS113" s="23" t="s">
        <v>783</v>
      </c>
      <c r="WT113" s="23" t="s">
        <v>781</v>
      </c>
      <c r="WU113" s="23" t="s">
        <v>2588</v>
      </c>
      <c r="WV113" s="23">
        <v>0</v>
      </c>
      <c r="WW113" s="23">
        <v>1</v>
      </c>
      <c r="WX113" s="23">
        <v>0</v>
      </c>
      <c r="WY113" s="23">
        <v>0</v>
      </c>
      <c r="WZ113" s="23">
        <v>0</v>
      </c>
      <c r="XA113" s="23">
        <v>1</v>
      </c>
      <c r="XB113" s="23">
        <v>0</v>
      </c>
      <c r="XC113" s="23">
        <v>0</v>
      </c>
      <c r="XD113" s="23">
        <v>0</v>
      </c>
      <c r="XE113" s="23">
        <v>0</v>
      </c>
      <c r="XF113" s="23">
        <v>0</v>
      </c>
      <c r="XG113" s="23">
        <v>0</v>
      </c>
      <c r="XH113" s="23">
        <v>0</v>
      </c>
      <c r="XI113" s="23">
        <v>0</v>
      </c>
      <c r="AAB113" s="23" t="s">
        <v>2620</v>
      </c>
      <c r="AAC113" s="25">
        <v>174210493</v>
      </c>
      <c r="AAD113" s="23">
        <v>44313.585787037038</v>
      </c>
      <c r="AAF113" s="23" t="s">
        <v>2172</v>
      </c>
      <c r="AAG113" s="23" t="s">
        <v>2173</v>
      </c>
      <c r="AAJ113" s="23">
        <v>120</v>
      </c>
    </row>
    <row r="114" spans="1:712" x14ac:dyDescent="0.3">
      <c r="A114" s="23" t="s">
        <v>2621</v>
      </c>
      <c r="B114" s="25">
        <v>44313.524421215283</v>
      </c>
      <c r="C114" s="25">
        <v>44313.526552569441</v>
      </c>
      <c r="D114" s="25">
        <v>44313</v>
      </c>
      <c r="E114" s="23" t="s">
        <v>2473</v>
      </c>
      <c r="F114" s="23" t="s">
        <v>790</v>
      </c>
      <c r="G114" s="25">
        <v>44313</v>
      </c>
      <c r="H114" s="23" t="s">
        <v>791</v>
      </c>
      <c r="I114" s="23" t="s">
        <v>792</v>
      </c>
      <c r="J114" s="23" t="s">
        <v>792</v>
      </c>
      <c r="K114" s="23" t="s">
        <v>792</v>
      </c>
      <c r="L114" s="23" t="s">
        <v>793</v>
      </c>
      <c r="M114" s="23" t="s">
        <v>2622</v>
      </c>
      <c r="N114" s="23" t="s">
        <v>2619</v>
      </c>
      <c r="O114" s="23">
        <v>0</v>
      </c>
      <c r="P114" s="23">
        <v>0</v>
      </c>
      <c r="Q114" s="23">
        <v>0</v>
      </c>
      <c r="R114" s="23">
        <v>0</v>
      </c>
      <c r="S114" s="23">
        <v>0</v>
      </c>
      <c r="T114" s="23">
        <v>1</v>
      </c>
      <c r="U114" s="23">
        <v>0</v>
      </c>
      <c r="V114" s="23">
        <v>0</v>
      </c>
      <c r="W114" s="23">
        <v>0</v>
      </c>
      <c r="X114" s="23">
        <v>0</v>
      </c>
      <c r="Y114" s="23">
        <v>0</v>
      </c>
      <c r="Z114" s="23">
        <v>0</v>
      </c>
      <c r="AA114" s="23">
        <v>0</v>
      </c>
      <c r="AB114" s="23">
        <v>0</v>
      </c>
      <c r="AC114" s="23">
        <v>0</v>
      </c>
      <c r="AD114" s="23">
        <v>0</v>
      </c>
      <c r="AE114" s="23">
        <v>0</v>
      </c>
      <c r="AF114" s="23">
        <v>0</v>
      </c>
      <c r="AG114" s="23">
        <v>0</v>
      </c>
      <c r="AH114" s="23">
        <v>1</v>
      </c>
      <c r="AI114" s="23">
        <v>0</v>
      </c>
      <c r="AJ114" s="23">
        <v>0</v>
      </c>
      <c r="AK114" s="23">
        <v>0</v>
      </c>
      <c r="GF114" s="23" t="s">
        <v>781</v>
      </c>
      <c r="GH114" s="23">
        <v>13500</v>
      </c>
      <c r="GI114" s="23">
        <v>12500</v>
      </c>
      <c r="GJ114" s="23">
        <v>8</v>
      </c>
      <c r="GK114" s="23">
        <v>1000</v>
      </c>
      <c r="GM114" s="23" t="s">
        <v>782</v>
      </c>
      <c r="GO114" s="23" t="s">
        <v>783</v>
      </c>
      <c r="GP114" s="23" t="s">
        <v>781</v>
      </c>
      <c r="GQ114" s="23" t="s">
        <v>2623</v>
      </c>
      <c r="GR114" s="23">
        <v>0</v>
      </c>
      <c r="GS114" s="23">
        <v>0</v>
      </c>
      <c r="GT114" s="23">
        <v>0</v>
      </c>
      <c r="GU114" s="23">
        <v>0</v>
      </c>
      <c r="GV114" s="23">
        <v>0</v>
      </c>
      <c r="GW114" s="23">
        <v>0</v>
      </c>
      <c r="GX114" s="23">
        <v>0</v>
      </c>
      <c r="GY114" s="23">
        <v>1</v>
      </c>
      <c r="GZ114" s="23">
        <v>1</v>
      </c>
      <c r="HA114" s="23">
        <v>0</v>
      </c>
      <c r="HB114" s="23">
        <v>1</v>
      </c>
      <c r="HC114" s="23">
        <v>0</v>
      </c>
      <c r="HD114" s="23">
        <v>0</v>
      </c>
      <c r="HE114" s="23">
        <v>0</v>
      </c>
      <c r="WH114" s="23" t="s">
        <v>781</v>
      </c>
      <c r="WJ114" s="23">
        <v>3000</v>
      </c>
      <c r="WK114" s="23">
        <v>3000</v>
      </c>
      <c r="WM114" s="23">
        <v>3000</v>
      </c>
      <c r="WN114" s="23">
        <v>0</v>
      </c>
      <c r="WO114" s="23">
        <v>0</v>
      </c>
      <c r="WQ114" s="23" t="s">
        <v>782</v>
      </c>
      <c r="WS114" s="23" t="s">
        <v>783</v>
      </c>
      <c r="WT114" s="23" t="s">
        <v>785</v>
      </c>
      <c r="AAC114" s="25">
        <v>174210507</v>
      </c>
      <c r="AAD114" s="23">
        <v>44313.585821759261</v>
      </c>
      <c r="AAF114" s="23" t="s">
        <v>2172</v>
      </c>
      <c r="AAG114" s="23" t="s">
        <v>2173</v>
      </c>
      <c r="AAJ114" s="23">
        <v>121</v>
      </c>
    </row>
    <row r="115" spans="1:712" x14ac:dyDescent="0.3">
      <c r="A115" s="23" t="s">
        <v>2624</v>
      </c>
      <c r="B115" s="25">
        <v>44313.528904791667</v>
      </c>
      <c r="C115" s="25">
        <v>44313.535027407408</v>
      </c>
      <c r="D115" s="25">
        <v>44313</v>
      </c>
      <c r="E115" s="23" t="s">
        <v>2473</v>
      </c>
      <c r="F115" s="23" t="s">
        <v>790</v>
      </c>
      <c r="G115" s="25">
        <v>44313</v>
      </c>
      <c r="H115" s="23" t="s">
        <v>791</v>
      </c>
      <c r="I115" s="23" t="s">
        <v>792</v>
      </c>
      <c r="J115" s="23" t="s">
        <v>792</v>
      </c>
      <c r="K115" s="23" t="s">
        <v>792</v>
      </c>
      <c r="L115" s="23" t="s">
        <v>793</v>
      </c>
      <c r="M115" s="23" t="s">
        <v>2625</v>
      </c>
      <c r="N115" s="23" t="s">
        <v>861</v>
      </c>
      <c r="O115" s="23">
        <v>0</v>
      </c>
      <c r="P115" s="23">
        <v>0</v>
      </c>
      <c r="Q115" s="23">
        <v>0</v>
      </c>
      <c r="R115" s="23">
        <v>0</v>
      </c>
      <c r="S115" s="23">
        <v>0</v>
      </c>
      <c r="T115" s="23">
        <v>0</v>
      </c>
      <c r="U115" s="23">
        <v>1</v>
      </c>
      <c r="V115" s="23">
        <v>0</v>
      </c>
      <c r="W115" s="23">
        <v>0</v>
      </c>
      <c r="X115" s="23">
        <v>0</v>
      </c>
      <c r="Y115" s="23">
        <v>0</v>
      </c>
      <c r="Z115" s="23">
        <v>0</v>
      </c>
      <c r="AA115" s="23">
        <v>0</v>
      </c>
      <c r="AB115" s="23">
        <v>0</v>
      </c>
      <c r="AC115" s="23">
        <v>0</v>
      </c>
      <c r="AD115" s="23">
        <v>0</v>
      </c>
      <c r="AE115" s="23">
        <v>0</v>
      </c>
      <c r="AF115" s="23">
        <v>0</v>
      </c>
      <c r="AG115" s="23">
        <v>0</v>
      </c>
      <c r="AH115" s="23">
        <v>0</v>
      </c>
      <c r="AI115" s="23">
        <v>0</v>
      </c>
      <c r="AJ115" s="23">
        <v>0</v>
      </c>
      <c r="AK115" s="23">
        <v>0</v>
      </c>
      <c r="HH115" s="23" t="s">
        <v>781</v>
      </c>
      <c r="HJ115" s="23">
        <v>3000</v>
      </c>
      <c r="HK115" s="23">
        <v>3000</v>
      </c>
      <c r="HM115" s="23">
        <v>2500</v>
      </c>
      <c r="HN115" s="23">
        <v>20</v>
      </c>
      <c r="HO115" s="23">
        <v>500</v>
      </c>
      <c r="HP115" s="23" t="s">
        <v>2626</v>
      </c>
      <c r="HQ115" s="23" t="s">
        <v>796</v>
      </c>
      <c r="HR115" s="23" t="s">
        <v>806</v>
      </c>
      <c r="HT115" s="23" t="s">
        <v>781</v>
      </c>
      <c r="HU115" s="23" t="s">
        <v>2581</v>
      </c>
      <c r="HV115" s="23">
        <v>0</v>
      </c>
      <c r="HW115" s="23">
        <v>0</v>
      </c>
      <c r="HX115" s="23">
        <v>0</v>
      </c>
      <c r="HY115" s="23">
        <v>0</v>
      </c>
      <c r="HZ115" s="23">
        <v>0</v>
      </c>
      <c r="IA115" s="23">
        <v>0</v>
      </c>
      <c r="IB115" s="23">
        <v>0</v>
      </c>
      <c r="IC115" s="23">
        <v>1</v>
      </c>
      <c r="ID115" s="23">
        <v>0</v>
      </c>
      <c r="IE115" s="23">
        <v>0</v>
      </c>
      <c r="IF115" s="23">
        <v>1</v>
      </c>
      <c r="IG115" s="23">
        <v>0</v>
      </c>
      <c r="IH115" s="23">
        <v>0</v>
      </c>
      <c r="II115" s="23">
        <v>0</v>
      </c>
      <c r="AAB115" s="23" t="s">
        <v>2627</v>
      </c>
      <c r="AAC115" s="25">
        <v>174210528</v>
      </c>
      <c r="AAD115" s="23">
        <v>44313.585856481477</v>
      </c>
      <c r="AAF115" s="23" t="s">
        <v>2172</v>
      </c>
      <c r="AAG115" s="23" t="s">
        <v>2173</v>
      </c>
      <c r="AAJ115" s="23">
        <v>122</v>
      </c>
    </row>
    <row r="116" spans="1:712" x14ac:dyDescent="0.3">
      <c r="A116" s="23" t="s">
        <v>2628</v>
      </c>
      <c r="B116" s="25">
        <v>44313.562768124997</v>
      </c>
      <c r="C116" s="25">
        <v>44313.563871203703</v>
      </c>
      <c r="D116" s="25">
        <v>44313</v>
      </c>
      <c r="E116" s="23" t="s">
        <v>2473</v>
      </c>
      <c r="F116" s="23" t="s">
        <v>790</v>
      </c>
      <c r="G116" s="25">
        <v>44313</v>
      </c>
      <c r="H116" s="23" t="s">
        <v>791</v>
      </c>
      <c r="I116" s="23" t="s">
        <v>792</v>
      </c>
      <c r="J116" s="23" t="s">
        <v>792</v>
      </c>
      <c r="K116" s="23" t="s">
        <v>792</v>
      </c>
      <c r="L116" s="23" t="s">
        <v>793</v>
      </c>
      <c r="M116" s="23" t="s">
        <v>2629</v>
      </c>
      <c r="N116" s="23" t="s">
        <v>852</v>
      </c>
      <c r="O116" s="23">
        <v>0</v>
      </c>
      <c r="P116" s="23">
        <v>0</v>
      </c>
      <c r="Q116" s="23">
        <v>0</v>
      </c>
      <c r="R116" s="23">
        <v>0</v>
      </c>
      <c r="S116" s="23">
        <v>0</v>
      </c>
      <c r="T116" s="23">
        <v>0</v>
      </c>
      <c r="U116" s="23">
        <v>0</v>
      </c>
      <c r="V116" s="23">
        <v>1</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IL116" s="23" t="s">
        <v>781</v>
      </c>
      <c r="IN116" s="23">
        <v>6000</v>
      </c>
      <c r="IO116" s="23">
        <v>6000</v>
      </c>
      <c r="IQ116" s="23">
        <v>5000</v>
      </c>
      <c r="IR116" s="23">
        <v>20</v>
      </c>
      <c r="IS116" s="23">
        <v>1000</v>
      </c>
      <c r="IT116" s="23" t="s">
        <v>2630</v>
      </c>
      <c r="IU116" s="23" t="s">
        <v>796</v>
      </c>
      <c r="IV116" s="23" t="s">
        <v>806</v>
      </c>
      <c r="IX116" s="23" t="s">
        <v>781</v>
      </c>
      <c r="IY116" s="23" t="s">
        <v>2545</v>
      </c>
      <c r="IZ116" s="23">
        <v>0</v>
      </c>
      <c r="JA116" s="23">
        <v>0</v>
      </c>
      <c r="JB116" s="23">
        <v>0</v>
      </c>
      <c r="JC116" s="23">
        <v>0</v>
      </c>
      <c r="JD116" s="23">
        <v>0</v>
      </c>
      <c r="JE116" s="23">
        <v>0</v>
      </c>
      <c r="JF116" s="23">
        <v>0</v>
      </c>
      <c r="JG116" s="23">
        <v>1</v>
      </c>
      <c r="JH116" s="23">
        <v>0</v>
      </c>
      <c r="JI116" s="23">
        <v>0</v>
      </c>
      <c r="JJ116" s="23">
        <v>1</v>
      </c>
      <c r="JK116" s="23">
        <v>0</v>
      </c>
      <c r="JL116" s="23">
        <v>0</v>
      </c>
      <c r="JM116" s="23">
        <v>0</v>
      </c>
      <c r="AAC116" s="25">
        <v>174210553</v>
      </c>
      <c r="AAD116" s="23">
        <v>44313.585914351846</v>
      </c>
      <c r="AAF116" s="23" t="s">
        <v>2172</v>
      </c>
      <c r="AAG116" s="23" t="s">
        <v>2173</v>
      </c>
      <c r="AAJ116" s="23">
        <v>123</v>
      </c>
    </row>
    <row r="117" spans="1:712" x14ac:dyDescent="0.3">
      <c r="A117" s="23" t="s">
        <v>2631</v>
      </c>
      <c r="B117" s="25">
        <v>44314.284517037042</v>
      </c>
      <c r="C117" s="25">
        <v>44314.301686620369</v>
      </c>
      <c r="D117" s="25">
        <v>44314</v>
      </c>
      <c r="E117" s="23" t="s">
        <v>2632</v>
      </c>
      <c r="F117" s="23" t="s">
        <v>790</v>
      </c>
      <c r="G117" s="25">
        <v>44314</v>
      </c>
      <c r="H117" s="23" t="s">
        <v>864</v>
      </c>
      <c r="I117" s="23" t="s">
        <v>865</v>
      </c>
      <c r="J117" s="23" t="s">
        <v>865</v>
      </c>
      <c r="K117" s="23" t="s">
        <v>865</v>
      </c>
      <c r="L117" s="23" t="s">
        <v>780</v>
      </c>
      <c r="M117" s="23" t="s">
        <v>2633</v>
      </c>
      <c r="N117" s="23" t="s">
        <v>2634</v>
      </c>
      <c r="O117" s="23">
        <v>1</v>
      </c>
      <c r="P117" s="23">
        <v>1</v>
      </c>
      <c r="Q117" s="23">
        <v>1</v>
      </c>
      <c r="R117" s="23">
        <v>1</v>
      </c>
      <c r="S117" s="23">
        <v>1</v>
      </c>
      <c r="T117" s="23">
        <v>1</v>
      </c>
      <c r="U117" s="23">
        <v>1</v>
      </c>
      <c r="V117" s="23">
        <v>1</v>
      </c>
      <c r="W117" s="23">
        <v>0</v>
      </c>
      <c r="X117" s="23">
        <v>0</v>
      </c>
      <c r="Y117" s="23">
        <v>0</v>
      </c>
      <c r="Z117" s="23">
        <v>0</v>
      </c>
      <c r="AA117" s="23">
        <v>0</v>
      </c>
      <c r="AB117" s="23">
        <v>0</v>
      </c>
      <c r="AC117" s="23">
        <v>0</v>
      </c>
      <c r="AD117" s="23">
        <v>0</v>
      </c>
      <c r="AE117" s="23">
        <v>0</v>
      </c>
      <c r="AF117" s="23">
        <v>1</v>
      </c>
      <c r="AG117" s="23">
        <v>1</v>
      </c>
      <c r="AH117" s="23">
        <v>1</v>
      </c>
      <c r="AI117" s="23">
        <v>0</v>
      </c>
      <c r="AJ117" s="23">
        <v>1</v>
      </c>
      <c r="AK117" s="23">
        <v>0</v>
      </c>
      <c r="AL117" s="23" t="s">
        <v>781</v>
      </c>
      <c r="AN117" s="23">
        <v>1000</v>
      </c>
      <c r="AO117" s="23">
        <v>1000</v>
      </c>
      <c r="AQ117" s="23">
        <v>1000</v>
      </c>
      <c r="AR117" s="23">
        <v>0</v>
      </c>
      <c r="AS117" s="23">
        <v>0</v>
      </c>
      <c r="AU117" s="23" t="s">
        <v>796</v>
      </c>
      <c r="AV117" s="23" t="s">
        <v>806</v>
      </c>
      <c r="AX117" s="23" t="s">
        <v>781</v>
      </c>
      <c r="AY117" s="23" t="s">
        <v>2568</v>
      </c>
      <c r="AZ117" s="23">
        <v>0</v>
      </c>
      <c r="BA117" s="23">
        <v>1</v>
      </c>
      <c r="BB117" s="23">
        <v>0</v>
      </c>
      <c r="BC117" s="23">
        <v>0</v>
      </c>
      <c r="BD117" s="23">
        <v>0</v>
      </c>
      <c r="BE117" s="23">
        <v>1</v>
      </c>
      <c r="BF117" s="23">
        <v>0</v>
      </c>
      <c r="BG117" s="23">
        <v>0</v>
      </c>
      <c r="BH117" s="23">
        <v>0</v>
      </c>
      <c r="BI117" s="23">
        <v>0</v>
      </c>
      <c r="BJ117" s="23">
        <v>0</v>
      </c>
      <c r="BK117" s="23">
        <v>0</v>
      </c>
      <c r="BL117" s="23">
        <v>0</v>
      </c>
      <c r="BM117" s="23">
        <v>0</v>
      </c>
      <c r="BP117" s="23" t="s">
        <v>781</v>
      </c>
      <c r="BR117" s="23">
        <v>3500</v>
      </c>
      <c r="BS117" s="23">
        <v>3500</v>
      </c>
      <c r="BU117" s="23">
        <v>3500</v>
      </c>
      <c r="BV117" s="23">
        <v>0</v>
      </c>
      <c r="BW117" s="23">
        <v>0</v>
      </c>
      <c r="BY117" s="23" t="s">
        <v>796</v>
      </c>
      <c r="BZ117" s="23" t="s">
        <v>806</v>
      </c>
      <c r="CB117" s="23" t="s">
        <v>781</v>
      </c>
      <c r="CC117" s="23" t="s">
        <v>2568</v>
      </c>
      <c r="CD117" s="23">
        <v>0</v>
      </c>
      <c r="CE117" s="23">
        <v>1</v>
      </c>
      <c r="CF117" s="23">
        <v>0</v>
      </c>
      <c r="CG117" s="23">
        <v>0</v>
      </c>
      <c r="CH117" s="23">
        <v>0</v>
      </c>
      <c r="CI117" s="23">
        <v>1</v>
      </c>
      <c r="CJ117" s="23">
        <v>0</v>
      </c>
      <c r="CK117" s="23">
        <v>0</v>
      </c>
      <c r="CL117" s="23">
        <v>0</v>
      </c>
      <c r="CM117" s="23">
        <v>0</v>
      </c>
      <c r="CN117" s="23">
        <v>0</v>
      </c>
      <c r="CO117" s="23">
        <v>0</v>
      </c>
      <c r="CP117" s="23">
        <v>0</v>
      </c>
      <c r="CQ117" s="23">
        <v>0</v>
      </c>
      <c r="CT117" s="23" t="s">
        <v>781</v>
      </c>
      <c r="CV117" s="23">
        <v>5000</v>
      </c>
      <c r="CW117" s="23">
        <v>5000</v>
      </c>
      <c r="CY117" s="23">
        <v>5000</v>
      </c>
      <c r="CZ117" s="23">
        <v>0</v>
      </c>
      <c r="DA117" s="23">
        <v>0</v>
      </c>
      <c r="DC117" s="23" t="s">
        <v>796</v>
      </c>
      <c r="DD117" s="23" t="s">
        <v>806</v>
      </c>
      <c r="DF117" s="23" t="s">
        <v>781</v>
      </c>
      <c r="DG117" s="23" t="s">
        <v>2568</v>
      </c>
      <c r="DH117" s="23">
        <v>0</v>
      </c>
      <c r="DI117" s="23">
        <v>1</v>
      </c>
      <c r="DJ117" s="23">
        <v>0</v>
      </c>
      <c r="DK117" s="23">
        <v>0</v>
      </c>
      <c r="DL117" s="23">
        <v>0</v>
      </c>
      <c r="DM117" s="23">
        <v>1</v>
      </c>
      <c r="DN117" s="23">
        <v>0</v>
      </c>
      <c r="DO117" s="23">
        <v>0</v>
      </c>
      <c r="DP117" s="23">
        <v>0</v>
      </c>
      <c r="DQ117" s="23">
        <v>0</v>
      </c>
      <c r="DR117" s="23">
        <v>0</v>
      </c>
      <c r="DS117" s="23">
        <v>0</v>
      </c>
      <c r="DT117" s="23">
        <v>0</v>
      </c>
      <c r="DU117" s="23">
        <v>0</v>
      </c>
      <c r="DX117" s="23" t="s">
        <v>781</v>
      </c>
      <c r="DZ117" s="23">
        <v>10000</v>
      </c>
      <c r="EA117" s="23">
        <v>10000</v>
      </c>
      <c r="EC117" s="23">
        <v>10000</v>
      </c>
      <c r="ED117" s="23">
        <v>0</v>
      </c>
      <c r="EE117" s="23">
        <v>0</v>
      </c>
      <c r="EG117" s="23" t="s">
        <v>796</v>
      </c>
      <c r="EH117" s="23" t="s">
        <v>806</v>
      </c>
      <c r="EJ117" s="23" t="s">
        <v>781</v>
      </c>
      <c r="EK117" s="23" t="s">
        <v>2568</v>
      </c>
      <c r="EL117" s="23">
        <v>0</v>
      </c>
      <c r="EM117" s="23">
        <v>1</v>
      </c>
      <c r="EN117" s="23">
        <v>0</v>
      </c>
      <c r="EO117" s="23">
        <v>0</v>
      </c>
      <c r="EP117" s="23">
        <v>0</v>
      </c>
      <c r="EQ117" s="23">
        <v>1</v>
      </c>
      <c r="ER117" s="23">
        <v>0</v>
      </c>
      <c r="ES117" s="23">
        <v>0</v>
      </c>
      <c r="ET117" s="23">
        <v>0</v>
      </c>
      <c r="EU117" s="23">
        <v>0</v>
      </c>
      <c r="EV117" s="23">
        <v>0</v>
      </c>
      <c r="EW117" s="23">
        <v>0</v>
      </c>
      <c r="EX117" s="23">
        <v>0</v>
      </c>
      <c r="EY117" s="23">
        <v>0</v>
      </c>
      <c r="FB117" s="23" t="s">
        <v>781</v>
      </c>
      <c r="FD117" s="23">
        <v>5000</v>
      </c>
      <c r="FE117" s="23">
        <v>5000</v>
      </c>
      <c r="FG117" s="23">
        <v>5000</v>
      </c>
      <c r="FH117" s="23">
        <v>0</v>
      </c>
      <c r="FI117" s="23">
        <v>0</v>
      </c>
      <c r="FK117" s="23" t="s">
        <v>796</v>
      </c>
      <c r="FL117" s="23" t="s">
        <v>806</v>
      </c>
      <c r="FN117" s="23" t="s">
        <v>781</v>
      </c>
      <c r="FO117" s="23" t="s">
        <v>2568</v>
      </c>
      <c r="FP117" s="23">
        <v>0</v>
      </c>
      <c r="FQ117" s="23">
        <v>1</v>
      </c>
      <c r="FR117" s="23">
        <v>0</v>
      </c>
      <c r="FS117" s="23">
        <v>0</v>
      </c>
      <c r="FT117" s="23">
        <v>0</v>
      </c>
      <c r="FU117" s="23">
        <v>1</v>
      </c>
      <c r="FV117" s="23">
        <v>0</v>
      </c>
      <c r="FW117" s="23">
        <v>0</v>
      </c>
      <c r="FX117" s="23">
        <v>0</v>
      </c>
      <c r="FY117" s="23">
        <v>0</v>
      </c>
      <c r="FZ117" s="23">
        <v>0</v>
      </c>
      <c r="GA117" s="23">
        <v>0</v>
      </c>
      <c r="GB117" s="23">
        <v>0</v>
      </c>
      <c r="GC117" s="23">
        <v>0</v>
      </c>
      <c r="GF117" s="23" t="s">
        <v>781</v>
      </c>
      <c r="GH117" s="23">
        <v>12000</v>
      </c>
      <c r="GI117" s="23">
        <v>12000</v>
      </c>
      <c r="GJ117" s="23">
        <v>0</v>
      </c>
      <c r="GK117" s="23">
        <v>0</v>
      </c>
      <c r="GM117" s="23" t="s">
        <v>796</v>
      </c>
      <c r="GN117" s="23" t="s">
        <v>806</v>
      </c>
      <c r="GP117" s="23" t="s">
        <v>781</v>
      </c>
      <c r="GQ117" s="23" t="s">
        <v>2568</v>
      </c>
      <c r="GR117" s="23">
        <v>0</v>
      </c>
      <c r="GS117" s="23">
        <v>1</v>
      </c>
      <c r="GT117" s="23">
        <v>0</v>
      </c>
      <c r="GU117" s="23">
        <v>0</v>
      </c>
      <c r="GV117" s="23">
        <v>0</v>
      </c>
      <c r="GW117" s="23">
        <v>1</v>
      </c>
      <c r="GX117" s="23">
        <v>0</v>
      </c>
      <c r="GY117" s="23">
        <v>0</v>
      </c>
      <c r="GZ117" s="23">
        <v>0</v>
      </c>
      <c r="HA117" s="23">
        <v>0</v>
      </c>
      <c r="HB117" s="23">
        <v>0</v>
      </c>
      <c r="HC117" s="23">
        <v>0</v>
      </c>
      <c r="HD117" s="23">
        <v>0</v>
      </c>
      <c r="HE117" s="23">
        <v>0</v>
      </c>
      <c r="HH117" s="23" t="s">
        <v>781</v>
      </c>
      <c r="HJ117" s="23">
        <v>5000</v>
      </c>
      <c r="HK117" s="23">
        <v>5000</v>
      </c>
      <c r="HM117" s="23">
        <v>5000</v>
      </c>
      <c r="HN117" s="23">
        <v>0</v>
      </c>
      <c r="HO117" s="23">
        <v>0</v>
      </c>
      <c r="HQ117" s="23" t="s">
        <v>796</v>
      </c>
      <c r="HR117" s="23" t="s">
        <v>806</v>
      </c>
      <c r="HT117" s="23" t="s">
        <v>781</v>
      </c>
      <c r="HU117" s="23" t="s">
        <v>2568</v>
      </c>
      <c r="HV117" s="23">
        <v>0</v>
      </c>
      <c r="HW117" s="23">
        <v>1</v>
      </c>
      <c r="HX117" s="23">
        <v>0</v>
      </c>
      <c r="HY117" s="23">
        <v>0</v>
      </c>
      <c r="HZ117" s="23">
        <v>0</v>
      </c>
      <c r="IA117" s="23">
        <v>1</v>
      </c>
      <c r="IB117" s="23">
        <v>0</v>
      </c>
      <c r="IC117" s="23">
        <v>0</v>
      </c>
      <c r="ID117" s="23">
        <v>0</v>
      </c>
      <c r="IE117" s="23">
        <v>0</v>
      </c>
      <c r="IF117" s="23">
        <v>0</v>
      </c>
      <c r="IG117" s="23">
        <v>0</v>
      </c>
      <c r="IH117" s="23">
        <v>0</v>
      </c>
      <c r="II117" s="23">
        <v>0</v>
      </c>
      <c r="IL117" s="23" t="s">
        <v>781</v>
      </c>
      <c r="IN117" s="23">
        <v>10000</v>
      </c>
      <c r="IO117" s="23">
        <v>10000</v>
      </c>
      <c r="IQ117" s="23">
        <v>10000</v>
      </c>
      <c r="IR117" s="23">
        <v>0</v>
      </c>
      <c r="IS117" s="23">
        <v>0</v>
      </c>
      <c r="IU117" s="23" t="s">
        <v>796</v>
      </c>
      <c r="IV117" s="23" t="s">
        <v>806</v>
      </c>
      <c r="IX117" s="23" t="s">
        <v>781</v>
      </c>
      <c r="IY117" s="23" t="s">
        <v>2568</v>
      </c>
      <c r="IZ117" s="23">
        <v>0</v>
      </c>
      <c r="JA117" s="23">
        <v>1</v>
      </c>
      <c r="JB117" s="23">
        <v>0</v>
      </c>
      <c r="JC117" s="23">
        <v>0</v>
      </c>
      <c r="JD117" s="23">
        <v>0</v>
      </c>
      <c r="JE117" s="23">
        <v>1</v>
      </c>
      <c r="JF117" s="23">
        <v>0</v>
      </c>
      <c r="JG117" s="23">
        <v>0</v>
      </c>
      <c r="JH117" s="23">
        <v>0</v>
      </c>
      <c r="JI117" s="23">
        <v>0</v>
      </c>
      <c r="JJ117" s="23">
        <v>0</v>
      </c>
      <c r="JK117" s="23">
        <v>0</v>
      </c>
      <c r="JL117" s="23">
        <v>0</v>
      </c>
      <c r="JM117" s="23">
        <v>0</v>
      </c>
      <c r="TZ117" s="23" t="s">
        <v>781</v>
      </c>
      <c r="UB117" s="23">
        <v>250</v>
      </c>
      <c r="UC117" s="23">
        <v>250</v>
      </c>
      <c r="UE117" s="23">
        <v>250</v>
      </c>
      <c r="UF117" s="23">
        <v>0</v>
      </c>
      <c r="UG117" s="23">
        <v>0</v>
      </c>
      <c r="UI117" s="23" t="s">
        <v>796</v>
      </c>
      <c r="UJ117" s="23" t="s">
        <v>806</v>
      </c>
      <c r="UL117" s="23" t="s">
        <v>781</v>
      </c>
      <c r="UM117" s="23" t="s">
        <v>2568</v>
      </c>
      <c r="UN117" s="23">
        <v>0</v>
      </c>
      <c r="UO117" s="23">
        <v>1</v>
      </c>
      <c r="UP117" s="23">
        <v>0</v>
      </c>
      <c r="UQ117" s="23">
        <v>0</v>
      </c>
      <c r="UR117" s="23">
        <v>0</v>
      </c>
      <c r="US117" s="23">
        <v>1</v>
      </c>
      <c r="UT117" s="23">
        <v>0</v>
      </c>
      <c r="UU117" s="23">
        <v>0</v>
      </c>
      <c r="UV117" s="23">
        <v>0</v>
      </c>
      <c r="UW117" s="23">
        <v>0</v>
      </c>
      <c r="UX117" s="23">
        <v>0</v>
      </c>
      <c r="UY117" s="23">
        <v>0</v>
      </c>
      <c r="UZ117" s="23">
        <v>0</v>
      </c>
      <c r="VA117" s="23">
        <v>0</v>
      </c>
      <c r="VD117" s="23" t="s">
        <v>781</v>
      </c>
      <c r="VF117" s="23">
        <v>3500</v>
      </c>
      <c r="VG117" s="23">
        <v>3500</v>
      </c>
      <c r="VI117" s="23">
        <v>3500</v>
      </c>
      <c r="VJ117" s="23">
        <v>0</v>
      </c>
      <c r="VK117" s="23">
        <v>0</v>
      </c>
      <c r="VM117" s="23" t="s">
        <v>796</v>
      </c>
      <c r="VN117" s="23" t="s">
        <v>806</v>
      </c>
      <c r="VP117" s="23" t="s">
        <v>781</v>
      </c>
      <c r="VQ117" s="23" t="s">
        <v>2588</v>
      </c>
      <c r="VR117" s="23">
        <v>0</v>
      </c>
      <c r="VS117" s="23">
        <v>1</v>
      </c>
      <c r="VT117" s="23">
        <v>0</v>
      </c>
      <c r="VU117" s="23">
        <v>0</v>
      </c>
      <c r="VV117" s="23">
        <v>0</v>
      </c>
      <c r="VW117" s="23">
        <v>1</v>
      </c>
      <c r="VX117" s="23">
        <v>0</v>
      </c>
      <c r="VY117" s="23">
        <v>0</v>
      </c>
      <c r="VZ117" s="23">
        <v>0</v>
      </c>
      <c r="WA117" s="23">
        <v>0</v>
      </c>
      <c r="WB117" s="23">
        <v>0</v>
      </c>
      <c r="WC117" s="23">
        <v>0</v>
      </c>
      <c r="WD117" s="23">
        <v>0</v>
      </c>
      <c r="WE117" s="23">
        <v>0</v>
      </c>
      <c r="WH117" s="23" t="s">
        <v>781</v>
      </c>
      <c r="WJ117" s="23">
        <v>5000</v>
      </c>
      <c r="WK117" s="23">
        <v>5000</v>
      </c>
      <c r="WM117" s="23">
        <v>5000</v>
      </c>
      <c r="WN117" s="23">
        <v>0</v>
      </c>
      <c r="WO117" s="23">
        <v>0</v>
      </c>
      <c r="WQ117" s="23" t="s">
        <v>796</v>
      </c>
      <c r="WR117" s="23" t="s">
        <v>806</v>
      </c>
      <c r="WT117" s="23" t="s">
        <v>781</v>
      </c>
      <c r="WU117" s="23" t="s">
        <v>2568</v>
      </c>
      <c r="WV117" s="23">
        <v>0</v>
      </c>
      <c r="WW117" s="23">
        <v>1</v>
      </c>
      <c r="WX117" s="23">
        <v>0</v>
      </c>
      <c r="WY117" s="23">
        <v>0</v>
      </c>
      <c r="WZ117" s="23">
        <v>0</v>
      </c>
      <c r="XA117" s="23">
        <v>1</v>
      </c>
      <c r="XB117" s="23">
        <v>0</v>
      </c>
      <c r="XC117" s="23">
        <v>0</v>
      </c>
      <c r="XD117" s="23">
        <v>0</v>
      </c>
      <c r="XE117" s="23">
        <v>0</v>
      </c>
      <c r="XF117" s="23">
        <v>0</v>
      </c>
      <c r="XG117" s="23">
        <v>0</v>
      </c>
      <c r="XH117" s="23">
        <v>0</v>
      </c>
      <c r="XI117" s="23">
        <v>0</v>
      </c>
      <c r="YN117" s="23" t="s">
        <v>781</v>
      </c>
      <c r="YP117" s="23">
        <v>2500</v>
      </c>
      <c r="YQ117" s="23">
        <v>2500</v>
      </c>
      <c r="YS117" s="23">
        <v>2000</v>
      </c>
      <c r="YT117" s="23">
        <v>25</v>
      </c>
      <c r="YU117" s="23">
        <v>500</v>
      </c>
      <c r="YV117" s="23" t="s">
        <v>2635</v>
      </c>
      <c r="YW117" s="23" t="s">
        <v>782</v>
      </c>
      <c r="YY117" s="23" t="s">
        <v>850</v>
      </c>
      <c r="YZ117" s="23" t="s">
        <v>781</v>
      </c>
      <c r="ZA117" s="23" t="s">
        <v>2568</v>
      </c>
      <c r="ZB117" s="23">
        <v>0</v>
      </c>
      <c r="ZC117" s="23">
        <v>1</v>
      </c>
      <c r="ZD117" s="23">
        <v>0</v>
      </c>
      <c r="ZE117" s="23">
        <v>0</v>
      </c>
      <c r="ZF117" s="23">
        <v>0</v>
      </c>
      <c r="ZG117" s="23">
        <v>1</v>
      </c>
      <c r="ZH117" s="23">
        <v>0</v>
      </c>
      <c r="ZI117" s="23">
        <v>0</v>
      </c>
      <c r="ZJ117" s="23">
        <v>0</v>
      </c>
      <c r="ZK117" s="23">
        <v>0</v>
      </c>
      <c r="ZL117" s="23">
        <v>0</v>
      </c>
      <c r="ZM117" s="23">
        <v>0</v>
      </c>
      <c r="ZN117" s="23">
        <v>0</v>
      </c>
      <c r="ZO117" s="23">
        <v>0</v>
      </c>
      <c r="AAB117" s="23" t="s">
        <v>2636</v>
      </c>
      <c r="AAC117" s="25">
        <v>174474553</v>
      </c>
      <c r="AAD117" s="23">
        <v>44314.478530092587</v>
      </c>
      <c r="AAF117" s="23" t="s">
        <v>2172</v>
      </c>
      <c r="AAG117" s="23" t="s">
        <v>2173</v>
      </c>
      <c r="AAJ117" s="23">
        <v>124</v>
      </c>
    </row>
    <row r="118" spans="1:712" x14ac:dyDescent="0.3">
      <c r="A118" s="23" t="s">
        <v>2637</v>
      </c>
      <c r="B118" s="25">
        <v>44314.301940833342</v>
      </c>
      <c r="C118" s="25">
        <v>44314.308336909722</v>
      </c>
      <c r="D118" s="25">
        <v>44314</v>
      </c>
      <c r="E118" s="23" t="s">
        <v>2632</v>
      </c>
      <c r="F118" s="23" t="s">
        <v>790</v>
      </c>
      <c r="G118" s="25">
        <v>44314</v>
      </c>
      <c r="H118" s="23" t="s">
        <v>864</v>
      </c>
      <c r="I118" s="23" t="s">
        <v>865</v>
      </c>
      <c r="J118" s="23" t="s">
        <v>865</v>
      </c>
      <c r="K118" s="23" t="s">
        <v>865</v>
      </c>
      <c r="L118" s="23" t="s">
        <v>780</v>
      </c>
      <c r="M118" s="23" t="s">
        <v>2638</v>
      </c>
      <c r="N118" s="23" t="s">
        <v>2639</v>
      </c>
      <c r="O118" s="23">
        <v>1</v>
      </c>
      <c r="P118" s="23">
        <v>0</v>
      </c>
      <c r="Q118" s="23">
        <v>1</v>
      </c>
      <c r="R118" s="23">
        <v>1</v>
      </c>
      <c r="S118" s="23">
        <v>1</v>
      </c>
      <c r="T118" s="23">
        <v>1</v>
      </c>
      <c r="U118" s="23">
        <v>1</v>
      </c>
      <c r="V118" s="23">
        <v>1</v>
      </c>
      <c r="W118" s="23">
        <v>0</v>
      </c>
      <c r="X118" s="23">
        <v>0</v>
      </c>
      <c r="Y118" s="23">
        <v>0</v>
      </c>
      <c r="Z118" s="23">
        <v>0</v>
      </c>
      <c r="AA118" s="23">
        <v>0</v>
      </c>
      <c r="AB118" s="23">
        <v>0</v>
      </c>
      <c r="AC118" s="23">
        <v>0</v>
      </c>
      <c r="AD118" s="23">
        <v>0</v>
      </c>
      <c r="AE118" s="23">
        <v>0</v>
      </c>
      <c r="AF118" s="23">
        <v>1</v>
      </c>
      <c r="AG118" s="23">
        <v>1</v>
      </c>
      <c r="AH118" s="23">
        <v>1</v>
      </c>
      <c r="AI118" s="23">
        <v>0</v>
      </c>
      <c r="AJ118" s="23">
        <v>1</v>
      </c>
      <c r="AK118" s="23">
        <v>0</v>
      </c>
      <c r="AL118" s="23" t="s">
        <v>781</v>
      </c>
      <c r="AN118" s="23">
        <v>1000</v>
      </c>
      <c r="AO118" s="23">
        <v>1000</v>
      </c>
      <c r="AQ118" s="23">
        <v>1000</v>
      </c>
      <c r="AR118" s="23">
        <v>0</v>
      </c>
      <c r="AS118" s="23">
        <v>0</v>
      </c>
      <c r="AU118" s="23" t="s">
        <v>796</v>
      </c>
      <c r="AV118" s="23" t="s">
        <v>806</v>
      </c>
      <c r="AX118" s="23" t="s">
        <v>781</v>
      </c>
      <c r="AY118" s="23" t="s">
        <v>2640</v>
      </c>
      <c r="AZ118" s="23">
        <v>1</v>
      </c>
      <c r="BA118" s="23">
        <v>1</v>
      </c>
      <c r="BB118" s="23">
        <v>0</v>
      </c>
      <c r="BC118" s="23">
        <v>0</v>
      </c>
      <c r="BD118" s="23">
        <v>0</v>
      </c>
      <c r="BE118" s="23">
        <v>1</v>
      </c>
      <c r="BF118" s="23">
        <v>0</v>
      </c>
      <c r="BG118" s="23">
        <v>0</v>
      </c>
      <c r="BH118" s="23">
        <v>0</v>
      </c>
      <c r="BI118" s="23">
        <v>0</v>
      </c>
      <c r="BJ118" s="23">
        <v>0</v>
      </c>
      <c r="BK118" s="23">
        <v>0</v>
      </c>
      <c r="BL118" s="23">
        <v>0</v>
      </c>
      <c r="BM118" s="23">
        <v>0</v>
      </c>
      <c r="CT118" s="23" t="s">
        <v>781</v>
      </c>
      <c r="CV118" s="23">
        <v>5000</v>
      </c>
      <c r="CW118" s="23">
        <v>5000</v>
      </c>
      <c r="CY118" s="23">
        <v>5000</v>
      </c>
      <c r="CZ118" s="23">
        <v>0</v>
      </c>
      <c r="DA118" s="23">
        <v>0</v>
      </c>
      <c r="DC118" s="23" t="s">
        <v>796</v>
      </c>
      <c r="DD118" s="23" t="s">
        <v>806</v>
      </c>
      <c r="DF118" s="23" t="s">
        <v>781</v>
      </c>
      <c r="DG118" s="23" t="s">
        <v>2568</v>
      </c>
      <c r="DH118" s="23">
        <v>0</v>
      </c>
      <c r="DI118" s="23">
        <v>1</v>
      </c>
      <c r="DJ118" s="23">
        <v>0</v>
      </c>
      <c r="DK118" s="23">
        <v>0</v>
      </c>
      <c r="DL118" s="23">
        <v>0</v>
      </c>
      <c r="DM118" s="23">
        <v>1</v>
      </c>
      <c r="DN118" s="23">
        <v>0</v>
      </c>
      <c r="DO118" s="23">
        <v>0</v>
      </c>
      <c r="DP118" s="23">
        <v>0</v>
      </c>
      <c r="DQ118" s="23">
        <v>0</v>
      </c>
      <c r="DR118" s="23">
        <v>0</v>
      </c>
      <c r="DS118" s="23">
        <v>0</v>
      </c>
      <c r="DT118" s="23">
        <v>0</v>
      </c>
      <c r="DU118" s="23">
        <v>0</v>
      </c>
      <c r="DX118" s="23" t="s">
        <v>781</v>
      </c>
      <c r="DZ118" s="23">
        <v>10000</v>
      </c>
      <c r="EA118" s="23">
        <v>10000</v>
      </c>
      <c r="EC118" s="23">
        <v>10000</v>
      </c>
      <c r="ED118" s="23">
        <v>0</v>
      </c>
      <c r="EE118" s="23">
        <v>0</v>
      </c>
      <c r="EG118" s="23" t="s">
        <v>796</v>
      </c>
      <c r="EH118" s="23" t="s">
        <v>806</v>
      </c>
      <c r="EJ118" s="23" t="s">
        <v>781</v>
      </c>
      <c r="EK118" s="23" t="s">
        <v>2641</v>
      </c>
      <c r="EL118" s="23">
        <v>1</v>
      </c>
      <c r="EM118" s="23">
        <v>1</v>
      </c>
      <c r="EN118" s="23">
        <v>0</v>
      </c>
      <c r="EO118" s="23">
        <v>0</v>
      </c>
      <c r="EP118" s="23">
        <v>0</v>
      </c>
      <c r="EQ118" s="23">
        <v>1</v>
      </c>
      <c r="ER118" s="23">
        <v>0</v>
      </c>
      <c r="ES118" s="23">
        <v>0</v>
      </c>
      <c r="ET118" s="23">
        <v>0</v>
      </c>
      <c r="EU118" s="23">
        <v>0</v>
      </c>
      <c r="EV118" s="23">
        <v>0</v>
      </c>
      <c r="EW118" s="23">
        <v>0</v>
      </c>
      <c r="EX118" s="23">
        <v>0</v>
      </c>
      <c r="EY118" s="23">
        <v>0</v>
      </c>
      <c r="FB118" s="23" t="s">
        <v>781</v>
      </c>
      <c r="FD118" s="23">
        <v>5000</v>
      </c>
      <c r="FE118" s="23">
        <v>5000</v>
      </c>
      <c r="FG118" s="23">
        <v>5000</v>
      </c>
      <c r="FH118" s="23">
        <v>0</v>
      </c>
      <c r="FI118" s="23">
        <v>0</v>
      </c>
      <c r="FK118" s="23" t="s">
        <v>796</v>
      </c>
      <c r="FL118" s="23" t="s">
        <v>806</v>
      </c>
      <c r="FN118" s="23" t="s">
        <v>781</v>
      </c>
      <c r="FO118" s="23" t="s">
        <v>2568</v>
      </c>
      <c r="FP118" s="23">
        <v>0</v>
      </c>
      <c r="FQ118" s="23">
        <v>1</v>
      </c>
      <c r="FR118" s="23">
        <v>0</v>
      </c>
      <c r="FS118" s="23">
        <v>0</v>
      </c>
      <c r="FT118" s="23">
        <v>0</v>
      </c>
      <c r="FU118" s="23">
        <v>1</v>
      </c>
      <c r="FV118" s="23">
        <v>0</v>
      </c>
      <c r="FW118" s="23">
        <v>0</v>
      </c>
      <c r="FX118" s="23">
        <v>0</v>
      </c>
      <c r="FY118" s="23">
        <v>0</v>
      </c>
      <c r="FZ118" s="23">
        <v>0</v>
      </c>
      <c r="GA118" s="23">
        <v>0</v>
      </c>
      <c r="GB118" s="23">
        <v>0</v>
      </c>
      <c r="GC118" s="23">
        <v>0</v>
      </c>
      <c r="GF118" s="23" t="s">
        <v>781</v>
      </c>
      <c r="GH118" s="23">
        <v>12000</v>
      </c>
      <c r="GI118" s="23">
        <v>12000</v>
      </c>
      <c r="GJ118" s="23">
        <v>0</v>
      </c>
      <c r="GK118" s="23">
        <v>0</v>
      </c>
      <c r="GM118" s="23" t="s">
        <v>796</v>
      </c>
      <c r="GN118" s="23" t="s">
        <v>806</v>
      </c>
      <c r="GP118" s="23" t="s">
        <v>781</v>
      </c>
      <c r="GQ118" s="23" t="s">
        <v>2642</v>
      </c>
      <c r="GR118" s="23">
        <v>1</v>
      </c>
      <c r="GS118" s="23">
        <v>1</v>
      </c>
      <c r="GT118" s="23">
        <v>0</v>
      </c>
      <c r="GU118" s="23">
        <v>0</v>
      </c>
      <c r="GV118" s="23">
        <v>0</v>
      </c>
      <c r="GW118" s="23">
        <v>1</v>
      </c>
      <c r="GX118" s="23">
        <v>0</v>
      </c>
      <c r="GY118" s="23">
        <v>0</v>
      </c>
      <c r="GZ118" s="23">
        <v>0</v>
      </c>
      <c r="HA118" s="23">
        <v>0</v>
      </c>
      <c r="HB118" s="23">
        <v>0</v>
      </c>
      <c r="HC118" s="23">
        <v>0</v>
      </c>
      <c r="HD118" s="23">
        <v>0</v>
      </c>
      <c r="HE118" s="23">
        <v>0</v>
      </c>
      <c r="HH118" s="23" t="s">
        <v>781</v>
      </c>
      <c r="HJ118" s="23">
        <v>5000</v>
      </c>
      <c r="HK118" s="23">
        <v>5000</v>
      </c>
      <c r="HM118" s="23">
        <v>5000</v>
      </c>
      <c r="HN118" s="23">
        <v>0</v>
      </c>
      <c r="HO118" s="23">
        <v>0</v>
      </c>
      <c r="HQ118" s="23" t="s">
        <v>796</v>
      </c>
      <c r="HR118" s="23" t="s">
        <v>806</v>
      </c>
      <c r="HT118" s="23" t="s">
        <v>781</v>
      </c>
      <c r="HU118" s="23" t="s">
        <v>2640</v>
      </c>
      <c r="HV118" s="23">
        <v>1</v>
      </c>
      <c r="HW118" s="23">
        <v>1</v>
      </c>
      <c r="HX118" s="23">
        <v>0</v>
      </c>
      <c r="HY118" s="23">
        <v>0</v>
      </c>
      <c r="HZ118" s="23">
        <v>0</v>
      </c>
      <c r="IA118" s="23">
        <v>1</v>
      </c>
      <c r="IB118" s="23">
        <v>0</v>
      </c>
      <c r="IC118" s="23">
        <v>0</v>
      </c>
      <c r="ID118" s="23">
        <v>0</v>
      </c>
      <c r="IE118" s="23">
        <v>0</v>
      </c>
      <c r="IF118" s="23">
        <v>0</v>
      </c>
      <c r="IG118" s="23">
        <v>0</v>
      </c>
      <c r="IH118" s="23">
        <v>0</v>
      </c>
      <c r="II118" s="23">
        <v>0</v>
      </c>
      <c r="IL118" s="23" t="s">
        <v>781</v>
      </c>
      <c r="IN118" s="23">
        <v>10000</v>
      </c>
      <c r="IO118" s="23">
        <v>10000</v>
      </c>
      <c r="IQ118" s="23">
        <v>10000</v>
      </c>
      <c r="IR118" s="23">
        <v>0</v>
      </c>
      <c r="IS118" s="23">
        <v>0</v>
      </c>
      <c r="IU118" s="23" t="s">
        <v>796</v>
      </c>
      <c r="IV118" s="23" t="s">
        <v>806</v>
      </c>
      <c r="IX118" s="23" t="s">
        <v>781</v>
      </c>
      <c r="IY118" s="23" t="s">
        <v>2568</v>
      </c>
      <c r="IZ118" s="23">
        <v>0</v>
      </c>
      <c r="JA118" s="23">
        <v>1</v>
      </c>
      <c r="JB118" s="23">
        <v>0</v>
      </c>
      <c r="JC118" s="23">
        <v>0</v>
      </c>
      <c r="JD118" s="23">
        <v>0</v>
      </c>
      <c r="JE118" s="23">
        <v>1</v>
      </c>
      <c r="JF118" s="23">
        <v>0</v>
      </c>
      <c r="JG118" s="23">
        <v>0</v>
      </c>
      <c r="JH118" s="23">
        <v>0</v>
      </c>
      <c r="JI118" s="23">
        <v>0</v>
      </c>
      <c r="JJ118" s="23">
        <v>0</v>
      </c>
      <c r="JK118" s="23">
        <v>0</v>
      </c>
      <c r="JL118" s="23">
        <v>0</v>
      </c>
      <c r="JM118" s="23">
        <v>0</v>
      </c>
      <c r="TZ118" s="23" t="s">
        <v>781</v>
      </c>
      <c r="UB118" s="23">
        <v>250</v>
      </c>
      <c r="UC118" s="23">
        <v>250</v>
      </c>
      <c r="UE118" s="23">
        <v>250</v>
      </c>
      <c r="UF118" s="23">
        <v>0</v>
      </c>
      <c r="UG118" s="23">
        <v>0</v>
      </c>
      <c r="UI118" s="23" t="s">
        <v>796</v>
      </c>
      <c r="UJ118" s="23" t="s">
        <v>806</v>
      </c>
      <c r="UL118" s="23" t="s">
        <v>781</v>
      </c>
      <c r="UM118" s="23" t="s">
        <v>2568</v>
      </c>
      <c r="UN118" s="23">
        <v>0</v>
      </c>
      <c r="UO118" s="23">
        <v>1</v>
      </c>
      <c r="UP118" s="23">
        <v>0</v>
      </c>
      <c r="UQ118" s="23">
        <v>0</v>
      </c>
      <c r="UR118" s="23">
        <v>0</v>
      </c>
      <c r="US118" s="23">
        <v>1</v>
      </c>
      <c r="UT118" s="23">
        <v>0</v>
      </c>
      <c r="UU118" s="23">
        <v>0</v>
      </c>
      <c r="UV118" s="23">
        <v>0</v>
      </c>
      <c r="UW118" s="23">
        <v>0</v>
      </c>
      <c r="UX118" s="23">
        <v>0</v>
      </c>
      <c r="UY118" s="23">
        <v>0</v>
      </c>
      <c r="UZ118" s="23">
        <v>0</v>
      </c>
      <c r="VA118" s="23">
        <v>0</v>
      </c>
      <c r="VD118" s="23" t="s">
        <v>781</v>
      </c>
      <c r="VF118" s="23">
        <v>3500</v>
      </c>
      <c r="VG118" s="23">
        <v>3500</v>
      </c>
      <c r="VI118" s="23">
        <v>3500</v>
      </c>
      <c r="VJ118" s="23">
        <v>0</v>
      </c>
      <c r="VK118" s="23">
        <v>0</v>
      </c>
      <c r="VM118" s="23" t="s">
        <v>796</v>
      </c>
      <c r="VN118" s="23" t="s">
        <v>806</v>
      </c>
      <c r="VP118" s="23" t="s">
        <v>781</v>
      </c>
      <c r="VQ118" s="23" t="s">
        <v>2641</v>
      </c>
      <c r="VR118" s="23">
        <v>1</v>
      </c>
      <c r="VS118" s="23">
        <v>1</v>
      </c>
      <c r="VT118" s="23">
        <v>0</v>
      </c>
      <c r="VU118" s="23">
        <v>0</v>
      </c>
      <c r="VV118" s="23">
        <v>0</v>
      </c>
      <c r="VW118" s="23">
        <v>1</v>
      </c>
      <c r="VX118" s="23">
        <v>0</v>
      </c>
      <c r="VY118" s="23">
        <v>0</v>
      </c>
      <c r="VZ118" s="23">
        <v>0</v>
      </c>
      <c r="WA118" s="23">
        <v>0</v>
      </c>
      <c r="WB118" s="23">
        <v>0</v>
      </c>
      <c r="WC118" s="23">
        <v>0</v>
      </c>
      <c r="WD118" s="23">
        <v>0</v>
      </c>
      <c r="WE118" s="23">
        <v>0</v>
      </c>
      <c r="WH118" s="23" t="s">
        <v>781</v>
      </c>
      <c r="WJ118" s="23">
        <v>5000</v>
      </c>
      <c r="WK118" s="23">
        <v>5000</v>
      </c>
      <c r="WM118" s="23">
        <v>5000</v>
      </c>
      <c r="WN118" s="23">
        <v>0</v>
      </c>
      <c r="WO118" s="23">
        <v>0</v>
      </c>
      <c r="WQ118" s="23" t="s">
        <v>796</v>
      </c>
      <c r="WR118" s="23" t="s">
        <v>806</v>
      </c>
      <c r="WT118" s="23" t="s">
        <v>781</v>
      </c>
      <c r="WU118" s="23" t="s">
        <v>2640</v>
      </c>
      <c r="WV118" s="23">
        <v>1</v>
      </c>
      <c r="WW118" s="23">
        <v>1</v>
      </c>
      <c r="WX118" s="23">
        <v>0</v>
      </c>
      <c r="WY118" s="23">
        <v>0</v>
      </c>
      <c r="WZ118" s="23">
        <v>0</v>
      </c>
      <c r="XA118" s="23">
        <v>1</v>
      </c>
      <c r="XB118" s="23">
        <v>0</v>
      </c>
      <c r="XC118" s="23">
        <v>0</v>
      </c>
      <c r="XD118" s="23">
        <v>0</v>
      </c>
      <c r="XE118" s="23">
        <v>0</v>
      </c>
      <c r="XF118" s="23">
        <v>0</v>
      </c>
      <c r="XG118" s="23">
        <v>0</v>
      </c>
      <c r="XH118" s="23">
        <v>0</v>
      </c>
      <c r="XI118" s="23">
        <v>0</v>
      </c>
      <c r="YN118" s="23" t="s">
        <v>781</v>
      </c>
      <c r="YP118" s="23">
        <v>2500</v>
      </c>
      <c r="YQ118" s="23">
        <v>2500</v>
      </c>
      <c r="YS118" s="23">
        <v>2000</v>
      </c>
      <c r="YT118" s="23">
        <v>25</v>
      </c>
      <c r="YU118" s="23">
        <v>500</v>
      </c>
      <c r="YV118" s="23" t="s">
        <v>2643</v>
      </c>
      <c r="YW118" s="23" t="s">
        <v>796</v>
      </c>
      <c r="YX118" s="23" t="s">
        <v>806</v>
      </c>
      <c r="YZ118" s="23" t="s">
        <v>781</v>
      </c>
      <c r="ZA118" s="23" t="s">
        <v>2644</v>
      </c>
      <c r="ZB118" s="23">
        <v>1</v>
      </c>
      <c r="ZC118" s="23">
        <v>1</v>
      </c>
      <c r="ZD118" s="23">
        <v>0</v>
      </c>
      <c r="ZE118" s="23">
        <v>0</v>
      </c>
      <c r="ZF118" s="23">
        <v>0</v>
      </c>
      <c r="ZG118" s="23">
        <v>1</v>
      </c>
      <c r="ZH118" s="23">
        <v>0</v>
      </c>
      <c r="ZI118" s="23">
        <v>1</v>
      </c>
      <c r="ZJ118" s="23">
        <v>0</v>
      </c>
      <c r="ZK118" s="23">
        <v>0</v>
      </c>
      <c r="ZL118" s="23">
        <v>0</v>
      </c>
      <c r="ZM118" s="23">
        <v>0</v>
      </c>
      <c r="ZN118" s="23">
        <v>0</v>
      </c>
      <c r="ZO118" s="23">
        <v>0</v>
      </c>
      <c r="AAB118" s="23" t="s">
        <v>2645</v>
      </c>
      <c r="AAC118" s="25">
        <v>174474572</v>
      </c>
      <c r="AAD118" s="23">
        <v>44314.478576388887</v>
      </c>
      <c r="AAF118" s="23" t="s">
        <v>2172</v>
      </c>
      <c r="AAG118" s="23" t="s">
        <v>2173</v>
      </c>
      <c r="AAJ118" s="23">
        <v>125</v>
      </c>
    </row>
    <row r="119" spans="1:712" x14ac:dyDescent="0.3">
      <c r="A119" s="23" t="s">
        <v>2646</v>
      </c>
      <c r="B119" s="25">
        <v>44314.308547129629</v>
      </c>
      <c r="C119" s="25">
        <v>44314.313631122677</v>
      </c>
      <c r="D119" s="25">
        <v>44314</v>
      </c>
      <c r="E119" s="23" t="s">
        <v>2632</v>
      </c>
      <c r="F119" s="23" t="s">
        <v>790</v>
      </c>
      <c r="G119" s="25">
        <v>44314</v>
      </c>
      <c r="H119" s="23" t="s">
        <v>864</v>
      </c>
      <c r="I119" s="23" t="s">
        <v>865</v>
      </c>
      <c r="J119" s="23" t="s">
        <v>865</v>
      </c>
      <c r="K119" s="23" t="s">
        <v>865</v>
      </c>
      <c r="L119" s="23" t="s">
        <v>793</v>
      </c>
      <c r="M119" s="23" t="s">
        <v>2647</v>
      </c>
      <c r="N119" s="23" t="s">
        <v>2648</v>
      </c>
      <c r="O119" s="23">
        <v>1</v>
      </c>
      <c r="P119" s="23">
        <v>1</v>
      </c>
      <c r="Q119" s="23">
        <v>1</v>
      </c>
      <c r="R119" s="23">
        <v>0</v>
      </c>
      <c r="S119" s="23">
        <v>1</v>
      </c>
      <c r="T119" s="23">
        <v>1</v>
      </c>
      <c r="U119" s="23">
        <v>1</v>
      </c>
      <c r="V119" s="23">
        <v>1</v>
      </c>
      <c r="W119" s="23">
        <v>0</v>
      </c>
      <c r="X119" s="23">
        <v>0</v>
      </c>
      <c r="Y119" s="23">
        <v>0</v>
      </c>
      <c r="Z119" s="23">
        <v>0</v>
      </c>
      <c r="AA119" s="23">
        <v>0</v>
      </c>
      <c r="AB119" s="23">
        <v>0</v>
      </c>
      <c r="AC119" s="23">
        <v>0</v>
      </c>
      <c r="AD119" s="23">
        <v>0</v>
      </c>
      <c r="AE119" s="23">
        <v>0</v>
      </c>
      <c r="AF119" s="23">
        <v>1</v>
      </c>
      <c r="AG119" s="23">
        <v>1</v>
      </c>
      <c r="AH119" s="23">
        <v>1</v>
      </c>
      <c r="AI119" s="23">
        <v>0</v>
      </c>
      <c r="AJ119" s="23">
        <v>1</v>
      </c>
      <c r="AK119" s="23">
        <v>0</v>
      </c>
      <c r="AL119" s="23" t="s">
        <v>781</v>
      </c>
      <c r="AN119" s="23">
        <v>1000</v>
      </c>
      <c r="AO119" s="23">
        <v>1000</v>
      </c>
      <c r="AQ119" s="23">
        <v>1000</v>
      </c>
      <c r="AR119" s="23">
        <v>0</v>
      </c>
      <c r="AS119" s="23">
        <v>0</v>
      </c>
      <c r="AU119" s="23" t="s">
        <v>796</v>
      </c>
      <c r="AV119" s="23" t="s">
        <v>806</v>
      </c>
      <c r="AX119" s="23" t="s">
        <v>781</v>
      </c>
      <c r="AY119" s="23" t="s">
        <v>837</v>
      </c>
      <c r="AZ119" s="23">
        <v>0</v>
      </c>
      <c r="BA119" s="23">
        <v>1</v>
      </c>
      <c r="BB119" s="23">
        <v>0</v>
      </c>
      <c r="BC119" s="23">
        <v>0</v>
      </c>
      <c r="BD119" s="23">
        <v>0</v>
      </c>
      <c r="BE119" s="23">
        <v>0</v>
      </c>
      <c r="BF119" s="23">
        <v>0</v>
      </c>
      <c r="BG119" s="23">
        <v>0</v>
      </c>
      <c r="BH119" s="23">
        <v>0</v>
      </c>
      <c r="BI119" s="23">
        <v>0</v>
      </c>
      <c r="BJ119" s="23">
        <v>0</v>
      </c>
      <c r="BK119" s="23">
        <v>0</v>
      </c>
      <c r="BL119" s="23">
        <v>0</v>
      </c>
      <c r="BM119" s="23">
        <v>0</v>
      </c>
      <c r="BP119" s="23" t="s">
        <v>781</v>
      </c>
      <c r="BR119" s="23">
        <v>3500</v>
      </c>
      <c r="BS119" s="23">
        <v>3500</v>
      </c>
      <c r="BU119" s="23">
        <v>3500</v>
      </c>
      <c r="BV119" s="23">
        <v>0</v>
      </c>
      <c r="BW119" s="23">
        <v>0</v>
      </c>
      <c r="BY119" s="23" t="s">
        <v>796</v>
      </c>
      <c r="BZ119" s="23" t="s">
        <v>806</v>
      </c>
      <c r="CB119" s="23" t="s">
        <v>781</v>
      </c>
      <c r="CC119" s="23" t="s">
        <v>2642</v>
      </c>
      <c r="CD119" s="23">
        <v>1</v>
      </c>
      <c r="CE119" s="23">
        <v>1</v>
      </c>
      <c r="CF119" s="23">
        <v>0</v>
      </c>
      <c r="CG119" s="23">
        <v>0</v>
      </c>
      <c r="CH119" s="23">
        <v>0</v>
      </c>
      <c r="CI119" s="23">
        <v>1</v>
      </c>
      <c r="CJ119" s="23">
        <v>0</v>
      </c>
      <c r="CK119" s="23">
        <v>0</v>
      </c>
      <c r="CL119" s="23">
        <v>0</v>
      </c>
      <c r="CM119" s="23">
        <v>0</v>
      </c>
      <c r="CN119" s="23">
        <v>0</v>
      </c>
      <c r="CO119" s="23">
        <v>0</v>
      </c>
      <c r="CP119" s="23">
        <v>0</v>
      </c>
      <c r="CQ119" s="23">
        <v>0</v>
      </c>
      <c r="CT119" s="23" t="s">
        <v>781</v>
      </c>
      <c r="CV119" s="23">
        <v>5000</v>
      </c>
      <c r="CW119" s="23">
        <v>5000</v>
      </c>
      <c r="CY119" s="23">
        <v>5000</v>
      </c>
      <c r="CZ119" s="23">
        <v>0</v>
      </c>
      <c r="DA119" s="23">
        <v>0</v>
      </c>
      <c r="DC119" s="23" t="s">
        <v>796</v>
      </c>
      <c r="DD119" s="23" t="s">
        <v>806</v>
      </c>
      <c r="DF119" s="23" t="s">
        <v>781</v>
      </c>
      <c r="DG119" s="23" t="s">
        <v>2568</v>
      </c>
      <c r="DH119" s="23">
        <v>0</v>
      </c>
      <c r="DI119" s="23">
        <v>1</v>
      </c>
      <c r="DJ119" s="23">
        <v>0</v>
      </c>
      <c r="DK119" s="23">
        <v>0</v>
      </c>
      <c r="DL119" s="23">
        <v>0</v>
      </c>
      <c r="DM119" s="23">
        <v>1</v>
      </c>
      <c r="DN119" s="23">
        <v>0</v>
      </c>
      <c r="DO119" s="23">
        <v>0</v>
      </c>
      <c r="DP119" s="23">
        <v>0</v>
      </c>
      <c r="DQ119" s="23">
        <v>0</v>
      </c>
      <c r="DR119" s="23">
        <v>0</v>
      </c>
      <c r="DS119" s="23">
        <v>0</v>
      </c>
      <c r="DT119" s="23">
        <v>0</v>
      </c>
      <c r="DU119" s="23">
        <v>0</v>
      </c>
      <c r="FB119" s="23" t="s">
        <v>781</v>
      </c>
      <c r="FD119" s="23">
        <v>5000</v>
      </c>
      <c r="FE119" s="23">
        <v>5000</v>
      </c>
      <c r="FG119" s="23">
        <v>5000</v>
      </c>
      <c r="FH119" s="23">
        <v>0</v>
      </c>
      <c r="FI119" s="23">
        <v>0</v>
      </c>
      <c r="FK119" s="23" t="s">
        <v>796</v>
      </c>
      <c r="FL119" s="23" t="s">
        <v>806</v>
      </c>
      <c r="FN119" s="23" t="s">
        <v>781</v>
      </c>
      <c r="FO119" s="23" t="s">
        <v>2568</v>
      </c>
      <c r="FP119" s="23">
        <v>0</v>
      </c>
      <c r="FQ119" s="23">
        <v>1</v>
      </c>
      <c r="FR119" s="23">
        <v>0</v>
      </c>
      <c r="FS119" s="23">
        <v>0</v>
      </c>
      <c r="FT119" s="23">
        <v>0</v>
      </c>
      <c r="FU119" s="23">
        <v>1</v>
      </c>
      <c r="FV119" s="23">
        <v>0</v>
      </c>
      <c r="FW119" s="23">
        <v>0</v>
      </c>
      <c r="FX119" s="23">
        <v>0</v>
      </c>
      <c r="FY119" s="23">
        <v>0</v>
      </c>
      <c r="FZ119" s="23">
        <v>0</v>
      </c>
      <c r="GA119" s="23">
        <v>0</v>
      </c>
      <c r="GB119" s="23">
        <v>0</v>
      </c>
      <c r="GC119" s="23">
        <v>0</v>
      </c>
      <c r="GF119" s="23" t="s">
        <v>781</v>
      </c>
      <c r="GH119" s="23">
        <v>12000</v>
      </c>
      <c r="GI119" s="23">
        <v>12000</v>
      </c>
      <c r="GJ119" s="23">
        <v>0</v>
      </c>
      <c r="GK119" s="23">
        <v>0</v>
      </c>
      <c r="GM119" s="23" t="s">
        <v>796</v>
      </c>
      <c r="GN119" s="23" t="s">
        <v>806</v>
      </c>
      <c r="GP119" s="23" t="s">
        <v>781</v>
      </c>
      <c r="GQ119" s="23" t="s">
        <v>2640</v>
      </c>
      <c r="GR119" s="23">
        <v>1</v>
      </c>
      <c r="GS119" s="23">
        <v>1</v>
      </c>
      <c r="GT119" s="23">
        <v>0</v>
      </c>
      <c r="GU119" s="23">
        <v>0</v>
      </c>
      <c r="GV119" s="23">
        <v>0</v>
      </c>
      <c r="GW119" s="23">
        <v>1</v>
      </c>
      <c r="GX119" s="23">
        <v>0</v>
      </c>
      <c r="GY119" s="23">
        <v>0</v>
      </c>
      <c r="GZ119" s="23">
        <v>0</v>
      </c>
      <c r="HA119" s="23">
        <v>0</v>
      </c>
      <c r="HB119" s="23">
        <v>0</v>
      </c>
      <c r="HC119" s="23">
        <v>0</v>
      </c>
      <c r="HD119" s="23">
        <v>0</v>
      </c>
      <c r="HE119" s="23">
        <v>0</v>
      </c>
      <c r="HH119" s="23" t="s">
        <v>781</v>
      </c>
      <c r="HJ119" s="23">
        <v>5000</v>
      </c>
      <c r="HK119" s="23">
        <v>5000</v>
      </c>
      <c r="HM119" s="23">
        <v>5000</v>
      </c>
      <c r="HN119" s="23">
        <v>0</v>
      </c>
      <c r="HO119" s="23">
        <v>0</v>
      </c>
      <c r="HQ119" s="23" t="s">
        <v>796</v>
      </c>
      <c r="HR119" s="23" t="s">
        <v>806</v>
      </c>
      <c r="HT119" s="23" t="s">
        <v>781</v>
      </c>
      <c r="HU119" s="23" t="s">
        <v>2568</v>
      </c>
      <c r="HV119" s="23">
        <v>0</v>
      </c>
      <c r="HW119" s="23">
        <v>1</v>
      </c>
      <c r="HX119" s="23">
        <v>0</v>
      </c>
      <c r="HY119" s="23">
        <v>0</v>
      </c>
      <c r="HZ119" s="23">
        <v>0</v>
      </c>
      <c r="IA119" s="23">
        <v>1</v>
      </c>
      <c r="IB119" s="23">
        <v>0</v>
      </c>
      <c r="IC119" s="23">
        <v>0</v>
      </c>
      <c r="ID119" s="23">
        <v>0</v>
      </c>
      <c r="IE119" s="23">
        <v>0</v>
      </c>
      <c r="IF119" s="23">
        <v>0</v>
      </c>
      <c r="IG119" s="23">
        <v>0</v>
      </c>
      <c r="IH119" s="23">
        <v>0</v>
      </c>
      <c r="II119" s="23">
        <v>0</v>
      </c>
      <c r="IL119" s="23" t="s">
        <v>781</v>
      </c>
      <c r="IN119" s="23">
        <v>10000</v>
      </c>
      <c r="IO119" s="23">
        <v>10000</v>
      </c>
      <c r="IQ119" s="23">
        <v>10000</v>
      </c>
      <c r="IR119" s="23">
        <v>0</v>
      </c>
      <c r="IS119" s="23">
        <v>0</v>
      </c>
      <c r="IU119" s="23" t="s">
        <v>796</v>
      </c>
      <c r="IV119" s="23" t="s">
        <v>806</v>
      </c>
      <c r="IX119" s="23" t="s">
        <v>781</v>
      </c>
      <c r="IY119" s="23" t="s">
        <v>2568</v>
      </c>
      <c r="IZ119" s="23">
        <v>0</v>
      </c>
      <c r="JA119" s="23">
        <v>1</v>
      </c>
      <c r="JB119" s="23">
        <v>0</v>
      </c>
      <c r="JC119" s="23">
        <v>0</v>
      </c>
      <c r="JD119" s="23">
        <v>0</v>
      </c>
      <c r="JE119" s="23">
        <v>1</v>
      </c>
      <c r="JF119" s="23">
        <v>0</v>
      </c>
      <c r="JG119" s="23">
        <v>0</v>
      </c>
      <c r="JH119" s="23">
        <v>0</v>
      </c>
      <c r="JI119" s="23">
        <v>0</v>
      </c>
      <c r="JJ119" s="23">
        <v>0</v>
      </c>
      <c r="JK119" s="23">
        <v>0</v>
      </c>
      <c r="JL119" s="23">
        <v>0</v>
      </c>
      <c r="JM119" s="23">
        <v>0</v>
      </c>
      <c r="TZ119" s="23" t="s">
        <v>781</v>
      </c>
      <c r="UB119" s="23">
        <v>250</v>
      </c>
      <c r="UC119" s="23">
        <v>250</v>
      </c>
      <c r="UE119" s="23">
        <v>250</v>
      </c>
      <c r="UF119" s="23">
        <v>0</v>
      </c>
      <c r="UG119" s="23">
        <v>0</v>
      </c>
      <c r="UI119" s="23" t="s">
        <v>796</v>
      </c>
      <c r="UJ119" s="23" t="s">
        <v>806</v>
      </c>
      <c r="UL119" s="23" t="s">
        <v>781</v>
      </c>
      <c r="UM119" s="23" t="s">
        <v>2641</v>
      </c>
      <c r="UN119" s="23">
        <v>1</v>
      </c>
      <c r="UO119" s="23">
        <v>1</v>
      </c>
      <c r="UP119" s="23">
        <v>0</v>
      </c>
      <c r="UQ119" s="23">
        <v>0</v>
      </c>
      <c r="UR119" s="23">
        <v>0</v>
      </c>
      <c r="US119" s="23">
        <v>1</v>
      </c>
      <c r="UT119" s="23">
        <v>0</v>
      </c>
      <c r="UU119" s="23">
        <v>0</v>
      </c>
      <c r="UV119" s="23">
        <v>0</v>
      </c>
      <c r="UW119" s="23">
        <v>0</v>
      </c>
      <c r="UX119" s="23">
        <v>0</v>
      </c>
      <c r="UY119" s="23">
        <v>0</v>
      </c>
      <c r="UZ119" s="23">
        <v>0</v>
      </c>
      <c r="VA119" s="23">
        <v>0</v>
      </c>
      <c r="VD119" s="23" t="s">
        <v>781</v>
      </c>
      <c r="VF119" s="23">
        <v>3500</v>
      </c>
      <c r="VG119" s="23">
        <v>3500</v>
      </c>
      <c r="VI119" s="23">
        <v>3500</v>
      </c>
      <c r="VJ119" s="23">
        <v>0</v>
      </c>
      <c r="VK119" s="23">
        <v>0</v>
      </c>
      <c r="VM119" s="23" t="s">
        <v>796</v>
      </c>
      <c r="VN119" s="23" t="s">
        <v>806</v>
      </c>
      <c r="VP119" s="23" t="s">
        <v>781</v>
      </c>
      <c r="VQ119" s="23" t="s">
        <v>2568</v>
      </c>
      <c r="VR119" s="23">
        <v>0</v>
      </c>
      <c r="VS119" s="23">
        <v>1</v>
      </c>
      <c r="VT119" s="23">
        <v>0</v>
      </c>
      <c r="VU119" s="23">
        <v>0</v>
      </c>
      <c r="VV119" s="23">
        <v>0</v>
      </c>
      <c r="VW119" s="23">
        <v>1</v>
      </c>
      <c r="VX119" s="23">
        <v>0</v>
      </c>
      <c r="VY119" s="23">
        <v>0</v>
      </c>
      <c r="VZ119" s="23">
        <v>0</v>
      </c>
      <c r="WA119" s="23">
        <v>0</v>
      </c>
      <c r="WB119" s="23">
        <v>0</v>
      </c>
      <c r="WC119" s="23">
        <v>0</v>
      </c>
      <c r="WD119" s="23">
        <v>0</v>
      </c>
      <c r="WE119" s="23">
        <v>0</v>
      </c>
      <c r="WH119" s="23" t="s">
        <v>781</v>
      </c>
      <c r="WJ119" s="23">
        <v>5000</v>
      </c>
      <c r="WK119" s="23">
        <v>5000</v>
      </c>
      <c r="WM119" s="23">
        <v>5000</v>
      </c>
      <c r="WN119" s="23">
        <v>0</v>
      </c>
      <c r="WO119" s="23">
        <v>0</v>
      </c>
      <c r="WQ119" s="23" t="s">
        <v>796</v>
      </c>
      <c r="WR119" s="23" t="s">
        <v>806</v>
      </c>
      <c r="WT119" s="23" t="s">
        <v>781</v>
      </c>
      <c r="WU119" s="23" t="s">
        <v>2568</v>
      </c>
      <c r="WV119" s="23">
        <v>0</v>
      </c>
      <c r="WW119" s="23">
        <v>1</v>
      </c>
      <c r="WX119" s="23">
        <v>0</v>
      </c>
      <c r="WY119" s="23">
        <v>0</v>
      </c>
      <c r="WZ119" s="23">
        <v>0</v>
      </c>
      <c r="XA119" s="23">
        <v>1</v>
      </c>
      <c r="XB119" s="23">
        <v>0</v>
      </c>
      <c r="XC119" s="23">
        <v>0</v>
      </c>
      <c r="XD119" s="23">
        <v>0</v>
      </c>
      <c r="XE119" s="23">
        <v>0</v>
      </c>
      <c r="XF119" s="23">
        <v>0</v>
      </c>
      <c r="XG119" s="23">
        <v>0</v>
      </c>
      <c r="XH119" s="23">
        <v>0</v>
      </c>
      <c r="XI119" s="23">
        <v>0</v>
      </c>
      <c r="YN119" s="23" t="s">
        <v>781</v>
      </c>
      <c r="YP119" s="23">
        <v>2500</v>
      </c>
      <c r="YQ119" s="23">
        <v>2500</v>
      </c>
      <c r="YS119" s="23">
        <v>2000</v>
      </c>
      <c r="YT119" s="23">
        <v>25</v>
      </c>
      <c r="YU119" s="23">
        <v>500</v>
      </c>
      <c r="YV119" s="23" t="s">
        <v>2643</v>
      </c>
      <c r="YW119" s="23" t="s">
        <v>782</v>
      </c>
      <c r="YY119" s="23" t="s">
        <v>850</v>
      </c>
      <c r="YZ119" s="23" t="s">
        <v>781</v>
      </c>
      <c r="ZA119" s="23" t="s">
        <v>2649</v>
      </c>
      <c r="ZB119" s="23">
        <v>1</v>
      </c>
      <c r="ZC119" s="23">
        <v>1</v>
      </c>
      <c r="ZD119" s="23">
        <v>0</v>
      </c>
      <c r="ZE119" s="23">
        <v>0</v>
      </c>
      <c r="ZF119" s="23">
        <v>0</v>
      </c>
      <c r="ZG119" s="23">
        <v>1</v>
      </c>
      <c r="ZH119" s="23">
        <v>0</v>
      </c>
      <c r="ZI119" s="23">
        <v>1</v>
      </c>
      <c r="ZJ119" s="23">
        <v>0</v>
      </c>
      <c r="ZK119" s="23">
        <v>0</v>
      </c>
      <c r="ZL119" s="23">
        <v>0</v>
      </c>
      <c r="ZM119" s="23">
        <v>0</v>
      </c>
      <c r="ZN119" s="23">
        <v>0</v>
      </c>
      <c r="ZO119" s="23">
        <v>0</v>
      </c>
      <c r="AAB119" s="23" t="s">
        <v>2650</v>
      </c>
      <c r="AAC119" s="25">
        <v>174474583</v>
      </c>
      <c r="AAD119" s="23">
        <v>44314.47861111111</v>
      </c>
      <c r="AAF119" s="23" t="s">
        <v>2172</v>
      </c>
      <c r="AAG119" s="23" t="s">
        <v>2173</v>
      </c>
      <c r="AAJ119" s="23">
        <v>126</v>
      </c>
    </row>
    <row r="120" spans="1:712" x14ac:dyDescent="0.3">
      <c r="A120" s="23" t="s">
        <v>2651</v>
      </c>
      <c r="B120" s="25">
        <v>44314.324771678243</v>
      </c>
      <c r="C120" s="25">
        <v>44314.334377488427</v>
      </c>
      <c r="D120" s="25">
        <v>44314</v>
      </c>
      <c r="E120" s="23" t="s">
        <v>2632</v>
      </c>
      <c r="F120" s="23" t="s">
        <v>790</v>
      </c>
      <c r="G120" s="25">
        <v>44314</v>
      </c>
      <c r="H120" s="23" t="s">
        <v>864</v>
      </c>
      <c r="I120" s="23" t="s">
        <v>865</v>
      </c>
      <c r="J120" s="23" t="s">
        <v>865</v>
      </c>
      <c r="K120" s="23" t="s">
        <v>865</v>
      </c>
      <c r="L120" s="23" t="s">
        <v>793</v>
      </c>
      <c r="M120" s="23" t="s">
        <v>2652</v>
      </c>
      <c r="N120" s="23" t="s">
        <v>2653</v>
      </c>
      <c r="O120" s="23">
        <v>1</v>
      </c>
      <c r="P120" s="23">
        <v>1</v>
      </c>
      <c r="Q120" s="23">
        <v>1</v>
      </c>
      <c r="R120" s="23">
        <v>1</v>
      </c>
      <c r="S120" s="23">
        <v>1</v>
      </c>
      <c r="T120" s="23">
        <v>1</v>
      </c>
      <c r="U120" s="23">
        <v>1</v>
      </c>
      <c r="V120" s="23">
        <v>1</v>
      </c>
      <c r="W120" s="23">
        <v>0</v>
      </c>
      <c r="X120" s="23">
        <v>0</v>
      </c>
      <c r="Y120" s="23">
        <v>0</v>
      </c>
      <c r="Z120" s="23">
        <v>0</v>
      </c>
      <c r="AA120" s="23">
        <v>0</v>
      </c>
      <c r="AB120" s="23">
        <v>0</v>
      </c>
      <c r="AC120" s="23">
        <v>0</v>
      </c>
      <c r="AD120" s="23">
        <v>0</v>
      </c>
      <c r="AE120" s="23">
        <v>0</v>
      </c>
      <c r="AF120" s="23">
        <v>1</v>
      </c>
      <c r="AG120" s="23">
        <v>1</v>
      </c>
      <c r="AH120" s="23">
        <v>1</v>
      </c>
      <c r="AI120" s="23">
        <v>0</v>
      </c>
      <c r="AJ120" s="23">
        <v>1</v>
      </c>
      <c r="AK120" s="23">
        <v>0</v>
      </c>
      <c r="AL120" s="23" t="s">
        <v>781</v>
      </c>
      <c r="AN120" s="23">
        <v>1000</v>
      </c>
      <c r="AO120" s="23">
        <v>1000</v>
      </c>
      <c r="AQ120" s="23">
        <v>1000</v>
      </c>
      <c r="AR120" s="23">
        <v>0</v>
      </c>
      <c r="AS120" s="23">
        <v>0</v>
      </c>
      <c r="AU120" s="23" t="s">
        <v>796</v>
      </c>
      <c r="AV120" s="23" t="s">
        <v>806</v>
      </c>
      <c r="AX120" s="23" t="s">
        <v>781</v>
      </c>
      <c r="AY120" s="23" t="s">
        <v>2654</v>
      </c>
      <c r="AZ120" s="23">
        <v>1</v>
      </c>
      <c r="BA120" s="23">
        <v>1</v>
      </c>
      <c r="BB120" s="23">
        <v>0</v>
      </c>
      <c r="BC120" s="23">
        <v>0</v>
      </c>
      <c r="BD120" s="23">
        <v>0</v>
      </c>
      <c r="BE120" s="23">
        <v>1</v>
      </c>
      <c r="BF120" s="23">
        <v>0</v>
      </c>
      <c r="BG120" s="23">
        <v>0</v>
      </c>
      <c r="BH120" s="23">
        <v>0</v>
      </c>
      <c r="BI120" s="23">
        <v>0</v>
      </c>
      <c r="BJ120" s="23">
        <v>0</v>
      </c>
      <c r="BK120" s="23">
        <v>0</v>
      </c>
      <c r="BL120" s="23">
        <v>0</v>
      </c>
      <c r="BM120" s="23">
        <v>0</v>
      </c>
      <c r="BP120" s="23" t="s">
        <v>781</v>
      </c>
      <c r="BR120" s="23">
        <v>3500</v>
      </c>
      <c r="BS120" s="23">
        <v>3500</v>
      </c>
      <c r="BU120" s="23">
        <v>3500</v>
      </c>
      <c r="BV120" s="23">
        <v>0</v>
      </c>
      <c r="BW120" s="23">
        <v>0</v>
      </c>
      <c r="BY120" s="23" t="s">
        <v>796</v>
      </c>
      <c r="BZ120" s="23" t="s">
        <v>806</v>
      </c>
      <c r="CB120" s="23" t="s">
        <v>781</v>
      </c>
      <c r="CC120" s="23" t="s">
        <v>2568</v>
      </c>
      <c r="CD120" s="23">
        <v>0</v>
      </c>
      <c r="CE120" s="23">
        <v>1</v>
      </c>
      <c r="CF120" s="23">
        <v>0</v>
      </c>
      <c r="CG120" s="23">
        <v>0</v>
      </c>
      <c r="CH120" s="23">
        <v>0</v>
      </c>
      <c r="CI120" s="23">
        <v>1</v>
      </c>
      <c r="CJ120" s="23">
        <v>0</v>
      </c>
      <c r="CK120" s="23">
        <v>0</v>
      </c>
      <c r="CL120" s="23">
        <v>0</v>
      </c>
      <c r="CM120" s="23">
        <v>0</v>
      </c>
      <c r="CN120" s="23">
        <v>0</v>
      </c>
      <c r="CO120" s="23">
        <v>0</v>
      </c>
      <c r="CP120" s="23">
        <v>0</v>
      </c>
      <c r="CQ120" s="23">
        <v>0</v>
      </c>
      <c r="CT120" s="23" t="s">
        <v>781</v>
      </c>
      <c r="CV120" s="23">
        <v>5000</v>
      </c>
      <c r="CW120" s="23">
        <v>5000</v>
      </c>
      <c r="CY120" s="23">
        <v>5000</v>
      </c>
      <c r="CZ120" s="23">
        <v>0</v>
      </c>
      <c r="DA120" s="23">
        <v>0</v>
      </c>
      <c r="DC120" s="23" t="s">
        <v>796</v>
      </c>
      <c r="DD120" s="23" t="s">
        <v>806</v>
      </c>
      <c r="DF120" s="23" t="s">
        <v>781</v>
      </c>
      <c r="DG120" s="23" t="s">
        <v>2640</v>
      </c>
      <c r="DH120" s="23">
        <v>1</v>
      </c>
      <c r="DI120" s="23">
        <v>1</v>
      </c>
      <c r="DJ120" s="23">
        <v>0</v>
      </c>
      <c r="DK120" s="23">
        <v>0</v>
      </c>
      <c r="DL120" s="23">
        <v>0</v>
      </c>
      <c r="DM120" s="23">
        <v>1</v>
      </c>
      <c r="DN120" s="23">
        <v>0</v>
      </c>
      <c r="DO120" s="23">
        <v>0</v>
      </c>
      <c r="DP120" s="23">
        <v>0</v>
      </c>
      <c r="DQ120" s="23">
        <v>0</v>
      </c>
      <c r="DR120" s="23">
        <v>0</v>
      </c>
      <c r="DS120" s="23">
        <v>0</v>
      </c>
      <c r="DT120" s="23">
        <v>0</v>
      </c>
      <c r="DU120" s="23">
        <v>0</v>
      </c>
      <c r="DX120" s="23" t="s">
        <v>781</v>
      </c>
      <c r="DZ120" s="23">
        <v>10000</v>
      </c>
      <c r="EA120" s="23">
        <v>10000</v>
      </c>
      <c r="EC120" s="23">
        <v>10000</v>
      </c>
      <c r="ED120" s="23">
        <v>0</v>
      </c>
      <c r="EE120" s="23">
        <v>0</v>
      </c>
      <c r="EG120" s="23" t="s">
        <v>796</v>
      </c>
      <c r="EH120" s="23" t="s">
        <v>806</v>
      </c>
      <c r="EJ120" s="23" t="s">
        <v>781</v>
      </c>
      <c r="EK120" s="23" t="s">
        <v>2654</v>
      </c>
      <c r="EL120" s="23">
        <v>1</v>
      </c>
      <c r="EM120" s="23">
        <v>1</v>
      </c>
      <c r="EN120" s="23">
        <v>0</v>
      </c>
      <c r="EO120" s="23">
        <v>0</v>
      </c>
      <c r="EP120" s="23">
        <v>0</v>
      </c>
      <c r="EQ120" s="23">
        <v>1</v>
      </c>
      <c r="ER120" s="23">
        <v>0</v>
      </c>
      <c r="ES120" s="23">
        <v>0</v>
      </c>
      <c r="ET120" s="23">
        <v>0</v>
      </c>
      <c r="EU120" s="23">
        <v>0</v>
      </c>
      <c r="EV120" s="23">
        <v>0</v>
      </c>
      <c r="EW120" s="23">
        <v>0</v>
      </c>
      <c r="EX120" s="23">
        <v>0</v>
      </c>
      <c r="EY120" s="23">
        <v>0</v>
      </c>
      <c r="FB120" s="23" t="s">
        <v>781</v>
      </c>
      <c r="FD120" s="23">
        <v>5000</v>
      </c>
      <c r="FE120" s="23">
        <v>5000</v>
      </c>
      <c r="FG120" s="23">
        <v>5000</v>
      </c>
      <c r="FH120" s="23">
        <v>0</v>
      </c>
      <c r="FI120" s="23">
        <v>0</v>
      </c>
      <c r="FK120" s="23" t="s">
        <v>796</v>
      </c>
      <c r="FL120" s="23" t="s">
        <v>806</v>
      </c>
      <c r="FN120" s="23" t="s">
        <v>781</v>
      </c>
      <c r="FO120" s="23" t="s">
        <v>2568</v>
      </c>
      <c r="FP120" s="23">
        <v>0</v>
      </c>
      <c r="FQ120" s="23">
        <v>1</v>
      </c>
      <c r="FR120" s="23">
        <v>0</v>
      </c>
      <c r="FS120" s="23">
        <v>0</v>
      </c>
      <c r="FT120" s="23">
        <v>0</v>
      </c>
      <c r="FU120" s="23">
        <v>1</v>
      </c>
      <c r="FV120" s="23">
        <v>0</v>
      </c>
      <c r="FW120" s="23">
        <v>0</v>
      </c>
      <c r="FX120" s="23">
        <v>0</v>
      </c>
      <c r="FY120" s="23">
        <v>0</v>
      </c>
      <c r="FZ120" s="23">
        <v>0</v>
      </c>
      <c r="GA120" s="23">
        <v>0</v>
      </c>
      <c r="GB120" s="23">
        <v>0</v>
      </c>
      <c r="GC120" s="23">
        <v>0</v>
      </c>
      <c r="GF120" s="23" t="s">
        <v>781</v>
      </c>
      <c r="GH120" s="23">
        <v>12000</v>
      </c>
      <c r="GI120" s="23">
        <v>12000</v>
      </c>
      <c r="GJ120" s="23">
        <v>0</v>
      </c>
      <c r="GK120" s="23">
        <v>0</v>
      </c>
      <c r="GM120" s="23" t="s">
        <v>796</v>
      </c>
      <c r="GN120" s="23" t="s">
        <v>806</v>
      </c>
      <c r="GP120" s="23" t="s">
        <v>781</v>
      </c>
      <c r="GQ120" s="23" t="s">
        <v>2655</v>
      </c>
      <c r="GR120" s="23">
        <v>0</v>
      </c>
      <c r="GS120" s="23">
        <v>1</v>
      </c>
      <c r="GT120" s="23">
        <v>0</v>
      </c>
      <c r="GU120" s="23">
        <v>1</v>
      </c>
      <c r="GV120" s="23">
        <v>0</v>
      </c>
      <c r="GW120" s="23">
        <v>1</v>
      </c>
      <c r="GX120" s="23">
        <v>0</v>
      </c>
      <c r="GY120" s="23">
        <v>0</v>
      </c>
      <c r="GZ120" s="23">
        <v>0</v>
      </c>
      <c r="HA120" s="23">
        <v>0</v>
      </c>
      <c r="HB120" s="23">
        <v>0</v>
      </c>
      <c r="HC120" s="23">
        <v>0</v>
      </c>
      <c r="HD120" s="23">
        <v>0</v>
      </c>
      <c r="HE120" s="23">
        <v>0</v>
      </c>
      <c r="HH120" s="23" t="s">
        <v>781</v>
      </c>
      <c r="HJ120" s="23">
        <v>5000</v>
      </c>
      <c r="HK120" s="23">
        <v>5000</v>
      </c>
      <c r="HM120" s="23">
        <v>5000</v>
      </c>
      <c r="HN120" s="23">
        <v>0</v>
      </c>
      <c r="HO120" s="23">
        <v>0</v>
      </c>
      <c r="HQ120" s="23" t="s">
        <v>796</v>
      </c>
      <c r="HR120" s="23" t="s">
        <v>875</v>
      </c>
      <c r="HT120" s="23" t="s">
        <v>781</v>
      </c>
      <c r="HU120" s="23" t="s">
        <v>2641</v>
      </c>
      <c r="HV120" s="23">
        <v>1</v>
      </c>
      <c r="HW120" s="23">
        <v>1</v>
      </c>
      <c r="HX120" s="23">
        <v>0</v>
      </c>
      <c r="HY120" s="23">
        <v>0</v>
      </c>
      <c r="HZ120" s="23">
        <v>0</v>
      </c>
      <c r="IA120" s="23">
        <v>1</v>
      </c>
      <c r="IB120" s="23">
        <v>0</v>
      </c>
      <c r="IC120" s="23">
        <v>0</v>
      </c>
      <c r="ID120" s="23">
        <v>0</v>
      </c>
      <c r="IE120" s="23">
        <v>0</v>
      </c>
      <c r="IF120" s="23">
        <v>0</v>
      </c>
      <c r="IG120" s="23">
        <v>0</v>
      </c>
      <c r="IH120" s="23">
        <v>0</v>
      </c>
      <c r="II120" s="23">
        <v>0</v>
      </c>
      <c r="IL120" s="23" t="s">
        <v>781</v>
      </c>
      <c r="IN120" s="23">
        <v>10000</v>
      </c>
      <c r="IO120" s="23">
        <v>10000</v>
      </c>
      <c r="IQ120" s="23">
        <v>10000</v>
      </c>
      <c r="IR120" s="23">
        <v>0</v>
      </c>
      <c r="IS120" s="23">
        <v>0</v>
      </c>
      <c r="IU120" s="23" t="s">
        <v>796</v>
      </c>
      <c r="IV120" s="23" t="s">
        <v>806</v>
      </c>
      <c r="IX120" s="23" t="s">
        <v>781</v>
      </c>
      <c r="IY120" s="23" t="s">
        <v>2568</v>
      </c>
      <c r="IZ120" s="23">
        <v>0</v>
      </c>
      <c r="JA120" s="23">
        <v>1</v>
      </c>
      <c r="JB120" s="23">
        <v>0</v>
      </c>
      <c r="JC120" s="23">
        <v>0</v>
      </c>
      <c r="JD120" s="23">
        <v>0</v>
      </c>
      <c r="JE120" s="23">
        <v>1</v>
      </c>
      <c r="JF120" s="23">
        <v>0</v>
      </c>
      <c r="JG120" s="23">
        <v>0</v>
      </c>
      <c r="JH120" s="23">
        <v>0</v>
      </c>
      <c r="JI120" s="23">
        <v>0</v>
      </c>
      <c r="JJ120" s="23">
        <v>0</v>
      </c>
      <c r="JK120" s="23">
        <v>0</v>
      </c>
      <c r="JL120" s="23">
        <v>0</v>
      </c>
      <c r="JM120" s="23">
        <v>0</v>
      </c>
      <c r="TZ120" s="23" t="s">
        <v>781</v>
      </c>
      <c r="UB120" s="23">
        <v>250</v>
      </c>
      <c r="UC120" s="23">
        <v>250</v>
      </c>
      <c r="UE120" s="23">
        <v>250</v>
      </c>
      <c r="UF120" s="23">
        <v>0</v>
      </c>
      <c r="UG120" s="23">
        <v>0</v>
      </c>
      <c r="UI120" s="23" t="s">
        <v>796</v>
      </c>
      <c r="UJ120" s="23" t="s">
        <v>806</v>
      </c>
      <c r="UL120" s="23" t="s">
        <v>781</v>
      </c>
      <c r="UM120" s="23" t="s">
        <v>2588</v>
      </c>
      <c r="UN120" s="23">
        <v>0</v>
      </c>
      <c r="UO120" s="23">
        <v>1</v>
      </c>
      <c r="UP120" s="23">
        <v>0</v>
      </c>
      <c r="UQ120" s="23">
        <v>0</v>
      </c>
      <c r="UR120" s="23">
        <v>0</v>
      </c>
      <c r="US120" s="23">
        <v>1</v>
      </c>
      <c r="UT120" s="23">
        <v>0</v>
      </c>
      <c r="UU120" s="23">
        <v>0</v>
      </c>
      <c r="UV120" s="23">
        <v>0</v>
      </c>
      <c r="UW120" s="23">
        <v>0</v>
      </c>
      <c r="UX120" s="23">
        <v>0</v>
      </c>
      <c r="UY120" s="23">
        <v>0</v>
      </c>
      <c r="UZ120" s="23">
        <v>0</v>
      </c>
      <c r="VA120" s="23">
        <v>0</v>
      </c>
      <c r="VD120" s="23" t="s">
        <v>781</v>
      </c>
      <c r="VF120" s="23">
        <v>3500</v>
      </c>
      <c r="VG120" s="23">
        <v>3500</v>
      </c>
      <c r="VI120" s="23">
        <v>3500</v>
      </c>
      <c r="VJ120" s="23">
        <v>0</v>
      </c>
      <c r="VK120" s="23">
        <v>0</v>
      </c>
      <c r="VM120" s="23" t="s">
        <v>796</v>
      </c>
      <c r="VN120" s="23" t="s">
        <v>806</v>
      </c>
      <c r="VP120" s="23" t="s">
        <v>781</v>
      </c>
      <c r="VQ120" s="23" t="s">
        <v>2644</v>
      </c>
      <c r="VR120" s="23">
        <v>1</v>
      </c>
      <c r="VS120" s="23">
        <v>1</v>
      </c>
      <c r="VT120" s="23">
        <v>0</v>
      </c>
      <c r="VU120" s="23">
        <v>0</v>
      </c>
      <c r="VV120" s="23">
        <v>0</v>
      </c>
      <c r="VW120" s="23">
        <v>1</v>
      </c>
      <c r="VX120" s="23">
        <v>0</v>
      </c>
      <c r="VY120" s="23">
        <v>1</v>
      </c>
      <c r="VZ120" s="23">
        <v>0</v>
      </c>
      <c r="WA120" s="23">
        <v>0</v>
      </c>
      <c r="WB120" s="23">
        <v>0</v>
      </c>
      <c r="WC120" s="23">
        <v>0</v>
      </c>
      <c r="WD120" s="23">
        <v>0</v>
      </c>
      <c r="WE120" s="23">
        <v>0</v>
      </c>
      <c r="WH120" s="23" t="s">
        <v>781</v>
      </c>
      <c r="WJ120" s="23">
        <v>5000</v>
      </c>
      <c r="WK120" s="23">
        <v>5000</v>
      </c>
      <c r="WM120" s="23">
        <v>5000</v>
      </c>
      <c r="WN120" s="23">
        <v>0</v>
      </c>
      <c r="WO120" s="23">
        <v>0</v>
      </c>
      <c r="WQ120" s="23" t="s">
        <v>796</v>
      </c>
      <c r="WR120" s="23" t="s">
        <v>875</v>
      </c>
      <c r="WT120" s="23" t="s">
        <v>781</v>
      </c>
      <c r="WU120" s="23" t="s">
        <v>2640</v>
      </c>
      <c r="WV120" s="23">
        <v>1</v>
      </c>
      <c r="WW120" s="23">
        <v>1</v>
      </c>
      <c r="WX120" s="23">
        <v>0</v>
      </c>
      <c r="WY120" s="23">
        <v>0</v>
      </c>
      <c r="WZ120" s="23">
        <v>0</v>
      </c>
      <c r="XA120" s="23">
        <v>1</v>
      </c>
      <c r="XB120" s="23">
        <v>0</v>
      </c>
      <c r="XC120" s="23">
        <v>0</v>
      </c>
      <c r="XD120" s="23">
        <v>0</v>
      </c>
      <c r="XE120" s="23">
        <v>0</v>
      </c>
      <c r="XF120" s="23">
        <v>0</v>
      </c>
      <c r="XG120" s="23">
        <v>0</v>
      </c>
      <c r="XH120" s="23">
        <v>0</v>
      </c>
      <c r="XI120" s="23">
        <v>0</v>
      </c>
      <c r="YN120" s="23" t="s">
        <v>781</v>
      </c>
      <c r="YP120" s="23">
        <v>2500</v>
      </c>
      <c r="YQ120" s="23">
        <v>2500</v>
      </c>
      <c r="YS120" s="23">
        <v>2000</v>
      </c>
      <c r="YT120" s="23">
        <v>25</v>
      </c>
      <c r="YU120" s="23">
        <v>500</v>
      </c>
      <c r="YV120" s="23" t="s">
        <v>2643</v>
      </c>
      <c r="YW120" s="23" t="s">
        <v>796</v>
      </c>
      <c r="YX120" s="23" t="s">
        <v>875</v>
      </c>
      <c r="YZ120" s="23" t="s">
        <v>781</v>
      </c>
      <c r="ZA120" s="23" t="s">
        <v>2656</v>
      </c>
      <c r="ZB120" s="23">
        <v>1</v>
      </c>
      <c r="ZC120" s="23">
        <v>1</v>
      </c>
      <c r="ZD120" s="23">
        <v>0</v>
      </c>
      <c r="ZE120" s="23">
        <v>1</v>
      </c>
      <c r="ZF120" s="23">
        <v>0</v>
      </c>
      <c r="ZG120" s="23">
        <v>1</v>
      </c>
      <c r="ZH120" s="23">
        <v>0</v>
      </c>
      <c r="ZI120" s="23">
        <v>0</v>
      </c>
      <c r="ZJ120" s="23">
        <v>0</v>
      </c>
      <c r="ZK120" s="23">
        <v>0</v>
      </c>
      <c r="ZL120" s="23">
        <v>0</v>
      </c>
      <c r="ZM120" s="23">
        <v>0</v>
      </c>
      <c r="ZN120" s="23">
        <v>0</v>
      </c>
      <c r="ZO120" s="23">
        <v>0</v>
      </c>
      <c r="AAB120" s="23" t="s">
        <v>2657</v>
      </c>
      <c r="AAC120" s="25">
        <v>174474587</v>
      </c>
      <c r="AAD120" s="23">
        <v>44314.478645833333</v>
      </c>
      <c r="AAF120" s="23" t="s">
        <v>2172</v>
      </c>
      <c r="AAG120" s="23" t="s">
        <v>2173</v>
      </c>
      <c r="AAJ120" s="23">
        <v>127</v>
      </c>
    </row>
    <row r="121" spans="1:712" x14ac:dyDescent="0.3">
      <c r="A121" s="23" t="s">
        <v>2658</v>
      </c>
      <c r="B121" s="25">
        <v>44314.334436828707</v>
      </c>
      <c r="C121" s="25">
        <v>44314.342713969912</v>
      </c>
      <c r="D121" s="25">
        <v>44314</v>
      </c>
      <c r="E121" s="23" t="s">
        <v>2632</v>
      </c>
      <c r="F121" s="23" t="s">
        <v>790</v>
      </c>
      <c r="G121" s="25">
        <v>44314</v>
      </c>
      <c r="H121" s="23" t="s">
        <v>864</v>
      </c>
      <c r="I121" s="23" t="s">
        <v>865</v>
      </c>
      <c r="J121" s="23" t="s">
        <v>865</v>
      </c>
      <c r="K121" s="23" t="s">
        <v>865</v>
      </c>
      <c r="L121" s="23" t="s">
        <v>780</v>
      </c>
      <c r="M121" s="23" t="s">
        <v>2659</v>
      </c>
      <c r="N121" s="23" t="s">
        <v>2653</v>
      </c>
      <c r="O121" s="23">
        <v>1</v>
      </c>
      <c r="P121" s="23">
        <v>1</v>
      </c>
      <c r="Q121" s="23">
        <v>1</v>
      </c>
      <c r="R121" s="23">
        <v>1</v>
      </c>
      <c r="S121" s="23">
        <v>1</v>
      </c>
      <c r="T121" s="23">
        <v>1</v>
      </c>
      <c r="U121" s="23">
        <v>1</v>
      </c>
      <c r="V121" s="23">
        <v>1</v>
      </c>
      <c r="W121" s="23">
        <v>0</v>
      </c>
      <c r="X121" s="23">
        <v>0</v>
      </c>
      <c r="Y121" s="23">
        <v>0</v>
      </c>
      <c r="Z121" s="23">
        <v>0</v>
      </c>
      <c r="AA121" s="23">
        <v>0</v>
      </c>
      <c r="AB121" s="23">
        <v>0</v>
      </c>
      <c r="AC121" s="23">
        <v>0</v>
      </c>
      <c r="AD121" s="23">
        <v>0</v>
      </c>
      <c r="AE121" s="23">
        <v>0</v>
      </c>
      <c r="AF121" s="23">
        <v>1</v>
      </c>
      <c r="AG121" s="23">
        <v>1</v>
      </c>
      <c r="AH121" s="23">
        <v>1</v>
      </c>
      <c r="AI121" s="23">
        <v>0</v>
      </c>
      <c r="AJ121" s="23">
        <v>1</v>
      </c>
      <c r="AK121" s="23">
        <v>0</v>
      </c>
      <c r="AL121" s="23" t="s">
        <v>781</v>
      </c>
      <c r="AN121" s="23">
        <v>1000</v>
      </c>
      <c r="AO121" s="23">
        <v>1000</v>
      </c>
      <c r="AQ121" s="23">
        <v>1000</v>
      </c>
      <c r="AR121" s="23">
        <v>0</v>
      </c>
      <c r="AS121" s="23">
        <v>0</v>
      </c>
      <c r="AU121" s="23" t="s">
        <v>796</v>
      </c>
      <c r="AV121" s="23" t="s">
        <v>806</v>
      </c>
      <c r="AX121" s="23" t="s">
        <v>781</v>
      </c>
      <c r="AY121" s="23" t="s">
        <v>2660</v>
      </c>
      <c r="AZ121" s="23">
        <v>1</v>
      </c>
      <c r="BA121" s="23">
        <v>1</v>
      </c>
      <c r="BB121" s="23">
        <v>0</v>
      </c>
      <c r="BC121" s="23">
        <v>1</v>
      </c>
      <c r="BD121" s="23">
        <v>0</v>
      </c>
      <c r="BE121" s="23">
        <v>1</v>
      </c>
      <c r="BF121" s="23">
        <v>0</v>
      </c>
      <c r="BG121" s="23">
        <v>0</v>
      </c>
      <c r="BH121" s="23">
        <v>0</v>
      </c>
      <c r="BI121" s="23">
        <v>0</v>
      </c>
      <c r="BJ121" s="23">
        <v>0</v>
      </c>
      <c r="BK121" s="23">
        <v>0</v>
      </c>
      <c r="BL121" s="23">
        <v>0</v>
      </c>
      <c r="BM121" s="23">
        <v>0</v>
      </c>
      <c r="BP121" s="23" t="s">
        <v>781</v>
      </c>
      <c r="BR121" s="23">
        <v>3500</v>
      </c>
      <c r="BS121" s="23">
        <v>3500</v>
      </c>
      <c r="BU121" s="23">
        <v>3500</v>
      </c>
      <c r="BV121" s="23">
        <v>0</v>
      </c>
      <c r="BW121" s="23">
        <v>0</v>
      </c>
      <c r="BY121" s="23" t="s">
        <v>796</v>
      </c>
      <c r="BZ121" s="23" t="s">
        <v>806</v>
      </c>
      <c r="CB121" s="23" t="s">
        <v>781</v>
      </c>
      <c r="CC121" s="23" t="s">
        <v>2640</v>
      </c>
      <c r="CD121" s="23">
        <v>1</v>
      </c>
      <c r="CE121" s="23">
        <v>1</v>
      </c>
      <c r="CF121" s="23">
        <v>0</v>
      </c>
      <c r="CG121" s="23">
        <v>0</v>
      </c>
      <c r="CH121" s="23">
        <v>0</v>
      </c>
      <c r="CI121" s="23">
        <v>1</v>
      </c>
      <c r="CJ121" s="23">
        <v>0</v>
      </c>
      <c r="CK121" s="23">
        <v>0</v>
      </c>
      <c r="CL121" s="23">
        <v>0</v>
      </c>
      <c r="CM121" s="23">
        <v>0</v>
      </c>
      <c r="CN121" s="23">
        <v>0</v>
      </c>
      <c r="CO121" s="23">
        <v>0</v>
      </c>
      <c r="CP121" s="23">
        <v>0</v>
      </c>
      <c r="CQ121" s="23">
        <v>0</v>
      </c>
      <c r="CT121" s="23" t="s">
        <v>781</v>
      </c>
      <c r="CV121" s="23">
        <v>5000</v>
      </c>
      <c r="CW121" s="23">
        <v>5000</v>
      </c>
      <c r="CY121" s="23">
        <v>5000</v>
      </c>
      <c r="CZ121" s="23">
        <v>0</v>
      </c>
      <c r="DA121" s="23">
        <v>0</v>
      </c>
      <c r="DC121" s="23" t="s">
        <v>796</v>
      </c>
      <c r="DD121" s="23" t="s">
        <v>806</v>
      </c>
      <c r="DF121" s="23" t="s">
        <v>781</v>
      </c>
      <c r="DG121" s="23" t="s">
        <v>2649</v>
      </c>
      <c r="DH121" s="23">
        <v>1</v>
      </c>
      <c r="DI121" s="23">
        <v>1</v>
      </c>
      <c r="DJ121" s="23">
        <v>0</v>
      </c>
      <c r="DK121" s="23">
        <v>0</v>
      </c>
      <c r="DL121" s="23">
        <v>0</v>
      </c>
      <c r="DM121" s="23">
        <v>1</v>
      </c>
      <c r="DN121" s="23">
        <v>0</v>
      </c>
      <c r="DO121" s="23">
        <v>1</v>
      </c>
      <c r="DP121" s="23">
        <v>0</v>
      </c>
      <c r="DQ121" s="23">
        <v>0</v>
      </c>
      <c r="DR121" s="23">
        <v>0</v>
      </c>
      <c r="DS121" s="23">
        <v>0</v>
      </c>
      <c r="DT121" s="23">
        <v>0</v>
      </c>
      <c r="DU121" s="23">
        <v>0</v>
      </c>
      <c r="DX121" s="23" t="s">
        <v>781</v>
      </c>
      <c r="DZ121" s="23">
        <v>10000</v>
      </c>
      <c r="EA121" s="23">
        <v>10000</v>
      </c>
      <c r="EC121" s="23">
        <v>10000</v>
      </c>
      <c r="ED121" s="23">
        <v>0</v>
      </c>
      <c r="EE121" s="23">
        <v>0</v>
      </c>
      <c r="EG121" s="23" t="s">
        <v>796</v>
      </c>
      <c r="EH121" s="23" t="s">
        <v>806</v>
      </c>
      <c r="EJ121" s="23" t="s">
        <v>781</v>
      </c>
      <c r="EK121" s="23" t="s">
        <v>2661</v>
      </c>
      <c r="EL121" s="23">
        <v>1</v>
      </c>
      <c r="EM121" s="23">
        <v>0</v>
      </c>
      <c r="EN121" s="23">
        <v>0</v>
      </c>
      <c r="EO121" s="23">
        <v>0</v>
      </c>
      <c r="EP121" s="23">
        <v>0</v>
      </c>
      <c r="EQ121" s="23">
        <v>1</v>
      </c>
      <c r="ER121" s="23">
        <v>0</v>
      </c>
      <c r="ES121" s="23">
        <v>0</v>
      </c>
      <c r="ET121" s="23">
        <v>0</v>
      </c>
      <c r="EU121" s="23">
        <v>0</v>
      </c>
      <c r="EV121" s="23">
        <v>0</v>
      </c>
      <c r="EW121" s="23">
        <v>0</v>
      </c>
      <c r="EX121" s="23">
        <v>0</v>
      </c>
      <c r="EY121" s="23">
        <v>0</v>
      </c>
      <c r="FB121" s="23" t="s">
        <v>781</v>
      </c>
      <c r="FD121" s="23">
        <v>5000</v>
      </c>
      <c r="FE121" s="23">
        <v>5000</v>
      </c>
      <c r="FG121" s="23">
        <v>5000</v>
      </c>
      <c r="FH121" s="23">
        <v>0</v>
      </c>
      <c r="FI121" s="23">
        <v>0</v>
      </c>
      <c r="FK121" s="23" t="s">
        <v>796</v>
      </c>
      <c r="FL121" s="23" t="s">
        <v>806</v>
      </c>
      <c r="FN121" s="23" t="s">
        <v>781</v>
      </c>
      <c r="FO121" s="23" t="s">
        <v>2640</v>
      </c>
      <c r="FP121" s="23">
        <v>1</v>
      </c>
      <c r="FQ121" s="23">
        <v>1</v>
      </c>
      <c r="FR121" s="23">
        <v>0</v>
      </c>
      <c r="FS121" s="23">
        <v>0</v>
      </c>
      <c r="FT121" s="23">
        <v>0</v>
      </c>
      <c r="FU121" s="23">
        <v>1</v>
      </c>
      <c r="FV121" s="23">
        <v>0</v>
      </c>
      <c r="FW121" s="23">
        <v>0</v>
      </c>
      <c r="FX121" s="23">
        <v>0</v>
      </c>
      <c r="FY121" s="23">
        <v>0</v>
      </c>
      <c r="FZ121" s="23">
        <v>0</v>
      </c>
      <c r="GA121" s="23">
        <v>0</v>
      </c>
      <c r="GB121" s="23">
        <v>0</v>
      </c>
      <c r="GC121" s="23">
        <v>0</v>
      </c>
      <c r="GF121" s="23" t="s">
        <v>781</v>
      </c>
      <c r="GH121" s="23">
        <v>12000</v>
      </c>
      <c r="GI121" s="23">
        <v>12000</v>
      </c>
      <c r="GJ121" s="23">
        <v>0</v>
      </c>
      <c r="GK121" s="23">
        <v>0</v>
      </c>
      <c r="GM121" s="23" t="s">
        <v>796</v>
      </c>
      <c r="GN121" s="23" t="s">
        <v>806</v>
      </c>
      <c r="GP121" s="23" t="s">
        <v>781</v>
      </c>
      <c r="GQ121" s="23" t="s">
        <v>2642</v>
      </c>
      <c r="GR121" s="23">
        <v>1</v>
      </c>
      <c r="GS121" s="23">
        <v>1</v>
      </c>
      <c r="GT121" s="23">
        <v>0</v>
      </c>
      <c r="GU121" s="23">
        <v>0</v>
      </c>
      <c r="GV121" s="23">
        <v>0</v>
      </c>
      <c r="GW121" s="23">
        <v>1</v>
      </c>
      <c r="GX121" s="23">
        <v>0</v>
      </c>
      <c r="GY121" s="23">
        <v>0</v>
      </c>
      <c r="GZ121" s="23">
        <v>0</v>
      </c>
      <c r="HA121" s="23">
        <v>0</v>
      </c>
      <c r="HB121" s="23">
        <v>0</v>
      </c>
      <c r="HC121" s="23">
        <v>0</v>
      </c>
      <c r="HD121" s="23">
        <v>0</v>
      </c>
      <c r="HE121" s="23">
        <v>0</v>
      </c>
      <c r="HH121" s="23" t="s">
        <v>781</v>
      </c>
      <c r="HJ121" s="23">
        <v>5000</v>
      </c>
      <c r="HK121" s="23">
        <v>5000</v>
      </c>
      <c r="HM121" s="23">
        <v>5000</v>
      </c>
      <c r="HN121" s="23">
        <v>0</v>
      </c>
      <c r="HO121" s="23">
        <v>0</v>
      </c>
      <c r="HQ121" s="23" t="s">
        <v>796</v>
      </c>
      <c r="HR121" s="23" t="s">
        <v>875</v>
      </c>
      <c r="HT121" s="23" t="s">
        <v>781</v>
      </c>
      <c r="HU121" s="23" t="s">
        <v>2642</v>
      </c>
      <c r="HV121" s="23">
        <v>1</v>
      </c>
      <c r="HW121" s="23">
        <v>1</v>
      </c>
      <c r="HX121" s="23">
        <v>0</v>
      </c>
      <c r="HY121" s="23">
        <v>0</v>
      </c>
      <c r="HZ121" s="23">
        <v>0</v>
      </c>
      <c r="IA121" s="23">
        <v>1</v>
      </c>
      <c r="IB121" s="23">
        <v>0</v>
      </c>
      <c r="IC121" s="23">
        <v>0</v>
      </c>
      <c r="ID121" s="23">
        <v>0</v>
      </c>
      <c r="IE121" s="23">
        <v>0</v>
      </c>
      <c r="IF121" s="23">
        <v>0</v>
      </c>
      <c r="IG121" s="23">
        <v>0</v>
      </c>
      <c r="IH121" s="23">
        <v>0</v>
      </c>
      <c r="II121" s="23">
        <v>0</v>
      </c>
      <c r="IL121" s="23" t="s">
        <v>781</v>
      </c>
      <c r="IN121" s="23">
        <v>10000</v>
      </c>
      <c r="IO121" s="23">
        <v>10000</v>
      </c>
      <c r="IQ121" s="23">
        <v>10000</v>
      </c>
      <c r="IR121" s="23">
        <v>0</v>
      </c>
      <c r="IS121" s="23">
        <v>0</v>
      </c>
      <c r="IU121" s="23" t="s">
        <v>782</v>
      </c>
      <c r="IW121" s="23" t="s">
        <v>805</v>
      </c>
      <c r="IX121" s="23" t="s">
        <v>781</v>
      </c>
      <c r="IY121" s="23" t="s">
        <v>2662</v>
      </c>
      <c r="IZ121" s="23">
        <v>1</v>
      </c>
      <c r="JA121" s="23">
        <v>1</v>
      </c>
      <c r="JB121" s="23">
        <v>0</v>
      </c>
      <c r="JC121" s="23">
        <v>1</v>
      </c>
      <c r="JD121" s="23">
        <v>0</v>
      </c>
      <c r="JE121" s="23">
        <v>1</v>
      </c>
      <c r="JF121" s="23">
        <v>0</v>
      </c>
      <c r="JG121" s="23">
        <v>0</v>
      </c>
      <c r="JH121" s="23">
        <v>0</v>
      </c>
      <c r="JI121" s="23">
        <v>0</v>
      </c>
      <c r="JJ121" s="23">
        <v>0</v>
      </c>
      <c r="JK121" s="23">
        <v>0</v>
      </c>
      <c r="JL121" s="23">
        <v>0</v>
      </c>
      <c r="JM121" s="23">
        <v>0</v>
      </c>
      <c r="TZ121" s="23" t="s">
        <v>781</v>
      </c>
      <c r="UB121" s="23">
        <v>250</v>
      </c>
      <c r="UC121" s="23">
        <v>250</v>
      </c>
      <c r="UE121" s="23">
        <v>250</v>
      </c>
      <c r="UF121" s="23">
        <v>0</v>
      </c>
      <c r="UG121" s="23">
        <v>0</v>
      </c>
      <c r="UI121" s="23" t="s">
        <v>796</v>
      </c>
      <c r="UJ121" s="23" t="s">
        <v>806</v>
      </c>
      <c r="UL121" s="23" t="s">
        <v>781</v>
      </c>
      <c r="UM121" s="23" t="s">
        <v>2568</v>
      </c>
      <c r="UN121" s="23">
        <v>0</v>
      </c>
      <c r="UO121" s="23">
        <v>1</v>
      </c>
      <c r="UP121" s="23">
        <v>0</v>
      </c>
      <c r="UQ121" s="23">
        <v>0</v>
      </c>
      <c r="UR121" s="23">
        <v>0</v>
      </c>
      <c r="US121" s="23">
        <v>1</v>
      </c>
      <c r="UT121" s="23">
        <v>0</v>
      </c>
      <c r="UU121" s="23">
        <v>0</v>
      </c>
      <c r="UV121" s="23">
        <v>0</v>
      </c>
      <c r="UW121" s="23">
        <v>0</v>
      </c>
      <c r="UX121" s="23">
        <v>0</v>
      </c>
      <c r="UY121" s="23">
        <v>0</v>
      </c>
      <c r="UZ121" s="23">
        <v>0</v>
      </c>
      <c r="VA121" s="23">
        <v>0</v>
      </c>
      <c r="VD121" s="23" t="s">
        <v>781</v>
      </c>
      <c r="VF121" s="23">
        <v>3500</v>
      </c>
      <c r="VG121" s="23">
        <v>3500</v>
      </c>
      <c r="VI121" s="23">
        <v>3500</v>
      </c>
      <c r="VJ121" s="23">
        <v>0</v>
      </c>
      <c r="VK121" s="23">
        <v>0</v>
      </c>
      <c r="VM121" s="23" t="s">
        <v>796</v>
      </c>
      <c r="VN121" s="23" t="s">
        <v>806</v>
      </c>
      <c r="VP121" s="23" t="s">
        <v>781</v>
      </c>
      <c r="VQ121" s="23" t="s">
        <v>2568</v>
      </c>
      <c r="VR121" s="23">
        <v>0</v>
      </c>
      <c r="VS121" s="23">
        <v>1</v>
      </c>
      <c r="VT121" s="23">
        <v>0</v>
      </c>
      <c r="VU121" s="23">
        <v>0</v>
      </c>
      <c r="VV121" s="23">
        <v>0</v>
      </c>
      <c r="VW121" s="23">
        <v>1</v>
      </c>
      <c r="VX121" s="23">
        <v>0</v>
      </c>
      <c r="VY121" s="23">
        <v>0</v>
      </c>
      <c r="VZ121" s="23">
        <v>0</v>
      </c>
      <c r="WA121" s="23">
        <v>0</v>
      </c>
      <c r="WB121" s="23">
        <v>0</v>
      </c>
      <c r="WC121" s="23">
        <v>0</v>
      </c>
      <c r="WD121" s="23">
        <v>0</v>
      </c>
      <c r="WE121" s="23">
        <v>0</v>
      </c>
      <c r="WH121" s="23" t="s">
        <v>781</v>
      </c>
      <c r="WJ121" s="23">
        <v>5000</v>
      </c>
      <c r="WK121" s="23">
        <v>5000</v>
      </c>
      <c r="WM121" s="23">
        <v>5000</v>
      </c>
      <c r="WN121" s="23">
        <v>0</v>
      </c>
      <c r="WO121" s="23">
        <v>0</v>
      </c>
      <c r="WQ121" s="23" t="s">
        <v>782</v>
      </c>
      <c r="WS121" s="23" t="s">
        <v>850</v>
      </c>
      <c r="WT121" s="23" t="s">
        <v>781</v>
      </c>
      <c r="WU121" s="23" t="s">
        <v>2662</v>
      </c>
      <c r="WV121" s="23">
        <v>1</v>
      </c>
      <c r="WW121" s="23">
        <v>1</v>
      </c>
      <c r="WX121" s="23">
        <v>0</v>
      </c>
      <c r="WY121" s="23">
        <v>1</v>
      </c>
      <c r="WZ121" s="23">
        <v>0</v>
      </c>
      <c r="XA121" s="23">
        <v>1</v>
      </c>
      <c r="XB121" s="23">
        <v>0</v>
      </c>
      <c r="XC121" s="23">
        <v>0</v>
      </c>
      <c r="XD121" s="23">
        <v>0</v>
      </c>
      <c r="XE121" s="23">
        <v>0</v>
      </c>
      <c r="XF121" s="23">
        <v>0</v>
      </c>
      <c r="XG121" s="23">
        <v>0</v>
      </c>
      <c r="XH121" s="23">
        <v>0</v>
      </c>
      <c r="XI121" s="23">
        <v>0</v>
      </c>
      <c r="YN121" s="23" t="s">
        <v>781</v>
      </c>
      <c r="YP121" s="23">
        <v>2500</v>
      </c>
      <c r="YQ121" s="23">
        <v>2500</v>
      </c>
      <c r="YS121" s="23">
        <v>2000</v>
      </c>
      <c r="YT121" s="23">
        <v>25</v>
      </c>
      <c r="YU121" s="23">
        <v>500</v>
      </c>
      <c r="YV121" s="23" t="s">
        <v>2663</v>
      </c>
      <c r="YW121" s="23" t="s">
        <v>782</v>
      </c>
      <c r="YY121" s="23" t="s">
        <v>805</v>
      </c>
      <c r="YZ121" s="23" t="s">
        <v>781</v>
      </c>
      <c r="ZA121" s="23" t="s">
        <v>2662</v>
      </c>
      <c r="ZB121" s="23">
        <v>1</v>
      </c>
      <c r="ZC121" s="23">
        <v>1</v>
      </c>
      <c r="ZD121" s="23">
        <v>0</v>
      </c>
      <c r="ZE121" s="23">
        <v>1</v>
      </c>
      <c r="ZF121" s="23">
        <v>0</v>
      </c>
      <c r="ZG121" s="23">
        <v>1</v>
      </c>
      <c r="ZH121" s="23">
        <v>0</v>
      </c>
      <c r="ZI121" s="23">
        <v>0</v>
      </c>
      <c r="ZJ121" s="23">
        <v>0</v>
      </c>
      <c r="ZK121" s="23">
        <v>0</v>
      </c>
      <c r="ZL121" s="23">
        <v>0</v>
      </c>
      <c r="ZM121" s="23">
        <v>0</v>
      </c>
      <c r="ZN121" s="23">
        <v>0</v>
      </c>
      <c r="ZO121" s="23">
        <v>0</v>
      </c>
      <c r="AAB121" s="23" t="s">
        <v>2664</v>
      </c>
      <c r="AAC121" s="25">
        <v>174474601</v>
      </c>
      <c r="AAD121" s="23">
        <v>44314.478692129633</v>
      </c>
      <c r="AAF121" s="23" t="s">
        <v>2172</v>
      </c>
      <c r="AAG121" s="23" t="s">
        <v>2173</v>
      </c>
      <c r="AAJ121" s="23">
        <v>128</v>
      </c>
    </row>
    <row r="122" spans="1:712" x14ac:dyDescent="0.3">
      <c r="A122" s="23" t="s">
        <v>2665</v>
      </c>
      <c r="B122" s="25">
        <v>44313.333004351851</v>
      </c>
      <c r="C122" s="25">
        <v>44313.342550439818</v>
      </c>
      <c r="D122" s="25">
        <v>44313</v>
      </c>
      <c r="E122" s="23" t="s">
        <v>2666</v>
      </c>
      <c r="F122" s="23" t="s">
        <v>787</v>
      </c>
      <c r="G122" s="25">
        <v>44313</v>
      </c>
      <c r="H122" s="23" t="s">
        <v>788</v>
      </c>
      <c r="I122" s="23" t="s">
        <v>788</v>
      </c>
      <c r="J122" s="23" t="s">
        <v>789</v>
      </c>
      <c r="K122" s="23" t="s">
        <v>788</v>
      </c>
      <c r="L122" s="23" t="s">
        <v>780</v>
      </c>
      <c r="M122" s="23" t="s">
        <v>2667</v>
      </c>
      <c r="N122" s="23" t="s">
        <v>2668</v>
      </c>
      <c r="O122" s="23">
        <v>0</v>
      </c>
      <c r="P122" s="23">
        <v>0</v>
      </c>
      <c r="Q122" s="23">
        <v>0</v>
      </c>
      <c r="R122" s="23">
        <v>0</v>
      </c>
      <c r="S122" s="23">
        <v>0</v>
      </c>
      <c r="T122" s="23">
        <v>0</v>
      </c>
      <c r="U122" s="23">
        <v>0</v>
      </c>
      <c r="V122" s="23">
        <v>0</v>
      </c>
      <c r="W122" s="23">
        <v>0</v>
      </c>
      <c r="X122" s="23">
        <v>0</v>
      </c>
      <c r="Y122" s="23">
        <v>0</v>
      </c>
      <c r="Z122" s="23">
        <v>0</v>
      </c>
      <c r="AA122" s="23">
        <v>0</v>
      </c>
      <c r="AB122" s="23">
        <v>1</v>
      </c>
      <c r="AC122" s="23">
        <v>1</v>
      </c>
      <c r="AD122" s="23">
        <v>0</v>
      </c>
      <c r="AE122" s="23">
        <v>1</v>
      </c>
      <c r="AF122" s="23">
        <v>1</v>
      </c>
      <c r="AG122" s="23">
        <v>0</v>
      </c>
      <c r="AH122" s="23">
        <v>0</v>
      </c>
      <c r="AI122" s="23">
        <v>0</v>
      </c>
      <c r="AJ122" s="23">
        <v>0</v>
      </c>
      <c r="AK122" s="23">
        <v>0</v>
      </c>
      <c r="QN122" s="23" t="s">
        <v>781</v>
      </c>
      <c r="QP122" s="23">
        <v>1500</v>
      </c>
      <c r="QQ122" s="23">
        <v>1500</v>
      </c>
      <c r="QS122" s="23">
        <v>1100</v>
      </c>
      <c r="QT122" s="23">
        <v>36.363636363636367</v>
      </c>
      <c r="QU122" s="23">
        <v>400</v>
      </c>
      <c r="QV122" s="23" t="s">
        <v>2669</v>
      </c>
      <c r="QW122" s="23" t="s">
        <v>782</v>
      </c>
      <c r="QY122" s="23" t="s">
        <v>783</v>
      </c>
      <c r="QZ122" s="23" t="s">
        <v>781</v>
      </c>
      <c r="RA122" s="23" t="s">
        <v>813</v>
      </c>
      <c r="RB122" s="23">
        <v>0</v>
      </c>
      <c r="RC122" s="23">
        <v>0</v>
      </c>
      <c r="RD122" s="23">
        <v>0</v>
      </c>
      <c r="RE122" s="23">
        <v>0</v>
      </c>
      <c r="RF122" s="23">
        <v>0</v>
      </c>
      <c r="RG122" s="23">
        <v>0</v>
      </c>
      <c r="RH122" s="23">
        <v>0</v>
      </c>
      <c r="RI122" s="23">
        <v>0</v>
      </c>
      <c r="RJ122" s="23">
        <v>1</v>
      </c>
      <c r="RK122" s="23">
        <v>0</v>
      </c>
      <c r="RL122" s="23">
        <v>0</v>
      </c>
      <c r="RM122" s="23">
        <v>0</v>
      </c>
      <c r="RN122" s="23">
        <v>0</v>
      </c>
      <c r="RO122" s="23">
        <v>0</v>
      </c>
      <c r="RR122" s="23" t="s">
        <v>808</v>
      </c>
      <c r="RS122" s="23">
        <v>1000</v>
      </c>
      <c r="RT122" s="23">
        <v>1200</v>
      </c>
      <c r="RU122" s="23">
        <v>240</v>
      </c>
      <c r="RW122" s="23">
        <v>200</v>
      </c>
      <c r="RX122" s="23">
        <v>20</v>
      </c>
      <c r="RY122" s="23">
        <v>40</v>
      </c>
      <c r="RZ122" s="23" t="s">
        <v>2670</v>
      </c>
      <c r="SA122" s="23" t="s">
        <v>782</v>
      </c>
      <c r="SC122" s="23" t="s">
        <v>783</v>
      </c>
      <c r="SD122" s="23" t="s">
        <v>781</v>
      </c>
      <c r="SE122" s="23" t="s">
        <v>872</v>
      </c>
      <c r="SF122" s="23">
        <v>0</v>
      </c>
      <c r="SG122" s="23">
        <v>0</v>
      </c>
      <c r="SH122" s="23">
        <v>0</v>
      </c>
      <c r="SI122" s="23">
        <v>0</v>
      </c>
      <c r="SJ122" s="23">
        <v>0</v>
      </c>
      <c r="SK122" s="23">
        <v>0</v>
      </c>
      <c r="SL122" s="23">
        <v>1</v>
      </c>
      <c r="SM122" s="23">
        <v>0</v>
      </c>
      <c r="SN122" s="23">
        <v>0</v>
      </c>
      <c r="SO122" s="23">
        <v>0</v>
      </c>
      <c r="SP122" s="23">
        <v>0</v>
      </c>
      <c r="SQ122" s="23">
        <v>0</v>
      </c>
      <c r="SR122" s="23">
        <v>0</v>
      </c>
      <c r="SS122" s="23">
        <v>0</v>
      </c>
      <c r="SV122" s="23" t="s">
        <v>786</v>
      </c>
      <c r="SX122" s="23">
        <v>50</v>
      </c>
      <c r="SY122" s="23">
        <v>50</v>
      </c>
      <c r="TA122" s="23">
        <v>100</v>
      </c>
      <c r="TB122" s="23">
        <v>-50</v>
      </c>
      <c r="TC122" s="23">
        <v>-50</v>
      </c>
      <c r="TD122" s="23" t="s">
        <v>2671</v>
      </c>
      <c r="TE122" s="23" t="s">
        <v>782</v>
      </c>
      <c r="TG122" s="23" t="s">
        <v>783</v>
      </c>
      <c r="TH122" s="23" t="s">
        <v>785</v>
      </c>
      <c r="TZ122" s="23" t="s">
        <v>781</v>
      </c>
      <c r="UB122" s="23">
        <v>200</v>
      </c>
      <c r="UC122" s="23">
        <v>200</v>
      </c>
      <c r="UE122" s="23">
        <v>200</v>
      </c>
      <c r="UF122" s="23">
        <v>0</v>
      </c>
      <c r="UG122" s="23">
        <v>0</v>
      </c>
      <c r="UI122" s="23" t="s">
        <v>782</v>
      </c>
      <c r="UK122" s="23" t="s">
        <v>783</v>
      </c>
      <c r="UL122" s="23" t="s">
        <v>785</v>
      </c>
      <c r="AAB122" s="23" t="s">
        <v>2171</v>
      </c>
      <c r="AAC122" s="25">
        <v>174494715</v>
      </c>
      <c r="AAD122" s="23">
        <v>44314.528067129642</v>
      </c>
      <c r="AAF122" s="23" t="s">
        <v>2172</v>
      </c>
      <c r="AAG122" s="23" t="s">
        <v>2173</v>
      </c>
      <c r="AAJ122" s="23">
        <v>129</v>
      </c>
    </row>
    <row r="123" spans="1:712" x14ac:dyDescent="0.3">
      <c r="A123" s="23" t="s">
        <v>2672</v>
      </c>
      <c r="B123" s="25">
        <v>44313.349780370372</v>
      </c>
      <c r="C123" s="25">
        <v>44313.351989537041</v>
      </c>
      <c r="D123" s="25">
        <v>44313</v>
      </c>
      <c r="E123" s="23" t="s">
        <v>2666</v>
      </c>
      <c r="F123" s="23" t="s">
        <v>787</v>
      </c>
      <c r="G123" s="25">
        <v>44313</v>
      </c>
      <c r="H123" s="23" t="s">
        <v>788</v>
      </c>
      <c r="I123" s="23" t="s">
        <v>788</v>
      </c>
      <c r="J123" s="23" t="s">
        <v>789</v>
      </c>
      <c r="K123" s="23" t="s">
        <v>788</v>
      </c>
      <c r="L123" s="23" t="s">
        <v>780</v>
      </c>
      <c r="M123" s="23" t="s">
        <v>2673</v>
      </c>
      <c r="N123" s="23" t="s">
        <v>2674</v>
      </c>
      <c r="O123" s="23">
        <v>0</v>
      </c>
      <c r="P123" s="23">
        <v>0</v>
      </c>
      <c r="Q123" s="23">
        <v>0</v>
      </c>
      <c r="R123" s="23">
        <v>0</v>
      </c>
      <c r="S123" s="23">
        <v>0</v>
      </c>
      <c r="T123" s="23">
        <v>0</v>
      </c>
      <c r="U123" s="23">
        <v>0</v>
      </c>
      <c r="V123" s="23">
        <v>0</v>
      </c>
      <c r="W123" s="23">
        <v>0</v>
      </c>
      <c r="X123" s="23">
        <v>0</v>
      </c>
      <c r="Y123" s="23">
        <v>0</v>
      </c>
      <c r="Z123" s="23">
        <v>0</v>
      </c>
      <c r="AA123" s="23">
        <v>1</v>
      </c>
      <c r="AB123" s="23">
        <v>0</v>
      </c>
      <c r="AC123" s="23">
        <v>1</v>
      </c>
      <c r="AD123" s="23">
        <v>0</v>
      </c>
      <c r="AE123" s="23">
        <v>1</v>
      </c>
      <c r="AF123" s="23">
        <v>0</v>
      </c>
      <c r="AG123" s="23">
        <v>0</v>
      </c>
      <c r="AH123" s="23">
        <v>0</v>
      </c>
      <c r="AI123" s="23">
        <v>0</v>
      </c>
      <c r="AJ123" s="23">
        <v>0</v>
      </c>
      <c r="AK123" s="23">
        <v>0</v>
      </c>
      <c r="PJ123" s="23" t="s">
        <v>786</v>
      </c>
      <c r="PL123" s="23">
        <v>150</v>
      </c>
      <c r="PM123" s="23">
        <v>150</v>
      </c>
      <c r="PO123" s="23">
        <v>150</v>
      </c>
      <c r="PP123" s="23">
        <v>0</v>
      </c>
      <c r="PQ123" s="23">
        <v>0</v>
      </c>
      <c r="PS123" s="23" t="s">
        <v>796</v>
      </c>
      <c r="PT123" s="23" t="s">
        <v>863</v>
      </c>
      <c r="PV123" s="23" t="s">
        <v>785</v>
      </c>
      <c r="QN123" s="23" t="s">
        <v>781</v>
      </c>
      <c r="QP123" s="23">
        <v>1200</v>
      </c>
      <c r="QQ123" s="23">
        <v>1200</v>
      </c>
      <c r="QS123" s="23">
        <v>1100</v>
      </c>
      <c r="QT123" s="23">
        <v>9.0909090909090917</v>
      </c>
      <c r="QU123" s="23">
        <v>100</v>
      </c>
      <c r="QW123" s="23" t="s">
        <v>782</v>
      </c>
      <c r="QY123" s="23" t="s">
        <v>850</v>
      </c>
      <c r="QZ123" s="23" t="s">
        <v>785</v>
      </c>
      <c r="SV123" s="23" t="s">
        <v>786</v>
      </c>
      <c r="SX123" s="23">
        <v>100</v>
      </c>
      <c r="SY123" s="23">
        <v>100</v>
      </c>
      <c r="TA123" s="23">
        <v>100</v>
      </c>
      <c r="TB123" s="23">
        <v>0</v>
      </c>
      <c r="TC123" s="23">
        <v>0</v>
      </c>
      <c r="TE123" s="23" t="s">
        <v>782</v>
      </c>
      <c r="TG123" s="23" t="s">
        <v>783</v>
      </c>
      <c r="TH123" s="23" t="s">
        <v>785</v>
      </c>
      <c r="AAB123" s="23" t="s">
        <v>2171</v>
      </c>
      <c r="AAC123" s="25">
        <v>174494747</v>
      </c>
      <c r="AAD123" s="23">
        <v>44314.528113425928</v>
      </c>
      <c r="AAF123" s="23" t="s">
        <v>2172</v>
      </c>
      <c r="AAG123" s="23" t="s">
        <v>2173</v>
      </c>
      <c r="AAJ123" s="23">
        <v>130</v>
      </c>
    </row>
    <row r="124" spans="1:712" x14ac:dyDescent="0.3">
      <c r="A124" s="23" t="s">
        <v>2675</v>
      </c>
      <c r="B124" s="25">
        <v>44313.383397002312</v>
      </c>
      <c r="C124" s="25">
        <v>44314.508311793979</v>
      </c>
      <c r="D124" s="25">
        <v>44313</v>
      </c>
      <c r="E124" s="23" t="s">
        <v>2676</v>
      </c>
      <c r="F124" s="23" t="s">
        <v>787</v>
      </c>
      <c r="G124" s="25">
        <v>44313</v>
      </c>
      <c r="H124" s="23" t="s">
        <v>788</v>
      </c>
      <c r="I124" s="23" t="s">
        <v>788</v>
      </c>
      <c r="J124" s="23" t="s">
        <v>789</v>
      </c>
      <c r="K124" s="23" t="s">
        <v>788</v>
      </c>
      <c r="L124" s="23" t="s">
        <v>780</v>
      </c>
      <c r="M124" s="23" t="s">
        <v>2677</v>
      </c>
      <c r="N124" s="23" t="s">
        <v>2678</v>
      </c>
      <c r="O124" s="23">
        <v>1</v>
      </c>
      <c r="P124" s="23">
        <v>1</v>
      </c>
      <c r="Q124" s="23">
        <v>1</v>
      </c>
      <c r="R124" s="23">
        <v>1</v>
      </c>
      <c r="S124" s="23">
        <v>1</v>
      </c>
      <c r="T124" s="23">
        <v>1</v>
      </c>
      <c r="U124" s="23">
        <v>1</v>
      </c>
      <c r="V124" s="23">
        <v>1</v>
      </c>
      <c r="W124" s="23">
        <v>0</v>
      </c>
      <c r="X124" s="23">
        <v>0</v>
      </c>
      <c r="Y124" s="23">
        <v>0</v>
      </c>
      <c r="Z124" s="23">
        <v>0</v>
      </c>
      <c r="AA124" s="23">
        <v>0</v>
      </c>
      <c r="AB124" s="23">
        <v>0</v>
      </c>
      <c r="AC124" s="23">
        <v>0</v>
      </c>
      <c r="AD124" s="23">
        <v>0</v>
      </c>
      <c r="AE124" s="23">
        <v>0</v>
      </c>
      <c r="AF124" s="23">
        <v>0</v>
      </c>
      <c r="AG124" s="23">
        <v>1</v>
      </c>
      <c r="AH124" s="23">
        <v>1</v>
      </c>
      <c r="AI124" s="23">
        <v>0</v>
      </c>
      <c r="AJ124" s="23">
        <v>0</v>
      </c>
      <c r="AK124" s="23">
        <v>0</v>
      </c>
      <c r="AL124" s="23" t="s">
        <v>781</v>
      </c>
      <c r="AN124" s="23">
        <v>1500</v>
      </c>
      <c r="AO124" s="23">
        <v>1500</v>
      </c>
      <c r="AQ124" s="23">
        <v>1500</v>
      </c>
      <c r="AR124" s="23">
        <v>0</v>
      </c>
      <c r="AS124" s="23">
        <v>0</v>
      </c>
      <c r="AU124" s="23" t="s">
        <v>794</v>
      </c>
      <c r="AX124" s="23" t="s">
        <v>781</v>
      </c>
      <c r="AY124" s="23" t="s">
        <v>803</v>
      </c>
      <c r="AZ124" s="23">
        <v>0</v>
      </c>
      <c r="BA124" s="23">
        <v>0</v>
      </c>
      <c r="BB124" s="23">
        <v>0</v>
      </c>
      <c r="BC124" s="23">
        <v>0</v>
      </c>
      <c r="BD124" s="23">
        <v>1</v>
      </c>
      <c r="BE124" s="23">
        <v>0</v>
      </c>
      <c r="BF124" s="23">
        <v>0</v>
      </c>
      <c r="BG124" s="23">
        <v>0</v>
      </c>
      <c r="BH124" s="23">
        <v>0</v>
      </c>
      <c r="BI124" s="23">
        <v>0</v>
      </c>
      <c r="BJ124" s="23">
        <v>0</v>
      </c>
      <c r="BK124" s="23">
        <v>0</v>
      </c>
      <c r="BL124" s="23">
        <v>0</v>
      </c>
      <c r="BM124" s="23">
        <v>0</v>
      </c>
      <c r="BP124" s="23" t="s">
        <v>781</v>
      </c>
      <c r="BR124" s="23">
        <v>1250</v>
      </c>
      <c r="BS124" s="23">
        <v>1250</v>
      </c>
      <c r="BU124" s="23">
        <v>1000</v>
      </c>
      <c r="BV124" s="23">
        <v>25</v>
      </c>
      <c r="BW124" s="23">
        <v>250</v>
      </c>
      <c r="BX124" s="23" t="s">
        <v>2395</v>
      </c>
      <c r="BY124" s="23" t="s">
        <v>807</v>
      </c>
      <c r="CB124" s="23" t="s">
        <v>781</v>
      </c>
      <c r="CC124" s="23" t="s">
        <v>839</v>
      </c>
      <c r="CD124" s="23">
        <v>0</v>
      </c>
      <c r="CE124" s="23">
        <v>0</v>
      </c>
      <c r="CF124" s="23">
        <v>0</v>
      </c>
      <c r="CG124" s="23">
        <v>0</v>
      </c>
      <c r="CH124" s="23">
        <v>0</v>
      </c>
      <c r="CI124" s="23">
        <v>0</v>
      </c>
      <c r="CJ124" s="23">
        <v>0</v>
      </c>
      <c r="CK124" s="23">
        <v>1</v>
      </c>
      <c r="CL124" s="23">
        <v>0</v>
      </c>
      <c r="CM124" s="23">
        <v>0</v>
      </c>
      <c r="CN124" s="23">
        <v>0</v>
      </c>
      <c r="CO124" s="23">
        <v>0</v>
      </c>
      <c r="CP124" s="23">
        <v>0</v>
      </c>
      <c r="CQ124" s="23">
        <v>0</v>
      </c>
      <c r="CT124" s="23" t="s">
        <v>781</v>
      </c>
      <c r="CV124" s="23">
        <v>3000</v>
      </c>
      <c r="CW124" s="23">
        <v>3000</v>
      </c>
      <c r="CY124" s="23">
        <v>3000</v>
      </c>
      <c r="CZ124" s="23">
        <v>0</v>
      </c>
      <c r="DA124" s="23">
        <v>0</v>
      </c>
      <c r="DC124" s="23" t="s">
        <v>794</v>
      </c>
      <c r="DF124" s="23" t="s">
        <v>781</v>
      </c>
      <c r="DG124" s="23" t="s">
        <v>812</v>
      </c>
      <c r="DH124" s="23">
        <v>0</v>
      </c>
      <c r="DI124" s="23">
        <v>0</v>
      </c>
      <c r="DJ124" s="23">
        <v>0</v>
      </c>
      <c r="DK124" s="23">
        <v>0</v>
      </c>
      <c r="DL124" s="23">
        <v>0</v>
      </c>
      <c r="DM124" s="23">
        <v>0</v>
      </c>
      <c r="DN124" s="23">
        <v>0</v>
      </c>
      <c r="DO124" s="23">
        <v>0</v>
      </c>
      <c r="DP124" s="23">
        <v>0</v>
      </c>
      <c r="DQ124" s="23">
        <v>0</v>
      </c>
      <c r="DR124" s="23">
        <v>1</v>
      </c>
      <c r="DS124" s="23">
        <v>0</v>
      </c>
      <c r="DT124" s="23">
        <v>0</v>
      </c>
      <c r="DU124" s="23">
        <v>0</v>
      </c>
      <c r="DX124" s="23" t="s">
        <v>781</v>
      </c>
      <c r="DZ124" s="23">
        <v>6000</v>
      </c>
      <c r="EA124" s="23">
        <v>6000</v>
      </c>
      <c r="EC124" s="23">
        <v>4000</v>
      </c>
      <c r="ED124" s="23">
        <v>50</v>
      </c>
      <c r="EE124" s="23">
        <v>2000</v>
      </c>
      <c r="EF124" s="23" t="s">
        <v>2679</v>
      </c>
      <c r="EG124" s="23" t="s">
        <v>782</v>
      </c>
      <c r="EI124" s="23" t="s">
        <v>783</v>
      </c>
      <c r="EJ124" s="23" t="s">
        <v>781</v>
      </c>
      <c r="EK124" s="23" t="s">
        <v>867</v>
      </c>
      <c r="EL124" s="23">
        <v>0</v>
      </c>
      <c r="EM124" s="23">
        <v>0</v>
      </c>
      <c r="EN124" s="23">
        <v>0</v>
      </c>
      <c r="EO124" s="23">
        <v>1</v>
      </c>
      <c r="EP124" s="23">
        <v>0</v>
      </c>
      <c r="EQ124" s="23">
        <v>0</v>
      </c>
      <c r="ER124" s="23">
        <v>0</v>
      </c>
      <c r="ES124" s="23">
        <v>0</v>
      </c>
      <c r="ET124" s="23">
        <v>0</v>
      </c>
      <c r="EU124" s="23">
        <v>0</v>
      </c>
      <c r="EV124" s="23">
        <v>0</v>
      </c>
      <c r="EW124" s="23">
        <v>0</v>
      </c>
      <c r="EX124" s="23">
        <v>0</v>
      </c>
      <c r="EY124" s="23">
        <v>0</v>
      </c>
      <c r="FB124" s="23" t="s">
        <v>781</v>
      </c>
      <c r="FD124" s="23">
        <v>3000</v>
      </c>
      <c r="FE124" s="23">
        <v>3000</v>
      </c>
      <c r="FG124" s="23">
        <v>3000</v>
      </c>
      <c r="FH124" s="23">
        <v>0</v>
      </c>
      <c r="FI124" s="23">
        <v>0</v>
      </c>
      <c r="FK124" s="23" t="s">
        <v>782</v>
      </c>
      <c r="FM124" s="23" t="s">
        <v>783</v>
      </c>
      <c r="FN124" s="23" t="s">
        <v>781</v>
      </c>
      <c r="FO124" s="23" t="s">
        <v>872</v>
      </c>
      <c r="FP124" s="23">
        <v>0</v>
      </c>
      <c r="FQ124" s="23">
        <v>0</v>
      </c>
      <c r="FR124" s="23">
        <v>0</v>
      </c>
      <c r="FS124" s="23">
        <v>0</v>
      </c>
      <c r="FT124" s="23">
        <v>0</v>
      </c>
      <c r="FU124" s="23">
        <v>0</v>
      </c>
      <c r="FV124" s="23">
        <v>1</v>
      </c>
      <c r="FW124" s="23">
        <v>0</v>
      </c>
      <c r="FX124" s="23">
        <v>0</v>
      </c>
      <c r="FY124" s="23">
        <v>0</v>
      </c>
      <c r="FZ124" s="23">
        <v>0</v>
      </c>
      <c r="GA124" s="23">
        <v>0</v>
      </c>
      <c r="GB124" s="23">
        <v>0</v>
      </c>
      <c r="GC124" s="23">
        <v>0</v>
      </c>
      <c r="GF124" s="23" t="s">
        <v>781</v>
      </c>
      <c r="GH124" s="23">
        <v>15000</v>
      </c>
      <c r="GI124" s="23">
        <v>15000</v>
      </c>
      <c r="GJ124" s="23">
        <v>0</v>
      </c>
      <c r="GK124" s="23">
        <v>0</v>
      </c>
      <c r="GM124" s="23" t="s">
        <v>807</v>
      </c>
      <c r="GP124" s="23" t="s">
        <v>781</v>
      </c>
      <c r="GQ124" s="23" t="s">
        <v>871</v>
      </c>
      <c r="GR124" s="23">
        <v>0</v>
      </c>
      <c r="GS124" s="23">
        <v>0</v>
      </c>
      <c r="GT124" s="23">
        <v>0</v>
      </c>
      <c r="GU124" s="23">
        <v>0</v>
      </c>
      <c r="GV124" s="23">
        <v>0</v>
      </c>
      <c r="GW124" s="23">
        <v>0</v>
      </c>
      <c r="GX124" s="23">
        <v>0</v>
      </c>
      <c r="GY124" s="23">
        <v>0</v>
      </c>
      <c r="GZ124" s="23">
        <v>0</v>
      </c>
      <c r="HA124" s="23">
        <v>1</v>
      </c>
      <c r="HB124" s="23">
        <v>0</v>
      </c>
      <c r="HC124" s="23">
        <v>0</v>
      </c>
      <c r="HD124" s="23">
        <v>0</v>
      </c>
      <c r="HE124" s="23">
        <v>0</v>
      </c>
      <c r="HH124" s="23" t="s">
        <v>781</v>
      </c>
      <c r="HJ124" s="23">
        <v>4500</v>
      </c>
      <c r="HK124" s="23">
        <v>4500</v>
      </c>
      <c r="HM124" s="23">
        <v>3500</v>
      </c>
      <c r="HN124" s="23">
        <v>28.571428571428569</v>
      </c>
      <c r="HO124" s="23">
        <v>1000</v>
      </c>
      <c r="HP124" s="23" t="s">
        <v>2680</v>
      </c>
      <c r="HQ124" s="23" t="s">
        <v>807</v>
      </c>
      <c r="HT124" s="23" t="s">
        <v>781</v>
      </c>
      <c r="HU124" s="23" t="s">
        <v>812</v>
      </c>
      <c r="HV124" s="23">
        <v>0</v>
      </c>
      <c r="HW124" s="23">
        <v>0</v>
      </c>
      <c r="HX124" s="23">
        <v>0</v>
      </c>
      <c r="HY124" s="23">
        <v>0</v>
      </c>
      <c r="HZ124" s="23">
        <v>0</v>
      </c>
      <c r="IA124" s="23">
        <v>0</v>
      </c>
      <c r="IB124" s="23">
        <v>0</v>
      </c>
      <c r="IC124" s="23">
        <v>0</v>
      </c>
      <c r="ID124" s="23">
        <v>0</v>
      </c>
      <c r="IE124" s="23">
        <v>0</v>
      </c>
      <c r="IF124" s="23">
        <v>1</v>
      </c>
      <c r="IG124" s="23">
        <v>0</v>
      </c>
      <c r="IH124" s="23">
        <v>0</v>
      </c>
      <c r="II124" s="23">
        <v>0</v>
      </c>
      <c r="IL124" s="23" t="s">
        <v>781</v>
      </c>
      <c r="IN124" s="23">
        <v>4000</v>
      </c>
      <c r="IO124" s="23">
        <v>4000</v>
      </c>
      <c r="IQ124" s="23">
        <v>6000</v>
      </c>
      <c r="IR124" s="23">
        <v>-33.333333333333329</v>
      </c>
      <c r="IS124" s="23">
        <v>-2000</v>
      </c>
      <c r="IT124" s="23" t="s">
        <v>2681</v>
      </c>
      <c r="IU124" s="23" t="s">
        <v>782</v>
      </c>
      <c r="IW124" s="23" t="s">
        <v>783</v>
      </c>
      <c r="IX124" s="23" t="s">
        <v>781</v>
      </c>
      <c r="IY124" s="23" t="s">
        <v>872</v>
      </c>
      <c r="IZ124" s="23">
        <v>0</v>
      </c>
      <c r="JA124" s="23">
        <v>0</v>
      </c>
      <c r="JB124" s="23">
        <v>0</v>
      </c>
      <c r="JC124" s="23">
        <v>0</v>
      </c>
      <c r="JD124" s="23">
        <v>0</v>
      </c>
      <c r="JE124" s="23">
        <v>0</v>
      </c>
      <c r="JF124" s="23">
        <v>1</v>
      </c>
      <c r="JG124" s="23">
        <v>0</v>
      </c>
      <c r="JH124" s="23">
        <v>0</v>
      </c>
      <c r="JI124" s="23">
        <v>0</v>
      </c>
      <c r="JJ124" s="23">
        <v>0</v>
      </c>
      <c r="JK124" s="23">
        <v>0</v>
      </c>
      <c r="JL124" s="23">
        <v>0</v>
      </c>
      <c r="JM124" s="23">
        <v>0</v>
      </c>
      <c r="VD124" s="23" t="s">
        <v>781</v>
      </c>
      <c r="VF124" s="23">
        <v>1000</v>
      </c>
      <c r="VG124" s="23">
        <v>1000</v>
      </c>
      <c r="VI124" s="23">
        <v>1000</v>
      </c>
      <c r="VJ124" s="23">
        <v>0</v>
      </c>
      <c r="VK124" s="23">
        <v>0</v>
      </c>
      <c r="VM124" s="23" t="s">
        <v>782</v>
      </c>
      <c r="VO124" s="23" t="s">
        <v>783</v>
      </c>
      <c r="VP124" s="23" t="s">
        <v>781</v>
      </c>
      <c r="VQ124" s="23" t="s">
        <v>813</v>
      </c>
      <c r="VR124" s="23">
        <v>0</v>
      </c>
      <c r="VS124" s="23">
        <v>0</v>
      </c>
      <c r="VT124" s="23">
        <v>0</v>
      </c>
      <c r="VU124" s="23">
        <v>0</v>
      </c>
      <c r="VV124" s="23">
        <v>0</v>
      </c>
      <c r="VW124" s="23">
        <v>0</v>
      </c>
      <c r="VX124" s="23">
        <v>0</v>
      </c>
      <c r="VY124" s="23">
        <v>0</v>
      </c>
      <c r="VZ124" s="23">
        <v>1</v>
      </c>
      <c r="WA124" s="23">
        <v>0</v>
      </c>
      <c r="WB124" s="23">
        <v>0</v>
      </c>
      <c r="WC124" s="23">
        <v>0</v>
      </c>
      <c r="WD124" s="23">
        <v>0</v>
      </c>
      <c r="WE124" s="23">
        <v>0</v>
      </c>
      <c r="WH124" s="23" t="s">
        <v>781</v>
      </c>
      <c r="WJ124" s="23">
        <v>1500</v>
      </c>
      <c r="WK124" s="23">
        <v>1500</v>
      </c>
      <c r="WM124" s="23">
        <v>2500</v>
      </c>
      <c r="WN124" s="23">
        <v>-40</v>
      </c>
      <c r="WO124" s="23">
        <v>-1000</v>
      </c>
      <c r="WP124" s="23" t="s">
        <v>2395</v>
      </c>
      <c r="WQ124" s="23" t="s">
        <v>782</v>
      </c>
      <c r="WS124" s="23" t="s">
        <v>783</v>
      </c>
      <c r="WT124" s="23" t="s">
        <v>781</v>
      </c>
      <c r="WU124" s="23" t="s">
        <v>872</v>
      </c>
      <c r="WV124" s="23">
        <v>0</v>
      </c>
      <c r="WW124" s="23">
        <v>0</v>
      </c>
      <c r="WX124" s="23">
        <v>0</v>
      </c>
      <c r="WY124" s="23">
        <v>0</v>
      </c>
      <c r="WZ124" s="23">
        <v>0</v>
      </c>
      <c r="XA124" s="23">
        <v>0</v>
      </c>
      <c r="XB124" s="23">
        <v>1</v>
      </c>
      <c r="XC124" s="23">
        <v>0</v>
      </c>
      <c r="XD124" s="23">
        <v>0</v>
      </c>
      <c r="XE124" s="23">
        <v>0</v>
      </c>
      <c r="XF124" s="23">
        <v>0</v>
      </c>
      <c r="XG124" s="23">
        <v>0</v>
      </c>
      <c r="XH124" s="23">
        <v>0</v>
      </c>
      <c r="XI124" s="23">
        <v>0</v>
      </c>
      <c r="AAB124" s="23" t="s">
        <v>2682</v>
      </c>
      <c r="AAC124" s="25">
        <v>174496778</v>
      </c>
      <c r="AAD124" s="23">
        <v>44314.534594907411</v>
      </c>
      <c r="AAF124" s="23" t="s">
        <v>2172</v>
      </c>
      <c r="AAG124" s="23" t="s">
        <v>2173</v>
      </c>
      <c r="AAJ124" s="23">
        <v>131</v>
      </c>
    </row>
    <row r="125" spans="1:712" x14ac:dyDescent="0.3">
      <c r="A125" s="23" t="s">
        <v>2683</v>
      </c>
      <c r="B125" s="25">
        <v>44313.39027984954</v>
      </c>
      <c r="C125" s="25">
        <v>44314.521178287032</v>
      </c>
      <c r="D125" s="25">
        <v>44313</v>
      </c>
      <c r="E125" s="23" t="s">
        <v>2676</v>
      </c>
      <c r="F125" s="23" t="s">
        <v>787</v>
      </c>
      <c r="G125" s="25">
        <v>44313</v>
      </c>
      <c r="H125" s="23" t="s">
        <v>788</v>
      </c>
      <c r="I125" s="23" t="s">
        <v>788</v>
      </c>
      <c r="J125" s="23" t="s">
        <v>789</v>
      </c>
      <c r="K125" s="23" t="s">
        <v>788</v>
      </c>
      <c r="L125" s="23" t="s">
        <v>780</v>
      </c>
      <c r="M125" s="23" t="s">
        <v>2684</v>
      </c>
      <c r="N125" s="23" t="s">
        <v>2685</v>
      </c>
      <c r="O125" s="23">
        <v>1</v>
      </c>
      <c r="P125" s="23">
        <v>1</v>
      </c>
      <c r="Q125" s="23">
        <v>1</v>
      </c>
      <c r="R125" s="23">
        <v>1</v>
      </c>
      <c r="S125" s="23">
        <v>1</v>
      </c>
      <c r="T125" s="23">
        <v>1</v>
      </c>
      <c r="U125" s="23">
        <v>1</v>
      </c>
      <c r="V125" s="23">
        <v>1</v>
      </c>
      <c r="W125" s="23">
        <v>0</v>
      </c>
      <c r="X125" s="23">
        <v>0</v>
      </c>
      <c r="Y125" s="23">
        <v>0</v>
      </c>
      <c r="Z125" s="23">
        <v>0</v>
      </c>
      <c r="AA125" s="23">
        <v>0</v>
      </c>
      <c r="AB125" s="23">
        <v>0</v>
      </c>
      <c r="AC125" s="23">
        <v>0</v>
      </c>
      <c r="AD125" s="23">
        <v>0</v>
      </c>
      <c r="AE125" s="23">
        <v>0</v>
      </c>
      <c r="AF125" s="23">
        <v>0</v>
      </c>
      <c r="AG125" s="23">
        <v>1</v>
      </c>
      <c r="AH125" s="23">
        <v>1</v>
      </c>
      <c r="AI125" s="23">
        <v>0</v>
      </c>
      <c r="AJ125" s="23">
        <v>0</v>
      </c>
      <c r="AK125" s="23">
        <v>0</v>
      </c>
      <c r="AL125" s="23" t="s">
        <v>781</v>
      </c>
      <c r="AN125" s="23">
        <v>1500</v>
      </c>
      <c r="AO125" s="23">
        <v>1500</v>
      </c>
      <c r="AQ125" s="23">
        <v>1500</v>
      </c>
      <c r="AR125" s="23">
        <v>0</v>
      </c>
      <c r="AS125" s="23">
        <v>0</v>
      </c>
      <c r="AU125" s="23" t="s">
        <v>794</v>
      </c>
      <c r="AX125" s="23" t="s">
        <v>781</v>
      </c>
      <c r="AY125" s="23" t="s">
        <v>803</v>
      </c>
      <c r="AZ125" s="23">
        <v>0</v>
      </c>
      <c r="BA125" s="23">
        <v>0</v>
      </c>
      <c r="BB125" s="23">
        <v>0</v>
      </c>
      <c r="BC125" s="23">
        <v>0</v>
      </c>
      <c r="BD125" s="23">
        <v>1</v>
      </c>
      <c r="BE125" s="23">
        <v>0</v>
      </c>
      <c r="BF125" s="23">
        <v>0</v>
      </c>
      <c r="BG125" s="23">
        <v>0</v>
      </c>
      <c r="BH125" s="23">
        <v>0</v>
      </c>
      <c r="BI125" s="23">
        <v>0</v>
      </c>
      <c r="BJ125" s="23">
        <v>0</v>
      </c>
      <c r="BK125" s="23">
        <v>0</v>
      </c>
      <c r="BL125" s="23">
        <v>0</v>
      </c>
      <c r="BM125" s="23">
        <v>0</v>
      </c>
      <c r="BP125" s="23" t="s">
        <v>781</v>
      </c>
      <c r="BR125" s="23">
        <v>1250</v>
      </c>
      <c r="BS125" s="23">
        <v>1250</v>
      </c>
      <c r="BU125" s="23">
        <v>1000</v>
      </c>
      <c r="BV125" s="23">
        <v>25</v>
      </c>
      <c r="BW125" s="23">
        <v>250</v>
      </c>
      <c r="BX125" s="23" t="s">
        <v>2395</v>
      </c>
      <c r="BY125" s="23" t="s">
        <v>782</v>
      </c>
      <c r="CA125" s="23" t="s">
        <v>850</v>
      </c>
      <c r="CB125" s="23" t="s">
        <v>781</v>
      </c>
      <c r="CC125" s="23" t="s">
        <v>867</v>
      </c>
      <c r="CD125" s="23">
        <v>0</v>
      </c>
      <c r="CE125" s="23">
        <v>0</v>
      </c>
      <c r="CF125" s="23">
        <v>0</v>
      </c>
      <c r="CG125" s="23">
        <v>1</v>
      </c>
      <c r="CH125" s="23">
        <v>0</v>
      </c>
      <c r="CI125" s="23">
        <v>0</v>
      </c>
      <c r="CJ125" s="23">
        <v>0</v>
      </c>
      <c r="CK125" s="23">
        <v>0</v>
      </c>
      <c r="CL125" s="23">
        <v>0</v>
      </c>
      <c r="CM125" s="23">
        <v>0</v>
      </c>
      <c r="CN125" s="23">
        <v>0</v>
      </c>
      <c r="CO125" s="23">
        <v>0</v>
      </c>
      <c r="CP125" s="23">
        <v>0</v>
      </c>
      <c r="CQ125" s="23">
        <v>0</v>
      </c>
      <c r="CT125" s="23" t="s">
        <v>781</v>
      </c>
      <c r="CY125" s="23">
        <v>3000</v>
      </c>
      <c r="CZ125" s="23">
        <v>566.66666666666674</v>
      </c>
      <c r="DA125" s="23">
        <v>17000</v>
      </c>
      <c r="DB125" s="23" t="s">
        <v>2686</v>
      </c>
      <c r="DC125" s="23" t="s">
        <v>782</v>
      </c>
      <c r="DE125" s="23" t="s">
        <v>783</v>
      </c>
      <c r="DF125" s="23" t="s">
        <v>781</v>
      </c>
      <c r="DG125" s="23" t="s">
        <v>867</v>
      </c>
      <c r="DH125" s="23">
        <v>0</v>
      </c>
      <c r="DI125" s="23">
        <v>0</v>
      </c>
      <c r="DJ125" s="23">
        <v>0</v>
      </c>
      <c r="DK125" s="23">
        <v>1</v>
      </c>
      <c r="DL125" s="23">
        <v>0</v>
      </c>
      <c r="DM125" s="23">
        <v>0</v>
      </c>
      <c r="DN125" s="23">
        <v>0</v>
      </c>
      <c r="DO125" s="23">
        <v>0</v>
      </c>
      <c r="DP125" s="23">
        <v>0</v>
      </c>
      <c r="DQ125" s="23">
        <v>0</v>
      </c>
      <c r="DR125" s="23">
        <v>0</v>
      </c>
      <c r="DS125" s="23">
        <v>0</v>
      </c>
      <c r="DT125" s="23">
        <v>0</v>
      </c>
      <c r="DU125" s="23">
        <v>0</v>
      </c>
      <c r="DX125" s="23" t="s">
        <v>781</v>
      </c>
      <c r="DZ125" s="23">
        <v>6000</v>
      </c>
      <c r="EA125" s="23">
        <v>6000</v>
      </c>
      <c r="EC125" s="23">
        <v>4000</v>
      </c>
      <c r="ED125" s="23">
        <v>50</v>
      </c>
      <c r="EE125" s="23">
        <v>2000</v>
      </c>
      <c r="EF125" s="23" t="s">
        <v>2395</v>
      </c>
      <c r="EG125" s="23" t="s">
        <v>782</v>
      </c>
      <c r="EI125" s="23" t="s">
        <v>783</v>
      </c>
      <c r="EJ125" s="23" t="s">
        <v>781</v>
      </c>
      <c r="EK125" s="23" t="s">
        <v>867</v>
      </c>
      <c r="EL125" s="23">
        <v>0</v>
      </c>
      <c r="EM125" s="23">
        <v>0</v>
      </c>
      <c r="EN125" s="23">
        <v>0</v>
      </c>
      <c r="EO125" s="23">
        <v>1</v>
      </c>
      <c r="EP125" s="23">
        <v>0</v>
      </c>
      <c r="EQ125" s="23">
        <v>0</v>
      </c>
      <c r="ER125" s="23">
        <v>0</v>
      </c>
      <c r="ES125" s="23">
        <v>0</v>
      </c>
      <c r="ET125" s="23">
        <v>0</v>
      </c>
      <c r="EU125" s="23">
        <v>0</v>
      </c>
      <c r="EV125" s="23">
        <v>0</v>
      </c>
      <c r="EW125" s="23">
        <v>0</v>
      </c>
      <c r="EX125" s="23">
        <v>0</v>
      </c>
      <c r="EY125" s="23">
        <v>0</v>
      </c>
      <c r="FB125" s="23" t="s">
        <v>781</v>
      </c>
      <c r="FD125" s="23">
        <v>3000</v>
      </c>
      <c r="FE125" s="23">
        <v>3000</v>
      </c>
      <c r="FG125" s="23">
        <v>3000</v>
      </c>
      <c r="FH125" s="23">
        <v>0</v>
      </c>
      <c r="FI125" s="23">
        <v>0</v>
      </c>
      <c r="FK125" s="23" t="s">
        <v>782</v>
      </c>
      <c r="FM125" s="23" t="s">
        <v>783</v>
      </c>
      <c r="FN125" s="23" t="s">
        <v>781</v>
      </c>
      <c r="FO125" s="23" t="s">
        <v>867</v>
      </c>
      <c r="FP125" s="23">
        <v>0</v>
      </c>
      <c r="FQ125" s="23">
        <v>0</v>
      </c>
      <c r="FR125" s="23">
        <v>0</v>
      </c>
      <c r="FS125" s="23">
        <v>1</v>
      </c>
      <c r="FT125" s="23">
        <v>0</v>
      </c>
      <c r="FU125" s="23">
        <v>0</v>
      </c>
      <c r="FV125" s="23">
        <v>0</v>
      </c>
      <c r="FW125" s="23">
        <v>0</v>
      </c>
      <c r="FX125" s="23">
        <v>0</v>
      </c>
      <c r="FY125" s="23">
        <v>0</v>
      </c>
      <c r="FZ125" s="23">
        <v>0</v>
      </c>
      <c r="GA125" s="23">
        <v>0</v>
      </c>
      <c r="GB125" s="23">
        <v>0</v>
      </c>
      <c r="GC125" s="23">
        <v>0</v>
      </c>
      <c r="GF125" s="23" t="s">
        <v>781</v>
      </c>
      <c r="GH125" s="23">
        <v>15000</v>
      </c>
      <c r="GI125" s="23">
        <v>15000</v>
      </c>
      <c r="GJ125" s="23">
        <v>0</v>
      </c>
      <c r="GK125" s="23">
        <v>0</v>
      </c>
      <c r="GM125" s="23" t="s">
        <v>807</v>
      </c>
      <c r="GP125" s="23" t="s">
        <v>781</v>
      </c>
      <c r="GQ125" s="23" t="s">
        <v>2151</v>
      </c>
      <c r="GR125" s="23">
        <v>0</v>
      </c>
      <c r="GS125" s="23">
        <v>0</v>
      </c>
      <c r="GT125" s="23">
        <v>0</v>
      </c>
      <c r="GU125" s="23">
        <v>0</v>
      </c>
      <c r="GV125" s="23">
        <v>0</v>
      </c>
      <c r="GW125" s="23">
        <v>0</v>
      </c>
      <c r="GX125" s="23">
        <v>0</v>
      </c>
      <c r="GY125" s="23">
        <v>0</v>
      </c>
      <c r="GZ125" s="23">
        <v>0</v>
      </c>
      <c r="HA125" s="23">
        <v>0</v>
      </c>
      <c r="HB125" s="23">
        <v>0</v>
      </c>
      <c r="HC125" s="23">
        <v>1</v>
      </c>
      <c r="HD125" s="23">
        <v>0</v>
      </c>
      <c r="HE125" s="23">
        <v>0</v>
      </c>
      <c r="HH125" s="23" t="s">
        <v>781</v>
      </c>
      <c r="HJ125" s="23">
        <v>5000</v>
      </c>
      <c r="HK125" s="23">
        <v>5000</v>
      </c>
      <c r="HM125" s="23">
        <v>3500</v>
      </c>
      <c r="HN125" s="23">
        <v>42.857142857142847</v>
      </c>
      <c r="HO125" s="23">
        <v>1500</v>
      </c>
      <c r="HP125" s="23" t="s">
        <v>2687</v>
      </c>
      <c r="HQ125" s="23" t="s">
        <v>807</v>
      </c>
      <c r="HT125" s="23" t="s">
        <v>781</v>
      </c>
      <c r="HU125" s="23" t="s">
        <v>812</v>
      </c>
      <c r="HV125" s="23">
        <v>0</v>
      </c>
      <c r="HW125" s="23">
        <v>0</v>
      </c>
      <c r="HX125" s="23">
        <v>0</v>
      </c>
      <c r="HY125" s="23">
        <v>0</v>
      </c>
      <c r="HZ125" s="23">
        <v>0</v>
      </c>
      <c r="IA125" s="23">
        <v>0</v>
      </c>
      <c r="IB125" s="23">
        <v>0</v>
      </c>
      <c r="IC125" s="23">
        <v>0</v>
      </c>
      <c r="ID125" s="23">
        <v>0</v>
      </c>
      <c r="IE125" s="23">
        <v>0</v>
      </c>
      <c r="IF125" s="23">
        <v>1</v>
      </c>
      <c r="IG125" s="23">
        <v>0</v>
      </c>
      <c r="IH125" s="23">
        <v>0</v>
      </c>
      <c r="II125" s="23">
        <v>0</v>
      </c>
      <c r="IL125" s="23" t="s">
        <v>781</v>
      </c>
      <c r="IN125" s="23">
        <v>8000</v>
      </c>
      <c r="IO125" s="23">
        <v>8000</v>
      </c>
      <c r="IQ125" s="23">
        <v>6000</v>
      </c>
      <c r="IR125" s="23">
        <v>33.333333333333329</v>
      </c>
      <c r="IS125" s="23">
        <v>2000</v>
      </c>
      <c r="IT125" s="23" t="s">
        <v>2686</v>
      </c>
      <c r="IU125" s="23" t="s">
        <v>782</v>
      </c>
      <c r="IW125" s="23" t="s">
        <v>783</v>
      </c>
      <c r="IX125" s="23" t="s">
        <v>781</v>
      </c>
      <c r="IY125" s="23" t="s">
        <v>867</v>
      </c>
      <c r="IZ125" s="23">
        <v>0</v>
      </c>
      <c r="JA125" s="23">
        <v>0</v>
      </c>
      <c r="JB125" s="23">
        <v>0</v>
      </c>
      <c r="JC125" s="23">
        <v>1</v>
      </c>
      <c r="JD125" s="23">
        <v>0</v>
      </c>
      <c r="JE125" s="23">
        <v>0</v>
      </c>
      <c r="JF125" s="23">
        <v>0</v>
      </c>
      <c r="JG125" s="23">
        <v>0</v>
      </c>
      <c r="JH125" s="23">
        <v>0</v>
      </c>
      <c r="JI125" s="23">
        <v>0</v>
      </c>
      <c r="JJ125" s="23">
        <v>0</v>
      </c>
      <c r="JK125" s="23">
        <v>0</v>
      </c>
      <c r="JL125" s="23">
        <v>0</v>
      </c>
      <c r="JM125" s="23">
        <v>0</v>
      </c>
      <c r="VD125" s="23" t="s">
        <v>781</v>
      </c>
      <c r="VF125" s="23">
        <v>1000</v>
      </c>
      <c r="VG125" s="23">
        <v>1000</v>
      </c>
      <c r="VI125" s="23">
        <v>1000</v>
      </c>
      <c r="VJ125" s="23">
        <v>0</v>
      </c>
      <c r="VK125" s="23">
        <v>0</v>
      </c>
      <c r="VM125" s="23" t="s">
        <v>782</v>
      </c>
      <c r="VO125" s="23" t="s">
        <v>783</v>
      </c>
      <c r="VP125" s="23" t="s">
        <v>781</v>
      </c>
      <c r="VQ125" s="23" t="s">
        <v>867</v>
      </c>
      <c r="VR125" s="23">
        <v>0</v>
      </c>
      <c r="VS125" s="23">
        <v>0</v>
      </c>
      <c r="VT125" s="23">
        <v>0</v>
      </c>
      <c r="VU125" s="23">
        <v>1</v>
      </c>
      <c r="VV125" s="23">
        <v>0</v>
      </c>
      <c r="VW125" s="23">
        <v>0</v>
      </c>
      <c r="VX125" s="23">
        <v>0</v>
      </c>
      <c r="VY125" s="23">
        <v>0</v>
      </c>
      <c r="VZ125" s="23">
        <v>0</v>
      </c>
      <c r="WA125" s="23">
        <v>0</v>
      </c>
      <c r="WB125" s="23">
        <v>0</v>
      </c>
      <c r="WC125" s="23">
        <v>0</v>
      </c>
      <c r="WD125" s="23">
        <v>0</v>
      </c>
      <c r="WE125" s="23">
        <v>0</v>
      </c>
      <c r="WH125" s="23" t="s">
        <v>781</v>
      </c>
      <c r="WJ125" s="23">
        <v>1250</v>
      </c>
      <c r="WK125" s="23">
        <v>1250</v>
      </c>
      <c r="WM125" s="23">
        <v>2500</v>
      </c>
      <c r="WN125" s="23">
        <v>-50</v>
      </c>
      <c r="WO125" s="23">
        <v>-1250</v>
      </c>
      <c r="WP125" s="23" t="s">
        <v>2395</v>
      </c>
      <c r="WQ125" s="23" t="s">
        <v>782</v>
      </c>
      <c r="WS125" s="23" t="s">
        <v>783</v>
      </c>
      <c r="WT125" s="23" t="s">
        <v>781</v>
      </c>
      <c r="WU125" s="23" t="s">
        <v>867</v>
      </c>
      <c r="WV125" s="23">
        <v>0</v>
      </c>
      <c r="WW125" s="23">
        <v>0</v>
      </c>
      <c r="WX125" s="23">
        <v>0</v>
      </c>
      <c r="WY125" s="23">
        <v>1</v>
      </c>
      <c r="WZ125" s="23">
        <v>0</v>
      </c>
      <c r="XA125" s="23">
        <v>0</v>
      </c>
      <c r="XB125" s="23">
        <v>0</v>
      </c>
      <c r="XC125" s="23">
        <v>0</v>
      </c>
      <c r="XD125" s="23">
        <v>0</v>
      </c>
      <c r="XE125" s="23">
        <v>0</v>
      </c>
      <c r="XF125" s="23">
        <v>0</v>
      </c>
      <c r="XG125" s="23">
        <v>0</v>
      </c>
      <c r="XH125" s="23">
        <v>0</v>
      </c>
      <c r="XI125" s="23">
        <v>0</v>
      </c>
      <c r="AAB125" s="23" t="s">
        <v>2688</v>
      </c>
      <c r="AAC125" s="25">
        <v>174496795</v>
      </c>
      <c r="AAD125" s="23">
        <v>44314.534629629627</v>
      </c>
      <c r="AAF125" s="23" t="s">
        <v>2172</v>
      </c>
      <c r="AAG125" s="23" t="s">
        <v>2173</v>
      </c>
      <c r="AAJ125" s="23">
        <v>132</v>
      </c>
    </row>
    <row r="126" spans="1:712" x14ac:dyDescent="0.3">
      <c r="A126" s="23" t="s">
        <v>2689</v>
      </c>
      <c r="B126" s="25">
        <v>44313.418266620371</v>
      </c>
      <c r="C126" s="25">
        <v>44314.526330543988</v>
      </c>
      <c r="D126" s="25">
        <v>44313</v>
      </c>
      <c r="E126" s="23" t="s">
        <v>2676</v>
      </c>
      <c r="F126" s="23" t="s">
        <v>787</v>
      </c>
      <c r="G126" s="25">
        <v>44313</v>
      </c>
      <c r="H126" s="23" t="s">
        <v>788</v>
      </c>
      <c r="I126" s="23" t="s">
        <v>788</v>
      </c>
      <c r="J126" s="23" t="s">
        <v>789</v>
      </c>
      <c r="K126" s="23" t="s">
        <v>788</v>
      </c>
      <c r="L126" s="23" t="s">
        <v>780</v>
      </c>
      <c r="M126" s="23" t="s">
        <v>2690</v>
      </c>
      <c r="N126" s="23" t="s">
        <v>2691</v>
      </c>
      <c r="O126" s="23">
        <v>1</v>
      </c>
      <c r="P126" s="23">
        <v>1</v>
      </c>
      <c r="Q126" s="23">
        <v>1</v>
      </c>
      <c r="R126" s="23">
        <v>1</v>
      </c>
      <c r="S126" s="23">
        <v>1</v>
      </c>
      <c r="T126" s="23">
        <v>1</v>
      </c>
      <c r="U126" s="23">
        <v>1</v>
      </c>
      <c r="V126" s="23">
        <v>1</v>
      </c>
      <c r="W126" s="23">
        <v>0</v>
      </c>
      <c r="X126" s="23">
        <v>0</v>
      </c>
      <c r="Y126" s="23">
        <v>0</v>
      </c>
      <c r="Z126" s="23">
        <v>0</v>
      </c>
      <c r="AA126" s="23">
        <v>0</v>
      </c>
      <c r="AB126" s="23">
        <v>0</v>
      </c>
      <c r="AC126" s="23">
        <v>0</v>
      </c>
      <c r="AD126" s="23">
        <v>0</v>
      </c>
      <c r="AE126" s="23">
        <v>0</v>
      </c>
      <c r="AF126" s="23">
        <v>0</v>
      </c>
      <c r="AG126" s="23">
        <v>1</v>
      </c>
      <c r="AH126" s="23">
        <v>1</v>
      </c>
      <c r="AI126" s="23">
        <v>0</v>
      </c>
      <c r="AJ126" s="23">
        <v>0</v>
      </c>
      <c r="AK126" s="23">
        <v>0</v>
      </c>
      <c r="AL126" s="23" t="s">
        <v>781</v>
      </c>
      <c r="AN126" s="23">
        <v>1500</v>
      </c>
      <c r="AO126" s="23">
        <v>1500</v>
      </c>
      <c r="AQ126" s="23">
        <v>1500</v>
      </c>
      <c r="AR126" s="23">
        <v>0</v>
      </c>
      <c r="AS126" s="23">
        <v>0</v>
      </c>
      <c r="AU126" s="23" t="s">
        <v>807</v>
      </c>
      <c r="AX126" s="23" t="s">
        <v>781</v>
      </c>
      <c r="AY126" s="23" t="s">
        <v>803</v>
      </c>
      <c r="AZ126" s="23">
        <v>0</v>
      </c>
      <c r="BA126" s="23">
        <v>0</v>
      </c>
      <c r="BB126" s="23">
        <v>0</v>
      </c>
      <c r="BC126" s="23">
        <v>0</v>
      </c>
      <c r="BD126" s="23">
        <v>1</v>
      </c>
      <c r="BE126" s="23">
        <v>0</v>
      </c>
      <c r="BF126" s="23">
        <v>0</v>
      </c>
      <c r="BG126" s="23">
        <v>0</v>
      </c>
      <c r="BH126" s="23">
        <v>0</v>
      </c>
      <c r="BI126" s="23">
        <v>0</v>
      </c>
      <c r="BJ126" s="23">
        <v>0</v>
      </c>
      <c r="BK126" s="23">
        <v>0</v>
      </c>
      <c r="BL126" s="23">
        <v>0</v>
      </c>
      <c r="BM126" s="23">
        <v>0</v>
      </c>
      <c r="BP126" s="23" t="s">
        <v>781</v>
      </c>
      <c r="BR126" s="23">
        <v>1250</v>
      </c>
      <c r="BS126" s="23">
        <v>1250</v>
      </c>
      <c r="BU126" s="23">
        <v>1000</v>
      </c>
      <c r="BV126" s="23">
        <v>25</v>
      </c>
      <c r="BW126" s="23">
        <v>250</v>
      </c>
      <c r="BX126" s="23" t="s">
        <v>2692</v>
      </c>
      <c r="BY126" s="23" t="s">
        <v>807</v>
      </c>
      <c r="CB126" s="23" t="s">
        <v>781</v>
      </c>
      <c r="CC126" s="23" t="s">
        <v>2151</v>
      </c>
      <c r="CD126" s="23">
        <v>0</v>
      </c>
      <c r="CE126" s="23">
        <v>0</v>
      </c>
      <c r="CF126" s="23">
        <v>0</v>
      </c>
      <c r="CG126" s="23">
        <v>0</v>
      </c>
      <c r="CH126" s="23">
        <v>0</v>
      </c>
      <c r="CI126" s="23">
        <v>0</v>
      </c>
      <c r="CJ126" s="23">
        <v>0</v>
      </c>
      <c r="CK126" s="23">
        <v>0</v>
      </c>
      <c r="CL126" s="23">
        <v>0</v>
      </c>
      <c r="CM126" s="23">
        <v>0</v>
      </c>
      <c r="CN126" s="23">
        <v>0</v>
      </c>
      <c r="CO126" s="23">
        <v>1</v>
      </c>
      <c r="CP126" s="23">
        <v>0</v>
      </c>
      <c r="CQ126" s="23">
        <v>0</v>
      </c>
      <c r="CT126" s="23" t="s">
        <v>781</v>
      </c>
      <c r="CV126" s="23">
        <v>2500</v>
      </c>
      <c r="CW126" s="23">
        <v>2500</v>
      </c>
      <c r="CY126" s="23">
        <v>3000</v>
      </c>
      <c r="CZ126" s="23">
        <v>-16.666666666666661</v>
      </c>
      <c r="DA126" s="23">
        <v>-500</v>
      </c>
      <c r="DB126" s="23" t="s">
        <v>2692</v>
      </c>
      <c r="DC126" s="23" t="s">
        <v>782</v>
      </c>
      <c r="DE126" s="23" t="s">
        <v>783</v>
      </c>
      <c r="DF126" s="23" t="s">
        <v>781</v>
      </c>
      <c r="DG126" s="23" t="s">
        <v>867</v>
      </c>
      <c r="DH126" s="23">
        <v>0</v>
      </c>
      <c r="DI126" s="23">
        <v>0</v>
      </c>
      <c r="DJ126" s="23">
        <v>0</v>
      </c>
      <c r="DK126" s="23">
        <v>1</v>
      </c>
      <c r="DL126" s="23">
        <v>0</v>
      </c>
      <c r="DM126" s="23">
        <v>0</v>
      </c>
      <c r="DN126" s="23">
        <v>0</v>
      </c>
      <c r="DO126" s="23">
        <v>0</v>
      </c>
      <c r="DP126" s="23">
        <v>0</v>
      </c>
      <c r="DQ126" s="23">
        <v>0</v>
      </c>
      <c r="DR126" s="23">
        <v>0</v>
      </c>
      <c r="DS126" s="23">
        <v>0</v>
      </c>
      <c r="DT126" s="23">
        <v>0</v>
      </c>
      <c r="DU126" s="23">
        <v>0</v>
      </c>
      <c r="DX126" s="23" t="s">
        <v>781</v>
      </c>
      <c r="DZ126" s="23">
        <v>5500</v>
      </c>
      <c r="EA126" s="23">
        <v>5500</v>
      </c>
      <c r="EC126" s="23">
        <v>4000</v>
      </c>
      <c r="ED126" s="23">
        <v>37.5</v>
      </c>
      <c r="EE126" s="23">
        <v>1500</v>
      </c>
      <c r="EF126" s="23" t="s">
        <v>2693</v>
      </c>
      <c r="EG126" s="23" t="s">
        <v>782</v>
      </c>
      <c r="EI126" s="23" t="s">
        <v>850</v>
      </c>
      <c r="EJ126" s="23" t="s">
        <v>781</v>
      </c>
      <c r="EK126" s="23" t="s">
        <v>811</v>
      </c>
      <c r="EL126" s="23">
        <v>0</v>
      </c>
      <c r="EM126" s="23">
        <v>0</v>
      </c>
      <c r="EN126" s="23">
        <v>0</v>
      </c>
      <c r="EO126" s="23">
        <v>0</v>
      </c>
      <c r="EP126" s="23">
        <v>0</v>
      </c>
      <c r="EQ126" s="23">
        <v>0</v>
      </c>
      <c r="ER126" s="23">
        <v>0</v>
      </c>
      <c r="ES126" s="23">
        <v>0</v>
      </c>
      <c r="ET126" s="23">
        <v>0</v>
      </c>
      <c r="EU126" s="23">
        <v>0</v>
      </c>
      <c r="EV126" s="23">
        <v>0</v>
      </c>
      <c r="EW126" s="23">
        <v>0</v>
      </c>
      <c r="EX126" s="23">
        <v>1</v>
      </c>
      <c r="EY126" s="23">
        <v>0</v>
      </c>
      <c r="FA126" s="23" t="s">
        <v>2694</v>
      </c>
      <c r="FB126" s="23" t="s">
        <v>781</v>
      </c>
      <c r="FD126" s="23">
        <v>3000</v>
      </c>
      <c r="FE126" s="23">
        <v>3000</v>
      </c>
      <c r="FG126" s="23">
        <v>3000</v>
      </c>
      <c r="FH126" s="23">
        <v>0</v>
      </c>
      <c r="FI126" s="23">
        <v>0</v>
      </c>
      <c r="FK126" s="23" t="s">
        <v>782</v>
      </c>
      <c r="FM126" s="23" t="s">
        <v>783</v>
      </c>
      <c r="FN126" s="23" t="s">
        <v>781</v>
      </c>
      <c r="FO126" s="23" t="s">
        <v>867</v>
      </c>
      <c r="FP126" s="23">
        <v>0</v>
      </c>
      <c r="FQ126" s="23">
        <v>0</v>
      </c>
      <c r="FR126" s="23">
        <v>0</v>
      </c>
      <c r="FS126" s="23">
        <v>1</v>
      </c>
      <c r="FT126" s="23">
        <v>0</v>
      </c>
      <c r="FU126" s="23">
        <v>0</v>
      </c>
      <c r="FV126" s="23">
        <v>0</v>
      </c>
      <c r="FW126" s="23">
        <v>0</v>
      </c>
      <c r="FX126" s="23">
        <v>0</v>
      </c>
      <c r="FY126" s="23">
        <v>0</v>
      </c>
      <c r="FZ126" s="23">
        <v>0</v>
      </c>
      <c r="GA126" s="23">
        <v>0</v>
      </c>
      <c r="GB126" s="23">
        <v>0</v>
      </c>
      <c r="GC126" s="23">
        <v>0</v>
      </c>
      <c r="GF126" s="23" t="s">
        <v>781</v>
      </c>
      <c r="GH126" s="23">
        <v>12500</v>
      </c>
      <c r="GI126" s="23">
        <v>15000</v>
      </c>
      <c r="GJ126" s="23">
        <v>-16.666666666666661</v>
      </c>
      <c r="GK126" s="23">
        <v>-2500</v>
      </c>
      <c r="GL126" s="23" t="s">
        <v>2695</v>
      </c>
      <c r="GM126" s="23" t="s">
        <v>794</v>
      </c>
      <c r="GP126" s="23" t="s">
        <v>781</v>
      </c>
      <c r="GQ126" s="23" t="s">
        <v>839</v>
      </c>
      <c r="GR126" s="23">
        <v>0</v>
      </c>
      <c r="GS126" s="23">
        <v>0</v>
      </c>
      <c r="GT126" s="23">
        <v>0</v>
      </c>
      <c r="GU126" s="23">
        <v>0</v>
      </c>
      <c r="GV126" s="23">
        <v>0</v>
      </c>
      <c r="GW126" s="23">
        <v>0</v>
      </c>
      <c r="GX126" s="23">
        <v>0</v>
      </c>
      <c r="GY126" s="23">
        <v>1</v>
      </c>
      <c r="GZ126" s="23">
        <v>0</v>
      </c>
      <c r="HA126" s="23">
        <v>0</v>
      </c>
      <c r="HB126" s="23">
        <v>0</v>
      </c>
      <c r="HC126" s="23">
        <v>0</v>
      </c>
      <c r="HD126" s="23">
        <v>0</v>
      </c>
      <c r="HE126" s="23">
        <v>0</v>
      </c>
      <c r="HH126" s="23" t="s">
        <v>781</v>
      </c>
      <c r="HJ126" s="23">
        <v>4500</v>
      </c>
      <c r="HK126" s="23">
        <v>4500</v>
      </c>
      <c r="HM126" s="23">
        <v>3500</v>
      </c>
      <c r="HN126" s="23">
        <v>28.571428571428569</v>
      </c>
      <c r="HO126" s="23">
        <v>1000</v>
      </c>
      <c r="HP126" s="23" t="s">
        <v>2680</v>
      </c>
      <c r="HQ126" s="23" t="s">
        <v>807</v>
      </c>
      <c r="HT126" s="23" t="s">
        <v>781</v>
      </c>
      <c r="HU126" s="23" t="s">
        <v>812</v>
      </c>
      <c r="HV126" s="23">
        <v>0</v>
      </c>
      <c r="HW126" s="23">
        <v>0</v>
      </c>
      <c r="HX126" s="23">
        <v>0</v>
      </c>
      <c r="HY126" s="23">
        <v>0</v>
      </c>
      <c r="HZ126" s="23">
        <v>0</v>
      </c>
      <c r="IA126" s="23">
        <v>0</v>
      </c>
      <c r="IB126" s="23">
        <v>0</v>
      </c>
      <c r="IC126" s="23">
        <v>0</v>
      </c>
      <c r="ID126" s="23">
        <v>0</v>
      </c>
      <c r="IE126" s="23">
        <v>0</v>
      </c>
      <c r="IF126" s="23">
        <v>1</v>
      </c>
      <c r="IG126" s="23">
        <v>0</v>
      </c>
      <c r="IH126" s="23">
        <v>0</v>
      </c>
      <c r="II126" s="23">
        <v>0</v>
      </c>
      <c r="IL126" s="23" t="s">
        <v>781</v>
      </c>
      <c r="IN126" s="23">
        <v>8000</v>
      </c>
      <c r="IO126" s="23">
        <v>8000</v>
      </c>
      <c r="IQ126" s="23">
        <v>6000</v>
      </c>
      <c r="IR126" s="23">
        <v>33.333333333333329</v>
      </c>
      <c r="IS126" s="23">
        <v>2000</v>
      </c>
      <c r="IT126" s="23" t="s">
        <v>2696</v>
      </c>
      <c r="IU126" s="23" t="s">
        <v>782</v>
      </c>
      <c r="IW126" s="23" t="s">
        <v>783</v>
      </c>
      <c r="IX126" s="23" t="s">
        <v>781</v>
      </c>
      <c r="IY126" s="23" t="s">
        <v>867</v>
      </c>
      <c r="IZ126" s="23">
        <v>0</v>
      </c>
      <c r="JA126" s="23">
        <v>0</v>
      </c>
      <c r="JB126" s="23">
        <v>0</v>
      </c>
      <c r="JC126" s="23">
        <v>1</v>
      </c>
      <c r="JD126" s="23">
        <v>0</v>
      </c>
      <c r="JE126" s="23">
        <v>0</v>
      </c>
      <c r="JF126" s="23">
        <v>0</v>
      </c>
      <c r="JG126" s="23">
        <v>0</v>
      </c>
      <c r="JH126" s="23">
        <v>0</v>
      </c>
      <c r="JI126" s="23">
        <v>0</v>
      </c>
      <c r="JJ126" s="23">
        <v>0</v>
      </c>
      <c r="JK126" s="23">
        <v>0</v>
      </c>
      <c r="JL126" s="23">
        <v>0</v>
      </c>
      <c r="JM126" s="23">
        <v>0</v>
      </c>
      <c r="VD126" s="23" t="s">
        <v>781</v>
      </c>
      <c r="VF126" s="23">
        <v>1000</v>
      </c>
      <c r="VG126" s="23">
        <v>1000</v>
      </c>
      <c r="VI126" s="23">
        <v>1000</v>
      </c>
      <c r="VJ126" s="23">
        <v>0</v>
      </c>
      <c r="VK126" s="23">
        <v>0</v>
      </c>
      <c r="VM126" s="23" t="s">
        <v>782</v>
      </c>
      <c r="VO126" s="23" t="s">
        <v>783</v>
      </c>
      <c r="VP126" s="23" t="s">
        <v>781</v>
      </c>
      <c r="VQ126" s="23" t="s">
        <v>867</v>
      </c>
      <c r="VR126" s="23">
        <v>0</v>
      </c>
      <c r="VS126" s="23">
        <v>0</v>
      </c>
      <c r="VT126" s="23">
        <v>0</v>
      </c>
      <c r="VU126" s="23">
        <v>1</v>
      </c>
      <c r="VV126" s="23">
        <v>0</v>
      </c>
      <c r="VW126" s="23">
        <v>0</v>
      </c>
      <c r="VX126" s="23">
        <v>0</v>
      </c>
      <c r="VY126" s="23">
        <v>0</v>
      </c>
      <c r="VZ126" s="23">
        <v>0</v>
      </c>
      <c r="WA126" s="23">
        <v>0</v>
      </c>
      <c r="WB126" s="23">
        <v>0</v>
      </c>
      <c r="WC126" s="23">
        <v>0</v>
      </c>
      <c r="WD126" s="23">
        <v>0</v>
      </c>
      <c r="WE126" s="23">
        <v>0</v>
      </c>
      <c r="WH126" s="23" t="s">
        <v>781</v>
      </c>
      <c r="WJ126" s="23">
        <v>1500</v>
      </c>
      <c r="WK126" s="23">
        <v>1500</v>
      </c>
      <c r="WM126" s="23">
        <v>2500</v>
      </c>
      <c r="WN126" s="23">
        <v>-40</v>
      </c>
      <c r="WO126" s="23">
        <v>-1000</v>
      </c>
      <c r="WP126" s="23" t="s">
        <v>2697</v>
      </c>
      <c r="WQ126" s="23" t="s">
        <v>782</v>
      </c>
      <c r="WS126" s="23" t="s">
        <v>783</v>
      </c>
      <c r="WT126" s="23" t="s">
        <v>781</v>
      </c>
      <c r="WU126" s="23" t="s">
        <v>867</v>
      </c>
      <c r="WV126" s="23">
        <v>0</v>
      </c>
      <c r="WW126" s="23">
        <v>0</v>
      </c>
      <c r="WX126" s="23">
        <v>0</v>
      </c>
      <c r="WY126" s="23">
        <v>1</v>
      </c>
      <c r="WZ126" s="23">
        <v>0</v>
      </c>
      <c r="XA126" s="23">
        <v>0</v>
      </c>
      <c r="XB126" s="23">
        <v>0</v>
      </c>
      <c r="XC126" s="23">
        <v>0</v>
      </c>
      <c r="XD126" s="23">
        <v>0</v>
      </c>
      <c r="XE126" s="23">
        <v>0</v>
      </c>
      <c r="XF126" s="23">
        <v>0</v>
      </c>
      <c r="XG126" s="23">
        <v>0</v>
      </c>
      <c r="XH126" s="23">
        <v>0</v>
      </c>
      <c r="XI126" s="23">
        <v>0</v>
      </c>
      <c r="AAB126" s="23" t="s">
        <v>2698</v>
      </c>
      <c r="AAC126" s="25">
        <v>174496812</v>
      </c>
      <c r="AAD126" s="23">
        <v>44314.534664351857</v>
      </c>
      <c r="AAF126" s="23" t="s">
        <v>2172</v>
      </c>
      <c r="AAG126" s="23" t="s">
        <v>2173</v>
      </c>
      <c r="AAJ126" s="23">
        <v>133</v>
      </c>
    </row>
    <row r="127" spans="1:712" x14ac:dyDescent="0.3">
      <c r="A127" s="23" t="s">
        <v>2699</v>
      </c>
      <c r="B127" s="25">
        <v>44313.45625206019</v>
      </c>
      <c r="C127" s="25">
        <v>44314.533963587972</v>
      </c>
      <c r="D127" s="25">
        <v>44313</v>
      </c>
      <c r="E127" s="23" t="s">
        <v>2676</v>
      </c>
      <c r="F127" s="23" t="s">
        <v>787</v>
      </c>
      <c r="G127" s="25">
        <v>44313</v>
      </c>
      <c r="H127" s="23" t="s">
        <v>788</v>
      </c>
      <c r="I127" s="23" t="s">
        <v>788</v>
      </c>
      <c r="J127" s="23" t="s">
        <v>789</v>
      </c>
      <c r="K127" s="23" t="s">
        <v>788</v>
      </c>
      <c r="L127" s="23" t="s">
        <v>780</v>
      </c>
      <c r="M127" s="23" t="s">
        <v>2700</v>
      </c>
      <c r="N127" s="23" t="s">
        <v>2701</v>
      </c>
      <c r="O127" s="23">
        <v>0</v>
      </c>
      <c r="P127" s="23">
        <v>1</v>
      </c>
      <c r="Q127" s="23">
        <v>1</v>
      </c>
      <c r="R127" s="23">
        <v>1</v>
      </c>
      <c r="S127" s="23">
        <v>1</v>
      </c>
      <c r="T127" s="23">
        <v>0</v>
      </c>
      <c r="U127" s="23">
        <v>0</v>
      </c>
      <c r="V127" s="23">
        <v>1</v>
      </c>
      <c r="W127" s="23">
        <v>0</v>
      </c>
      <c r="X127" s="23">
        <v>0</v>
      </c>
      <c r="Y127" s="23">
        <v>0</v>
      </c>
      <c r="Z127" s="23">
        <v>0</v>
      </c>
      <c r="AA127" s="23">
        <v>0</v>
      </c>
      <c r="AB127" s="23">
        <v>0</v>
      </c>
      <c r="AC127" s="23">
        <v>0</v>
      </c>
      <c r="AD127" s="23">
        <v>0</v>
      </c>
      <c r="AE127" s="23">
        <v>0</v>
      </c>
      <c r="AF127" s="23">
        <v>0</v>
      </c>
      <c r="AG127" s="23">
        <v>1</v>
      </c>
      <c r="AH127" s="23">
        <v>1</v>
      </c>
      <c r="AI127" s="23">
        <v>0</v>
      </c>
      <c r="AJ127" s="23">
        <v>0</v>
      </c>
      <c r="AK127" s="23">
        <v>0</v>
      </c>
      <c r="BP127" s="23" t="s">
        <v>781</v>
      </c>
      <c r="BR127" s="23">
        <v>1250</v>
      </c>
      <c r="BS127" s="23">
        <v>1250</v>
      </c>
      <c r="BU127" s="23">
        <v>1000</v>
      </c>
      <c r="BV127" s="23">
        <v>25</v>
      </c>
      <c r="BW127" s="23">
        <v>250</v>
      </c>
      <c r="BX127" s="23" t="s">
        <v>2702</v>
      </c>
      <c r="BY127" s="23" t="s">
        <v>807</v>
      </c>
      <c r="CB127" s="23" t="s">
        <v>781</v>
      </c>
      <c r="CC127" s="23" t="s">
        <v>839</v>
      </c>
      <c r="CD127" s="23">
        <v>0</v>
      </c>
      <c r="CE127" s="23">
        <v>0</v>
      </c>
      <c r="CF127" s="23">
        <v>0</v>
      </c>
      <c r="CG127" s="23">
        <v>0</v>
      </c>
      <c r="CH127" s="23">
        <v>0</v>
      </c>
      <c r="CI127" s="23">
        <v>0</v>
      </c>
      <c r="CJ127" s="23">
        <v>0</v>
      </c>
      <c r="CK127" s="23">
        <v>1</v>
      </c>
      <c r="CL127" s="23">
        <v>0</v>
      </c>
      <c r="CM127" s="23">
        <v>0</v>
      </c>
      <c r="CN127" s="23">
        <v>0</v>
      </c>
      <c r="CO127" s="23">
        <v>0</v>
      </c>
      <c r="CP127" s="23">
        <v>0</v>
      </c>
      <c r="CQ127" s="23">
        <v>0</v>
      </c>
      <c r="CT127" s="23" t="s">
        <v>781</v>
      </c>
      <c r="CV127" s="23">
        <v>3500</v>
      </c>
      <c r="CW127" s="23">
        <v>3500</v>
      </c>
      <c r="CY127" s="23">
        <v>3000</v>
      </c>
      <c r="CZ127" s="23">
        <v>16.666666666666661</v>
      </c>
      <c r="DA127" s="23">
        <v>500</v>
      </c>
      <c r="DB127" s="23" t="s">
        <v>2395</v>
      </c>
      <c r="DC127" s="23" t="s">
        <v>807</v>
      </c>
      <c r="DF127" s="23" t="s">
        <v>785</v>
      </c>
      <c r="DX127" s="23" t="s">
        <v>781</v>
      </c>
      <c r="DZ127" s="23">
        <v>5500</v>
      </c>
      <c r="EA127" s="23">
        <v>5500</v>
      </c>
      <c r="EC127" s="23">
        <v>4000</v>
      </c>
      <c r="ED127" s="23">
        <v>37.5</v>
      </c>
      <c r="EE127" s="23">
        <v>1500</v>
      </c>
      <c r="EF127" s="23" t="s">
        <v>2679</v>
      </c>
      <c r="EG127" s="23" t="s">
        <v>782</v>
      </c>
      <c r="EI127" s="23" t="s">
        <v>850</v>
      </c>
      <c r="EJ127" s="23" t="s">
        <v>781</v>
      </c>
      <c r="EK127" s="23" t="s">
        <v>872</v>
      </c>
      <c r="EL127" s="23">
        <v>0</v>
      </c>
      <c r="EM127" s="23">
        <v>0</v>
      </c>
      <c r="EN127" s="23">
        <v>0</v>
      </c>
      <c r="EO127" s="23">
        <v>0</v>
      </c>
      <c r="EP127" s="23">
        <v>0</v>
      </c>
      <c r="EQ127" s="23">
        <v>0</v>
      </c>
      <c r="ER127" s="23">
        <v>1</v>
      </c>
      <c r="ES127" s="23">
        <v>0</v>
      </c>
      <c r="ET127" s="23">
        <v>0</v>
      </c>
      <c r="EU127" s="23">
        <v>0</v>
      </c>
      <c r="EV127" s="23">
        <v>0</v>
      </c>
      <c r="EW127" s="23">
        <v>0</v>
      </c>
      <c r="EX127" s="23">
        <v>0</v>
      </c>
      <c r="EY127" s="23">
        <v>0</v>
      </c>
      <c r="FB127" s="23" t="s">
        <v>781</v>
      </c>
      <c r="FD127" s="23">
        <v>3000</v>
      </c>
      <c r="FE127" s="23">
        <v>3000</v>
      </c>
      <c r="FG127" s="23">
        <v>3000</v>
      </c>
      <c r="FH127" s="23">
        <v>0</v>
      </c>
      <c r="FI127" s="23">
        <v>0</v>
      </c>
      <c r="FK127" s="23" t="s">
        <v>782</v>
      </c>
      <c r="FM127" s="23" t="s">
        <v>783</v>
      </c>
      <c r="FN127" s="23" t="s">
        <v>781</v>
      </c>
      <c r="FO127" s="23" t="s">
        <v>867</v>
      </c>
      <c r="FP127" s="23">
        <v>0</v>
      </c>
      <c r="FQ127" s="23">
        <v>0</v>
      </c>
      <c r="FR127" s="23">
        <v>0</v>
      </c>
      <c r="FS127" s="23">
        <v>1</v>
      </c>
      <c r="FT127" s="23">
        <v>0</v>
      </c>
      <c r="FU127" s="23">
        <v>0</v>
      </c>
      <c r="FV127" s="23">
        <v>0</v>
      </c>
      <c r="FW127" s="23">
        <v>0</v>
      </c>
      <c r="FX127" s="23">
        <v>0</v>
      </c>
      <c r="FY127" s="23">
        <v>0</v>
      </c>
      <c r="FZ127" s="23">
        <v>0</v>
      </c>
      <c r="GA127" s="23">
        <v>0</v>
      </c>
      <c r="GB127" s="23">
        <v>0</v>
      </c>
      <c r="GC127" s="23">
        <v>0</v>
      </c>
      <c r="IL127" s="23" t="s">
        <v>781</v>
      </c>
      <c r="IN127" s="23">
        <v>8000</v>
      </c>
      <c r="IO127" s="23">
        <v>8000</v>
      </c>
      <c r="IQ127" s="23">
        <v>6000</v>
      </c>
      <c r="IR127" s="23">
        <v>33.333333333333329</v>
      </c>
      <c r="IS127" s="23">
        <v>2000</v>
      </c>
      <c r="IT127" s="23" t="s">
        <v>2687</v>
      </c>
      <c r="IU127" s="23" t="s">
        <v>782</v>
      </c>
      <c r="IW127" s="23" t="s">
        <v>783</v>
      </c>
      <c r="IX127" s="23" t="s">
        <v>781</v>
      </c>
      <c r="IY127" s="23" t="s">
        <v>867</v>
      </c>
      <c r="IZ127" s="23">
        <v>0</v>
      </c>
      <c r="JA127" s="23">
        <v>0</v>
      </c>
      <c r="JB127" s="23">
        <v>0</v>
      </c>
      <c r="JC127" s="23">
        <v>1</v>
      </c>
      <c r="JD127" s="23">
        <v>0</v>
      </c>
      <c r="JE127" s="23">
        <v>0</v>
      </c>
      <c r="JF127" s="23">
        <v>0</v>
      </c>
      <c r="JG127" s="23">
        <v>0</v>
      </c>
      <c r="JH127" s="23">
        <v>0</v>
      </c>
      <c r="JI127" s="23">
        <v>0</v>
      </c>
      <c r="JJ127" s="23">
        <v>0</v>
      </c>
      <c r="JK127" s="23">
        <v>0</v>
      </c>
      <c r="JL127" s="23">
        <v>0</v>
      </c>
      <c r="JM127" s="23">
        <v>0</v>
      </c>
      <c r="VD127" s="23" t="s">
        <v>781</v>
      </c>
      <c r="VF127" s="23">
        <v>1000</v>
      </c>
      <c r="VG127" s="23">
        <v>1000</v>
      </c>
      <c r="VI127" s="23">
        <v>1000</v>
      </c>
      <c r="VJ127" s="23">
        <v>0</v>
      </c>
      <c r="VK127" s="23">
        <v>0</v>
      </c>
      <c r="VM127" s="23" t="s">
        <v>782</v>
      </c>
      <c r="VO127" s="23" t="s">
        <v>783</v>
      </c>
      <c r="VP127" s="23" t="s">
        <v>781</v>
      </c>
      <c r="VQ127" s="23" t="s">
        <v>867</v>
      </c>
      <c r="VR127" s="23">
        <v>0</v>
      </c>
      <c r="VS127" s="23">
        <v>0</v>
      </c>
      <c r="VT127" s="23">
        <v>0</v>
      </c>
      <c r="VU127" s="23">
        <v>1</v>
      </c>
      <c r="VV127" s="23">
        <v>0</v>
      </c>
      <c r="VW127" s="23">
        <v>0</v>
      </c>
      <c r="VX127" s="23">
        <v>0</v>
      </c>
      <c r="VY127" s="23">
        <v>0</v>
      </c>
      <c r="VZ127" s="23">
        <v>0</v>
      </c>
      <c r="WA127" s="23">
        <v>0</v>
      </c>
      <c r="WB127" s="23">
        <v>0</v>
      </c>
      <c r="WC127" s="23">
        <v>0</v>
      </c>
      <c r="WD127" s="23">
        <v>0</v>
      </c>
      <c r="WE127" s="23">
        <v>0</v>
      </c>
      <c r="WH127" s="23" t="s">
        <v>781</v>
      </c>
      <c r="WJ127" s="23">
        <v>1250</v>
      </c>
      <c r="WK127" s="23">
        <v>1250</v>
      </c>
      <c r="WM127" s="23">
        <v>2500</v>
      </c>
      <c r="WN127" s="23">
        <v>-50</v>
      </c>
      <c r="WO127" s="23">
        <v>-1250</v>
      </c>
      <c r="WP127" s="23" t="s">
        <v>2679</v>
      </c>
      <c r="WQ127" s="23" t="s">
        <v>782</v>
      </c>
      <c r="WS127" s="23" t="s">
        <v>783</v>
      </c>
      <c r="WT127" s="23" t="s">
        <v>781</v>
      </c>
      <c r="WU127" s="23" t="s">
        <v>867</v>
      </c>
      <c r="WV127" s="23">
        <v>0</v>
      </c>
      <c r="WW127" s="23">
        <v>0</v>
      </c>
      <c r="WX127" s="23">
        <v>0</v>
      </c>
      <c r="WY127" s="23">
        <v>1</v>
      </c>
      <c r="WZ127" s="23">
        <v>0</v>
      </c>
      <c r="XA127" s="23">
        <v>0</v>
      </c>
      <c r="XB127" s="23">
        <v>0</v>
      </c>
      <c r="XC127" s="23">
        <v>0</v>
      </c>
      <c r="XD127" s="23">
        <v>0</v>
      </c>
      <c r="XE127" s="23">
        <v>0</v>
      </c>
      <c r="XF127" s="23">
        <v>0</v>
      </c>
      <c r="XG127" s="23">
        <v>0</v>
      </c>
      <c r="XH127" s="23">
        <v>0</v>
      </c>
      <c r="XI127" s="23">
        <v>0</v>
      </c>
      <c r="AAB127" s="23" t="s">
        <v>2703</v>
      </c>
      <c r="AAC127" s="25">
        <v>174496841</v>
      </c>
      <c r="AAD127" s="23">
        <v>44314.534768518519</v>
      </c>
      <c r="AAF127" s="23" t="s">
        <v>2172</v>
      </c>
      <c r="AAG127" s="23" t="s">
        <v>2173</v>
      </c>
      <c r="AAJ127" s="23">
        <v>134</v>
      </c>
    </row>
    <row r="128" spans="1:712" x14ac:dyDescent="0.3">
      <c r="A128" s="23" t="s">
        <v>2704</v>
      </c>
      <c r="B128" s="25">
        <v>44313.468801631941</v>
      </c>
      <c r="C128" s="25">
        <v>44313.475246203699</v>
      </c>
      <c r="D128" s="25">
        <v>44313</v>
      </c>
      <c r="E128" s="23" t="s">
        <v>2676</v>
      </c>
      <c r="F128" s="23" t="s">
        <v>787</v>
      </c>
      <c r="G128" s="25">
        <v>44313</v>
      </c>
      <c r="H128" s="23" t="s">
        <v>788</v>
      </c>
      <c r="I128" s="23" t="s">
        <v>788</v>
      </c>
      <c r="J128" s="23" t="s">
        <v>789</v>
      </c>
      <c r="K128" s="23" t="s">
        <v>788</v>
      </c>
      <c r="L128" s="23" t="s">
        <v>780</v>
      </c>
      <c r="M128" s="23" t="s">
        <v>2705</v>
      </c>
      <c r="N128" s="23" t="s">
        <v>2706</v>
      </c>
      <c r="O128" s="23">
        <v>1</v>
      </c>
      <c r="P128" s="23">
        <v>0</v>
      </c>
      <c r="Q128" s="23">
        <v>1</v>
      </c>
      <c r="R128" s="23">
        <v>1</v>
      </c>
      <c r="S128" s="23">
        <v>1</v>
      </c>
      <c r="T128" s="23">
        <v>0</v>
      </c>
      <c r="U128" s="23">
        <v>0</v>
      </c>
      <c r="V128" s="23">
        <v>1</v>
      </c>
      <c r="W128" s="23">
        <v>0</v>
      </c>
      <c r="X128" s="23">
        <v>0</v>
      </c>
      <c r="Y128" s="23">
        <v>0</v>
      </c>
      <c r="Z128" s="23">
        <v>0</v>
      </c>
      <c r="AA128" s="23">
        <v>0</v>
      </c>
      <c r="AB128" s="23">
        <v>0</v>
      </c>
      <c r="AC128" s="23">
        <v>0</v>
      </c>
      <c r="AD128" s="23">
        <v>0</v>
      </c>
      <c r="AE128" s="23">
        <v>0</v>
      </c>
      <c r="AF128" s="23">
        <v>0</v>
      </c>
      <c r="AG128" s="23">
        <v>1</v>
      </c>
      <c r="AH128" s="23">
        <v>1</v>
      </c>
      <c r="AI128" s="23">
        <v>0</v>
      </c>
      <c r="AJ128" s="23">
        <v>0</v>
      </c>
      <c r="AK128" s="23">
        <v>0</v>
      </c>
      <c r="AL128" s="23" t="s">
        <v>781</v>
      </c>
      <c r="AQ128" s="23">
        <v>1500</v>
      </c>
      <c r="AR128" s="23">
        <v>366.66666666666657</v>
      </c>
      <c r="AS128" s="23">
        <v>5500</v>
      </c>
      <c r="AT128" s="23" t="s">
        <v>2707</v>
      </c>
      <c r="AU128" s="23" t="s">
        <v>782</v>
      </c>
      <c r="AW128" s="23" t="s">
        <v>783</v>
      </c>
      <c r="AX128" s="23" t="s">
        <v>781</v>
      </c>
      <c r="AY128" s="23" t="s">
        <v>803</v>
      </c>
      <c r="AZ128" s="23">
        <v>0</v>
      </c>
      <c r="BA128" s="23">
        <v>0</v>
      </c>
      <c r="BB128" s="23">
        <v>0</v>
      </c>
      <c r="BC128" s="23">
        <v>0</v>
      </c>
      <c r="BD128" s="23">
        <v>1</v>
      </c>
      <c r="BE128" s="23">
        <v>0</v>
      </c>
      <c r="BF128" s="23">
        <v>0</v>
      </c>
      <c r="BG128" s="23">
        <v>0</v>
      </c>
      <c r="BH128" s="23">
        <v>0</v>
      </c>
      <c r="BI128" s="23">
        <v>0</v>
      </c>
      <c r="BJ128" s="23">
        <v>0</v>
      </c>
      <c r="BK128" s="23">
        <v>0</v>
      </c>
      <c r="BL128" s="23">
        <v>0</v>
      </c>
      <c r="BM128" s="23">
        <v>0</v>
      </c>
      <c r="CT128" s="23" t="s">
        <v>781</v>
      </c>
      <c r="CV128" s="23">
        <v>3500</v>
      </c>
      <c r="CW128" s="23">
        <v>3500</v>
      </c>
      <c r="CY128" s="23">
        <v>3000</v>
      </c>
      <c r="CZ128" s="23">
        <v>16.666666666666661</v>
      </c>
      <c r="DA128" s="23">
        <v>500</v>
      </c>
      <c r="DB128" s="23" t="s">
        <v>2679</v>
      </c>
      <c r="DC128" s="23" t="s">
        <v>782</v>
      </c>
      <c r="DE128" s="23" t="s">
        <v>783</v>
      </c>
      <c r="DF128" s="23" t="s">
        <v>781</v>
      </c>
      <c r="DG128" s="23" t="s">
        <v>867</v>
      </c>
      <c r="DH128" s="23">
        <v>0</v>
      </c>
      <c r="DI128" s="23">
        <v>0</v>
      </c>
      <c r="DJ128" s="23">
        <v>0</v>
      </c>
      <c r="DK128" s="23">
        <v>1</v>
      </c>
      <c r="DL128" s="23">
        <v>0</v>
      </c>
      <c r="DM128" s="23">
        <v>0</v>
      </c>
      <c r="DN128" s="23">
        <v>0</v>
      </c>
      <c r="DO128" s="23">
        <v>0</v>
      </c>
      <c r="DP128" s="23">
        <v>0</v>
      </c>
      <c r="DQ128" s="23">
        <v>0</v>
      </c>
      <c r="DR128" s="23">
        <v>0</v>
      </c>
      <c r="DS128" s="23">
        <v>0</v>
      </c>
      <c r="DT128" s="23">
        <v>0</v>
      </c>
      <c r="DU128" s="23">
        <v>0</v>
      </c>
      <c r="DX128" s="23" t="s">
        <v>781</v>
      </c>
      <c r="DZ128" s="23">
        <v>5500</v>
      </c>
      <c r="EA128" s="23">
        <v>5500</v>
      </c>
      <c r="EC128" s="23">
        <v>4000</v>
      </c>
      <c r="ED128" s="23">
        <v>37.5</v>
      </c>
      <c r="EE128" s="23">
        <v>1500</v>
      </c>
      <c r="EF128" s="23" t="s">
        <v>2679</v>
      </c>
      <c r="EG128" s="23" t="s">
        <v>782</v>
      </c>
      <c r="EI128" s="23" t="s">
        <v>850</v>
      </c>
      <c r="EJ128" s="23" t="s">
        <v>781</v>
      </c>
      <c r="EK128" s="23" t="s">
        <v>813</v>
      </c>
      <c r="EL128" s="23">
        <v>0</v>
      </c>
      <c r="EM128" s="23">
        <v>0</v>
      </c>
      <c r="EN128" s="23">
        <v>0</v>
      </c>
      <c r="EO128" s="23">
        <v>0</v>
      </c>
      <c r="EP128" s="23">
        <v>0</v>
      </c>
      <c r="EQ128" s="23">
        <v>0</v>
      </c>
      <c r="ER128" s="23">
        <v>0</v>
      </c>
      <c r="ES128" s="23">
        <v>0</v>
      </c>
      <c r="ET128" s="23">
        <v>1</v>
      </c>
      <c r="EU128" s="23">
        <v>0</v>
      </c>
      <c r="EV128" s="23">
        <v>0</v>
      </c>
      <c r="EW128" s="23">
        <v>0</v>
      </c>
      <c r="EX128" s="23">
        <v>0</v>
      </c>
      <c r="EY128" s="23">
        <v>0</v>
      </c>
      <c r="FB128" s="23" t="s">
        <v>781</v>
      </c>
      <c r="FD128" s="23">
        <v>3000</v>
      </c>
      <c r="FE128" s="23">
        <v>3000</v>
      </c>
      <c r="FG128" s="23">
        <v>3000</v>
      </c>
      <c r="FH128" s="23">
        <v>0</v>
      </c>
      <c r="FI128" s="23">
        <v>0</v>
      </c>
      <c r="FK128" s="23" t="s">
        <v>782</v>
      </c>
      <c r="FM128" s="23" t="s">
        <v>783</v>
      </c>
      <c r="FN128" s="23" t="s">
        <v>781</v>
      </c>
      <c r="FO128" s="23" t="s">
        <v>867</v>
      </c>
      <c r="FP128" s="23">
        <v>0</v>
      </c>
      <c r="FQ128" s="23">
        <v>0</v>
      </c>
      <c r="FR128" s="23">
        <v>0</v>
      </c>
      <c r="FS128" s="23">
        <v>1</v>
      </c>
      <c r="FT128" s="23">
        <v>0</v>
      </c>
      <c r="FU128" s="23">
        <v>0</v>
      </c>
      <c r="FV128" s="23">
        <v>0</v>
      </c>
      <c r="FW128" s="23">
        <v>0</v>
      </c>
      <c r="FX128" s="23">
        <v>0</v>
      </c>
      <c r="FY128" s="23">
        <v>0</v>
      </c>
      <c r="FZ128" s="23">
        <v>0</v>
      </c>
      <c r="GA128" s="23">
        <v>0</v>
      </c>
      <c r="GB128" s="23">
        <v>0</v>
      </c>
      <c r="GC128" s="23">
        <v>0</v>
      </c>
      <c r="IL128" s="23" t="s">
        <v>781</v>
      </c>
      <c r="IN128" s="23">
        <v>8000</v>
      </c>
      <c r="IO128" s="23">
        <v>8000</v>
      </c>
      <c r="IQ128" s="23">
        <v>6000</v>
      </c>
      <c r="IR128" s="23">
        <v>33.333333333333329</v>
      </c>
      <c r="IS128" s="23">
        <v>2000</v>
      </c>
      <c r="IT128" s="23" t="s">
        <v>2680</v>
      </c>
      <c r="IU128" s="23" t="s">
        <v>782</v>
      </c>
      <c r="IW128" s="23" t="s">
        <v>783</v>
      </c>
      <c r="IX128" s="23" t="s">
        <v>781</v>
      </c>
      <c r="IY128" s="23" t="s">
        <v>867</v>
      </c>
      <c r="IZ128" s="23">
        <v>0</v>
      </c>
      <c r="JA128" s="23">
        <v>0</v>
      </c>
      <c r="JB128" s="23">
        <v>0</v>
      </c>
      <c r="JC128" s="23">
        <v>1</v>
      </c>
      <c r="JD128" s="23">
        <v>0</v>
      </c>
      <c r="JE128" s="23">
        <v>0</v>
      </c>
      <c r="JF128" s="23">
        <v>0</v>
      </c>
      <c r="JG128" s="23">
        <v>0</v>
      </c>
      <c r="JH128" s="23">
        <v>0</v>
      </c>
      <c r="JI128" s="23">
        <v>0</v>
      </c>
      <c r="JJ128" s="23">
        <v>0</v>
      </c>
      <c r="JK128" s="23">
        <v>0</v>
      </c>
      <c r="JL128" s="23">
        <v>0</v>
      </c>
      <c r="JM128" s="23">
        <v>0</v>
      </c>
      <c r="VD128" s="23" t="s">
        <v>781</v>
      </c>
      <c r="VF128" s="23">
        <v>1000</v>
      </c>
      <c r="VG128" s="23">
        <v>1000</v>
      </c>
      <c r="VI128" s="23">
        <v>1000</v>
      </c>
      <c r="VJ128" s="23">
        <v>0</v>
      </c>
      <c r="VK128" s="23">
        <v>0</v>
      </c>
      <c r="VM128" s="23" t="s">
        <v>782</v>
      </c>
      <c r="VO128" s="23" t="s">
        <v>783</v>
      </c>
      <c r="VP128" s="23" t="s">
        <v>781</v>
      </c>
      <c r="VQ128" s="23" t="s">
        <v>867</v>
      </c>
      <c r="VR128" s="23">
        <v>0</v>
      </c>
      <c r="VS128" s="23">
        <v>0</v>
      </c>
      <c r="VT128" s="23">
        <v>0</v>
      </c>
      <c r="VU128" s="23">
        <v>1</v>
      </c>
      <c r="VV128" s="23">
        <v>0</v>
      </c>
      <c r="VW128" s="23">
        <v>0</v>
      </c>
      <c r="VX128" s="23">
        <v>0</v>
      </c>
      <c r="VY128" s="23">
        <v>0</v>
      </c>
      <c r="VZ128" s="23">
        <v>0</v>
      </c>
      <c r="WA128" s="23">
        <v>0</v>
      </c>
      <c r="WB128" s="23">
        <v>0</v>
      </c>
      <c r="WC128" s="23">
        <v>0</v>
      </c>
      <c r="WD128" s="23">
        <v>0</v>
      </c>
      <c r="WE128" s="23">
        <v>0</v>
      </c>
      <c r="WH128" s="23" t="s">
        <v>781</v>
      </c>
      <c r="WJ128" s="23">
        <v>1500</v>
      </c>
      <c r="WK128" s="23">
        <v>1500</v>
      </c>
      <c r="WM128" s="23">
        <v>2500</v>
      </c>
      <c r="WN128" s="23">
        <v>-40</v>
      </c>
      <c r="WO128" s="23">
        <v>-1000</v>
      </c>
      <c r="WP128" s="23" t="s">
        <v>2395</v>
      </c>
      <c r="WQ128" s="23" t="s">
        <v>782</v>
      </c>
      <c r="WS128" s="23" t="s">
        <v>783</v>
      </c>
      <c r="WT128" s="23" t="s">
        <v>781</v>
      </c>
      <c r="WU128" s="23" t="s">
        <v>867</v>
      </c>
      <c r="WV128" s="23">
        <v>0</v>
      </c>
      <c r="WW128" s="23">
        <v>0</v>
      </c>
      <c r="WX128" s="23">
        <v>0</v>
      </c>
      <c r="WY128" s="23">
        <v>1</v>
      </c>
      <c r="WZ128" s="23">
        <v>0</v>
      </c>
      <c r="XA128" s="23">
        <v>0</v>
      </c>
      <c r="XB128" s="23">
        <v>0</v>
      </c>
      <c r="XC128" s="23">
        <v>0</v>
      </c>
      <c r="XD128" s="23">
        <v>0</v>
      </c>
      <c r="XE128" s="23">
        <v>0</v>
      </c>
      <c r="XF128" s="23">
        <v>0</v>
      </c>
      <c r="XG128" s="23">
        <v>0</v>
      </c>
      <c r="XH128" s="23">
        <v>0</v>
      </c>
      <c r="XI128" s="23">
        <v>0</v>
      </c>
      <c r="AAB128" s="23" t="s">
        <v>2708</v>
      </c>
      <c r="AAC128" s="25">
        <v>174496861</v>
      </c>
      <c r="AAD128" s="23">
        <v>44314.534849537042</v>
      </c>
      <c r="AAF128" s="23" t="s">
        <v>2172</v>
      </c>
      <c r="AAG128" s="23" t="s">
        <v>2173</v>
      </c>
      <c r="AAJ128" s="23">
        <v>135</v>
      </c>
    </row>
    <row r="129" spans="1:712" x14ac:dyDescent="0.3">
      <c r="A129" s="23" t="s">
        <v>2709</v>
      </c>
      <c r="B129" s="25">
        <v>44314.352485277777</v>
      </c>
      <c r="C129" s="25">
        <v>44314.394831597223</v>
      </c>
      <c r="D129" s="25">
        <v>44314</v>
      </c>
      <c r="E129" s="23" t="s">
        <v>2676</v>
      </c>
      <c r="F129" s="23" t="s">
        <v>787</v>
      </c>
      <c r="G129" s="25">
        <v>44314</v>
      </c>
      <c r="H129" s="23" t="s">
        <v>788</v>
      </c>
      <c r="I129" s="23" t="s">
        <v>788</v>
      </c>
      <c r="J129" s="23" t="s">
        <v>862</v>
      </c>
      <c r="K129" s="23" t="s">
        <v>788</v>
      </c>
      <c r="L129" s="23" t="s">
        <v>780</v>
      </c>
      <c r="M129" s="23" t="s">
        <v>2710</v>
      </c>
      <c r="N129" s="23" t="s">
        <v>2711</v>
      </c>
      <c r="O129" s="23">
        <v>1</v>
      </c>
      <c r="P129" s="23">
        <v>0</v>
      </c>
      <c r="Q129" s="23">
        <v>0</v>
      </c>
      <c r="R129" s="23">
        <v>0</v>
      </c>
      <c r="S129" s="23">
        <v>0</v>
      </c>
      <c r="T129" s="23">
        <v>1</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t="s">
        <v>781</v>
      </c>
      <c r="AN129" s="23">
        <v>1500</v>
      </c>
      <c r="AO129" s="23">
        <v>1500</v>
      </c>
      <c r="AQ129" s="23">
        <v>1500</v>
      </c>
      <c r="AR129" s="23">
        <v>0</v>
      </c>
      <c r="AS129" s="23">
        <v>0</v>
      </c>
      <c r="AU129" s="23" t="s">
        <v>794</v>
      </c>
      <c r="AX129" s="23" t="s">
        <v>781</v>
      </c>
      <c r="AY129" s="23" t="s">
        <v>813</v>
      </c>
      <c r="AZ129" s="23">
        <v>0</v>
      </c>
      <c r="BA129" s="23">
        <v>0</v>
      </c>
      <c r="BB129" s="23">
        <v>0</v>
      </c>
      <c r="BC129" s="23">
        <v>0</v>
      </c>
      <c r="BD129" s="23">
        <v>0</v>
      </c>
      <c r="BE129" s="23">
        <v>0</v>
      </c>
      <c r="BF129" s="23">
        <v>0</v>
      </c>
      <c r="BG129" s="23">
        <v>0</v>
      </c>
      <c r="BH129" s="23">
        <v>1</v>
      </c>
      <c r="BI129" s="23">
        <v>0</v>
      </c>
      <c r="BJ129" s="23">
        <v>0</v>
      </c>
      <c r="BK129" s="23">
        <v>0</v>
      </c>
      <c r="BL129" s="23">
        <v>0</v>
      </c>
      <c r="BM129" s="23">
        <v>0</v>
      </c>
      <c r="GF129" s="23" t="s">
        <v>781</v>
      </c>
      <c r="GH129" s="23">
        <v>15000</v>
      </c>
      <c r="GI129" s="23">
        <v>15000</v>
      </c>
      <c r="GJ129" s="23">
        <v>0</v>
      </c>
      <c r="GK129" s="23">
        <v>0</v>
      </c>
      <c r="GM129" s="23" t="s">
        <v>794</v>
      </c>
      <c r="GP129" s="23" t="s">
        <v>785</v>
      </c>
      <c r="AAB129" s="23" t="s">
        <v>2712</v>
      </c>
      <c r="AAC129" s="25">
        <v>174496868</v>
      </c>
      <c r="AAD129" s="23">
        <v>44314.534895833327</v>
      </c>
      <c r="AAF129" s="23" t="s">
        <v>2172</v>
      </c>
      <c r="AAG129" s="23" t="s">
        <v>2173</v>
      </c>
      <c r="AAJ129" s="23">
        <v>136</v>
      </c>
    </row>
    <row r="130" spans="1:712" x14ac:dyDescent="0.3">
      <c r="A130" s="23" t="s">
        <v>2713</v>
      </c>
      <c r="B130" s="25">
        <v>44314.275207546292</v>
      </c>
      <c r="C130" s="25">
        <v>44314.305564085647</v>
      </c>
      <c r="D130" s="25">
        <v>44314</v>
      </c>
      <c r="E130" s="23" t="s">
        <v>2531</v>
      </c>
      <c r="F130" s="23" t="s">
        <v>790</v>
      </c>
      <c r="G130" s="25">
        <v>44314</v>
      </c>
      <c r="H130" s="23" t="s">
        <v>864</v>
      </c>
      <c r="I130" s="23" t="s">
        <v>865</v>
      </c>
      <c r="J130" s="23" t="s">
        <v>865</v>
      </c>
      <c r="K130" s="23" t="s">
        <v>865</v>
      </c>
      <c r="L130" s="23" t="s">
        <v>780</v>
      </c>
      <c r="M130" s="23" t="s">
        <v>2532</v>
      </c>
      <c r="N130" s="23" t="s">
        <v>815</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1</v>
      </c>
      <c r="AJ130" s="23">
        <v>0</v>
      </c>
      <c r="AK130" s="23">
        <v>0</v>
      </c>
      <c r="XL130" s="23" t="s">
        <v>781</v>
      </c>
      <c r="XN130" s="23">
        <v>500</v>
      </c>
      <c r="XO130" s="23">
        <v>50</v>
      </c>
      <c r="XP130" s="23">
        <v>900</v>
      </c>
      <c r="XQ130" s="23">
        <v>450</v>
      </c>
      <c r="XR130" s="23" t="s">
        <v>2714</v>
      </c>
      <c r="XS130" s="23" t="s">
        <v>807</v>
      </c>
      <c r="XV130" s="23" t="s">
        <v>785</v>
      </c>
      <c r="AAB130" s="23" t="s">
        <v>832</v>
      </c>
      <c r="AAC130" s="25">
        <v>174501780</v>
      </c>
      <c r="AAD130" s="23">
        <v>44314.545856481483</v>
      </c>
      <c r="AAF130" s="23" t="s">
        <v>2172</v>
      </c>
      <c r="AAG130" s="23" t="s">
        <v>2173</v>
      </c>
      <c r="AAJ130" s="23">
        <v>137</v>
      </c>
    </row>
    <row r="131" spans="1:712" x14ac:dyDescent="0.3">
      <c r="A131" s="23" t="s">
        <v>2715</v>
      </c>
      <c r="B131" s="25">
        <v>44314.305634629629</v>
      </c>
      <c r="C131" s="25">
        <v>44314.307272905091</v>
      </c>
      <c r="D131" s="25">
        <v>44314</v>
      </c>
      <c r="E131" s="23" t="s">
        <v>2531</v>
      </c>
      <c r="F131" s="23" t="s">
        <v>790</v>
      </c>
      <c r="G131" s="25">
        <v>44314</v>
      </c>
      <c r="H131" s="23" t="s">
        <v>864</v>
      </c>
      <c r="I131" s="23" t="s">
        <v>865</v>
      </c>
      <c r="J131" s="23" t="s">
        <v>865</v>
      </c>
      <c r="K131" s="23" t="s">
        <v>865</v>
      </c>
      <c r="L131" s="23" t="s">
        <v>780</v>
      </c>
      <c r="M131" s="23" t="s">
        <v>2532</v>
      </c>
      <c r="N131" s="23" t="s">
        <v>815</v>
      </c>
      <c r="O131" s="23">
        <v>0</v>
      </c>
      <c r="P131" s="23">
        <v>0</v>
      </c>
      <c r="Q131" s="23">
        <v>0</v>
      </c>
      <c r="R131" s="23">
        <v>0</v>
      </c>
      <c r="S131" s="23">
        <v>0</v>
      </c>
      <c r="T131" s="23">
        <v>0</v>
      </c>
      <c r="U131" s="23">
        <v>0</v>
      </c>
      <c r="V131" s="23">
        <v>0</v>
      </c>
      <c r="W131" s="23">
        <v>0</v>
      </c>
      <c r="X131" s="23">
        <v>0</v>
      </c>
      <c r="Y131" s="23">
        <v>0</v>
      </c>
      <c r="Z131" s="23">
        <v>0</v>
      </c>
      <c r="AA131" s="23">
        <v>0</v>
      </c>
      <c r="AB131" s="23">
        <v>0</v>
      </c>
      <c r="AC131" s="23">
        <v>0</v>
      </c>
      <c r="AD131" s="23">
        <v>0</v>
      </c>
      <c r="AE131" s="23">
        <v>0</v>
      </c>
      <c r="AF131" s="23">
        <v>0</v>
      </c>
      <c r="AG131" s="23">
        <v>0</v>
      </c>
      <c r="AH131" s="23">
        <v>0</v>
      </c>
      <c r="AI131" s="23">
        <v>1</v>
      </c>
      <c r="AJ131" s="23">
        <v>0</v>
      </c>
      <c r="AK131" s="23">
        <v>0</v>
      </c>
      <c r="XL131" s="23" t="s">
        <v>781</v>
      </c>
      <c r="XN131" s="23">
        <v>250</v>
      </c>
      <c r="XO131" s="23">
        <v>50</v>
      </c>
      <c r="XP131" s="23">
        <v>400</v>
      </c>
      <c r="XQ131" s="23">
        <v>200</v>
      </c>
      <c r="XR131" s="23" t="s">
        <v>2716</v>
      </c>
      <c r="XS131" s="23" t="s">
        <v>807</v>
      </c>
      <c r="XV131" s="23" t="s">
        <v>785</v>
      </c>
      <c r="AAB131" s="23" t="s">
        <v>2717</v>
      </c>
      <c r="AAC131" s="25">
        <v>174507658</v>
      </c>
      <c r="AAD131" s="23">
        <v>44314.559490740743</v>
      </c>
      <c r="AAF131" s="23" t="s">
        <v>2172</v>
      </c>
      <c r="AAG131" s="23" t="s">
        <v>2173</v>
      </c>
      <c r="AAJ131" s="23">
        <v>138</v>
      </c>
    </row>
    <row r="132" spans="1:712" x14ac:dyDescent="0.3">
      <c r="A132" s="23" t="s">
        <v>2718</v>
      </c>
      <c r="B132" s="25">
        <v>44314.308443425922</v>
      </c>
      <c r="C132" s="25">
        <v>44314.31218739583</v>
      </c>
      <c r="D132" s="25">
        <v>44314</v>
      </c>
      <c r="E132" s="23" t="s">
        <v>2531</v>
      </c>
      <c r="F132" s="23" t="s">
        <v>790</v>
      </c>
      <c r="G132" s="25">
        <v>44314</v>
      </c>
      <c r="H132" s="23" t="s">
        <v>864</v>
      </c>
      <c r="I132" s="23" t="s">
        <v>865</v>
      </c>
      <c r="J132" s="23" t="s">
        <v>865</v>
      </c>
      <c r="K132" s="23" t="s">
        <v>865</v>
      </c>
      <c r="L132" s="23" t="s">
        <v>793</v>
      </c>
      <c r="M132" s="23" t="s">
        <v>2719</v>
      </c>
      <c r="N132" s="23" t="s">
        <v>876</v>
      </c>
      <c r="O132" s="23">
        <v>0</v>
      </c>
      <c r="P132" s="23">
        <v>0</v>
      </c>
      <c r="Q132" s="23">
        <v>0</v>
      </c>
      <c r="R132" s="23">
        <v>0</v>
      </c>
      <c r="S132" s="23">
        <v>0</v>
      </c>
      <c r="T132" s="23">
        <v>0</v>
      </c>
      <c r="U132" s="23">
        <v>0</v>
      </c>
      <c r="V132" s="23">
        <v>0</v>
      </c>
      <c r="W132" s="23">
        <v>0</v>
      </c>
      <c r="X132" s="23">
        <v>0</v>
      </c>
      <c r="Y132" s="23">
        <v>0</v>
      </c>
      <c r="Z132" s="23">
        <v>0</v>
      </c>
      <c r="AA132" s="23">
        <v>0</v>
      </c>
      <c r="AB132" s="23">
        <v>0</v>
      </c>
      <c r="AC132" s="23">
        <v>1</v>
      </c>
      <c r="AD132" s="23">
        <v>0</v>
      </c>
      <c r="AE132" s="23">
        <v>0</v>
      </c>
      <c r="AF132" s="23">
        <v>0</v>
      </c>
      <c r="AG132" s="23">
        <v>0</v>
      </c>
      <c r="AH132" s="23">
        <v>0</v>
      </c>
      <c r="AI132" s="23">
        <v>0</v>
      </c>
      <c r="AJ132" s="23">
        <v>0</v>
      </c>
      <c r="AK132" s="23">
        <v>0</v>
      </c>
      <c r="SV132" s="23" t="s">
        <v>808</v>
      </c>
      <c r="SW132" s="23">
        <v>1000</v>
      </c>
      <c r="SX132" s="23">
        <v>1055</v>
      </c>
      <c r="SY132" s="23">
        <v>158</v>
      </c>
      <c r="TA132" s="23">
        <v>300</v>
      </c>
      <c r="TB132" s="23">
        <v>-47.333333333333343</v>
      </c>
      <c r="TC132" s="23">
        <v>-142</v>
      </c>
      <c r="TD132" s="23" t="s">
        <v>2720</v>
      </c>
      <c r="TE132" s="23" t="s">
        <v>796</v>
      </c>
      <c r="TF132" s="23" t="s">
        <v>806</v>
      </c>
      <c r="TH132" s="23" t="s">
        <v>781</v>
      </c>
      <c r="TI132" s="23" t="s">
        <v>2721</v>
      </c>
      <c r="TJ132" s="23">
        <v>0</v>
      </c>
      <c r="TK132" s="23">
        <v>1</v>
      </c>
      <c r="TL132" s="23">
        <v>0</v>
      </c>
      <c r="TM132" s="23">
        <v>0</v>
      </c>
      <c r="TN132" s="23">
        <v>0</v>
      </c>
      <c r="TO132" s="23">
        <v>0</v>
      </c>
      <c r="TP132" s="23">
        <v>0</v>
      </c>
      <c r="TQ132" s="23">
        <v>0</v>
      </c>
      <c r="TR132" s="23">
        <v>0</v>
      </c>
      <c r="TS132" s="23">
        <v>0</v>
      </c>
      <c r="TT132" s="23">
        <v>0</v>
      </c>
      <c r="TU132" s="23">
        <v>0</v>
      </c>
      <c r="TV132" s="23">
        <v>1</v>
      </c>
      <c r="TW132" s="23">
        <v>0</v>
      </c>
      <c r="TY132" s="23" t="s">
        <v>2722</v>
      </c>
      <c r="AAB132" s="23" t="s">
        <v>2723</v>
      </c>
      <c r="AAC132" s="25">
        <v>174508984</v>
      </c>
      <c r="AAD132" s="23">
        <v>44314.56248842593</v>
      </c>
      <c r="AAF132" s="23" t="s">
        <v>2172</v>
      </c>
      <c r="AAG132" s="23" t="s">
        <v>2173</v>
      </c>
      <c r="AAJ132" s="23">
        <v>139</v>
      </c>
    </row>
    <row r="133" spans="1:712" x14ac:dyDescent="0.3">
      <c r="A133" s="23" t="s">
        <v>2724</v>
      </c>
      <c r="B133" s="25">
        <v>44314.312303819454</v>
      </c>
      <c r="C133" s="25">
        <v>44314.315905856478</v>
      </c>
      <c r="D133" s="25">
        <v>44314</v>
      </c>
      <c r="E133" s="23" t="s">
        <v>2531</v>
      </c>
      <c r="F133" s="23" t="s">
        <v>790</v>
      </c>
      <c r="G133" s="25">
        <v>44314</v>
      </c>
      <c r="H133" s="23" t="s">
        <v>864</v>
      </c>
      <c r="I133" s="23" t="s">
        <v>865</v>
      </c>
      <c r="J133" s="23" t="s">
        <v>865</v>
      </c>
      <c r="K133" s="23" t="s">
        <v>865</v>
      </c>
      <c r="L133" s="23" t="s">
        <v>793</v>
      </c>
      <c r="M133" s="23" t="s">
        <v>2719</v>
      </c>
      <c r="N133" s="23" t="s">
        <v>854</v>
      </c>
      <c r="O133" s="23">
        <v>0</v>
      </c>
      <c r="P133" s="23">
        <v>0</v>
      </c>
      <c r="Q133" s="23">
        <v>0</v>
      </c>
      <c r="R133" s="23">
        <v>0</v>
      </c>
      <c r="S133" s="23">
        <v>0</v>
      </c>
      <c r="T133" s="23">
        <v>0</v>
      </c>
      <c r="U133" s="23">
        <v>0</v>
      </c>
      <c r="V133" s="23">
        <v>0</v>
      </c>
      <c r="W133" s="23">
        <v>0</v>
      </c>
      <c r="X133" s="23">
        <v>0</v>
      </c>
      <c r="Y133" s="23">
        <v>0</v>
      </c>
      <c r="Z133" s="23">
        <v>0</v>
      </c>
      <c r="AA133" s="23">
        <v>0</v>
      </c>
      <c r="AB133" s="23">
        <v>1</v>
      </c>
      <c r="AC133" s="23">
        <v>0</v>
      </c>
      <c r="AD133" s="23">
        <v>0</v>
      </c>
      <c r="AE133" s="23">
        <v>0</v>
      </c>
      <c r="AF133" s="23">
        <v>0</v>
      </c>
      <c r="AG133" s="23">
        <v>0</v>
      </c>
      <c r="AH133" s="23">
        <v>0</v>
      </c>
      <c r="AI133" s="23">
        <v>0</v>
      </c>
      <c r="AJ133" s="23">
        <v>0</v>
      </c>
      <c r="AK133" s="23">
        <v>0</v>
      </c>
      <c r="RR133" s="23" t="s">
        <v>808</v>
      </c>
      <c r="RS133" s="23">
        <v>1000</v>
      </c>
      <c r="RT133" s="23">
        <v>1300</v>
      </c>
      <c r="RU133" s="23">
        <v>260</v>
      </c>
      <c r="RW133" s="23">
        <v>300</v>
      </c>
      <c r="RX133" s="23">
        <v>-13.33333333333333</v>
      </c>
      <c r="RY133" s="23">
        <v>-40</v>
      </c>
      <c r="RZ133" s="23" t="s">
        <v>2720</v>
      </c>
      <c r="SA133" s="23" t="s">
        <v>796</v>
      </c>
      <c r="SB133" s="23" t="s">
        <v>806</v>
      </c>
      <c r="SD133" s="23" t="s">
        <v>781</v>
      </c>
      <c r="SE133" s="23" t="s">
        <v>2721</v>
      </c>
      <c r="SF133" s="23">
        <v>0</v>
      </c>
      <c r="SG133" s="23">
        <v>1</v>
      </c>
      <c r="SH133" s="23">
        <v>0</v>
      </c>
      <c r="SI133" s="23">
        <v>0</v>
      </c>
      <c r="SJ133" s="23">
        <v>0</v>
      </c>
      <c r="SK133" s="23">
        <v>0</v>
      </c>
      <c r="SL133" s="23">
        <v>0</v>
      </c>
      <c r="SM133" s="23">
        <v>0</v>
      </c>
      <c r="SN133" s="23">
        <v>0</v>
      </c>
      <c r="SO133" s="23">
        <v>0</v>
      </c>
      <c r="SP133" s="23">
        <v>0</v>
      </c>
      <c r="SQ133" s="23">
        <v>0</v>
      </c>
      <c r="SR133" s="23">
        <v>1</v>
      </c>
      <c r="SS133" s="23">
        <v>0</v>
      </c>
      <c r="SU133" s="23" t="s">
        <v>2725</v>
      </c>
      <c r="AAB133" s="23" t="s">
        <v>2723</v>
      </c>
      <c r="AAC133" s="25">
        <v>174509441</v>
      </c>
      <c r="AAD133" s="23">
        <v>44314.563391203701</v>
      </c>
      <c r="AAF133" s="23" t="s">
        <v>2172</v>
      </c>
      <c r="AAG133" s="23" t="s">
        <v>2173</v>
      </c>
      <c r="AAJ133" s="23">
        <v>140</v>
      </c>
    </row>
    <row r="134" spans="1:712" x14ac:dyDescent="0.3">
      <c r="A134" s="23" t="s">
        <v>2726</v>
      </c>
      <c r="B134" s="25">
        <v>44314.316454618063</v>
      </c>
      <c r="C134" s="25">
        <v>44314.31869211806</v>
      </c>
      <c r="D134" s="25">
        <v>44314</v>
      </c>
      <c r="E134" s="23" t="s">
        <v>2531</v>
      </c>
      <c r="F134" s="23" t="s">
        <v>790</v>
      </c>
      <c r="G134" s="25">
        <v>44314</v>
      </c>
      <c r="H134" s="23" t="s">
        <v>864</v>
      </c>
      <c r="I134" s="23" t="s">
        <v>865</v>
      </c>
      <c r="J134" s="23" t="s">
        <v>865</v>
      </c>
      <c r="K134" s="23" t="s">
        <v>865</v>
      </c>
      <c r="L134" s="23" t="s">
        <v>793</v>
      </c>
      <c r="M134" s="23" t="s">
        <v>2727</v>
      </c>
      <c r="N134" s="23" t="s">
        <v>860</v>
      </c>
      <c r="O134" s="23">
        <v>0</v>
      </c>
      <c r="P134" s="23">
        <v>0</v>
      </c>
      <c r="Q134" s="23">
        <v>0</v>
      </c>
      <c r="R134" s="23">
        <v>0</v>
      </c>
      <c r="S134" s="23">
        <v>0</v>
      </c>
      <c r="T134" s="23">
        <v>0</v>
      </c>
      <c r="U134" s="23">
        <v>0</v>
      </c>
      <c r="V134" s="23">
        <v>0</v>
      </c>
      <c r="W134" s="23">
        <v>0</v>
      </c>
      <c r="X134" s="23">
        <v>0</v>
      </c>
      <c r="Y134" s="23">
        <v>0</v>
      </c>
      <c r="Z134" s="23">
        <v>0</v>
      </c>
      <c r="AA134" s="23">
        <v>0</v>
      </c>
      <c r="AB134" s="23">
        <v>0</v>
      </c>
      <c r="AC134" s="23">
        <v>0</v>
      </c>
      <c r="AD134" s="23">
        <v>0</v>
      </c>
      <c r="AE134" s="23">
        <v>1</v>
      </c>
      <c r="AF134" s="23">
        <v>0</v>
      </c>
      <c r="AG134" s="23">
        <v>0</v>
      </c>
      <c r="AH134" s="23">
        <v>0</v>
      </c>
      <c r="AI134" s="23">
        <v>0</v>
      </c>
      <c r="AJ134" s="23">
        <v>0</v>
      </c>
      <c r="AK134" s="23">
        <v>0</v>
      </c>
      <c r="QN134" s="23" t="s">
        <v>781</v>
      </c>
      <c r="QP134" s="23">
        <v>2500</v>
      </c>
      <c r="QQ134" s="23">
        <v>2500</v>
      </c>
      <c r="QS134" s="23">
        <v>2000</v>
      </c>
      <c r="QT134" s="23">
        <v>25</v>
      </c>
      <c r="QU134" s="23">
        <v>500</v>
      </c>
      <c r="QV134" s="23" t="s">
        <v>2728</v>
      </c>
      <c r="QW134" s="23" t="s">
        <v>796</v>
      </c>
      <c r="QX134" s="23" t="s">
        <v>806</v>
      </c>
      <c r="QZ134" s="23" t="s">
        <v>781</v>
      </c>
      <c r="RA134" s="23" t="s">
        <v>2721</v>
      </c>
      <c r="RB134" s="23">
        <v>0</v>
      </c>
      <c r="RC134" s="23">
        <v>1</v>
      </c>
      <c r="RD134" s="23">
        <v>0</v>
      </c>
      <c r="RE134" s="23">
        <v>0</v>
      </c>
      <c r="RF134" s="23">
        <v>0</v>
      </c>
      <c r="RG134" s="23">
        <v>0</v>
      </c>
      <c r="RH134" s="23">
        <v>0</v>
      </c>
      <c r="RI134" s="23">
        <v>0</v>
      </c>
      <c r="RJ134" s="23">
        <v>0</v>
      </c>
      <c r="RK134" s="23">
        <v>0</v>
      </c>
      <c r="RL134" s="23">
        <v>0</v>
      </c>
      <c r="RM134" s="23">
        <v>0</v>
      </c>
      <c r="RN134" s="23">
        <v>1</v>
      </c>
      <c r="RO134" s="23">
        <v>0</v>
      </c>
      <c r="RQ134" s="23" t="s">
        <v>2729</v>
      </c>
      <c r="AAB134" s="23" t="s">
        <v>2730</v>
      </c>
      <c r="AAC134" s="25">
        <v>174511766</v>
      </c>
      <c r="AAD134" s="23">
        <v>44314.568668981483</v>
      </c>
      <c r="AAF134" s="23" t="s">
        <v>2172</v>
      </c>
      <c r="AAG134" s="23" t="s">
        <v>2173</v>
      </c>
      <c r="AAJ134" s="23">
        <v>141</v>
      </c>
    </row>
    <row r="135" spans="1:712" x14ac:dyDescent="0.3">
      <c r="A135" s="23" t="s">
        <v>2731</v>
      </c>
      <c r="B135" s="25">
        <v>44314.318854259247</v>
      </c>
      <c r="C135" s="25">
        <v>44314.321069780097</v>
      </c>
      <c r="D135" s="25">
        <v>44314</v>
      </c>
      <c r="E135" s="23" t="s">
        <v>2531</v>
      </c>
      <c r="F135" s="23" t="s">
        <v>790</v>
      </c>
      <c r="G135" s="25">
        <v>44314</v>
      </c>
      <c r="H135" s="23" t="s">
        <v>864</v>
      </c>
      <c r="I135" s="23" t="s">
        <v>865</v>
      </c>
      <c r="J135" s="23" t="s">
        <v>865</v>
      </c>
      <c r="K135" s="23" t="s">
        <v>865</v>
      </c>
      <c r="L135" s="23" t="s">
        <v>780</v>
      </c>
      <c r="M135" s="23" t="s">
        <v>2532</v>
      </c>
      <c r="N135" s="23" t="s">
        <v>845</v>
      </c>
      <c r="O135" s="23">
        <v>0</v>
      </c>
      <c r="P135" s="23">
        <v>0</v>
      </c>
      <c r="Q135" s="23">
        <v>0</v>
      </c>
      <c r="R135" s="23">
        <v>0</v>
      </c>
      <c r="S135" s="23">
        <v>0</v>
      </c>
      <c r="T135" s="23">
        <v>0</v>
      </c>
      <c r="U135" s="23">
        <v>0</v>
      </c>
      <c r="V135" s="23">
        <v>0</v>
      </c>
      <c r="W135" s="23">
        <v>0</v>
      </c>
      <c r="X135" s="23">
        <v>0</v>
      </c>
      <c r="Y135" s="23">
        <v>1</v>
      </c>
      <c r="Z135" s="23">
        <v>0</v>
      </c>
      <c r="AA135" s="23">
        <v>0</v>
      </c>
      <c r="AB135" s="23">
        <v>0</v>
      </c>
      <c r="AC135" s="23">
        <v>0</v>
      </c>
      <c r="AD135" s="23">
        <v>0</v>
      </c>
      <c r="AE135" s="23">
        <v>0</v>
      </c>
      <c r="AF135" s="23">
        <v>0</v>
      </c>
      <c r="AG135" s="23">
        <v>0</v>
      </c>
      <c r="AH135" s="23">
        <v>0</v>
      </c>
      <c r="AI135" s="23">
        <v>0</v>
      </c>
      <c r="AJ135" s="23">
        <v>0</v>
      </c>
      <c r="AK135" s="23">
        <v>0</v>
      </c>
      <c r="LX135" s="23" t="s">
        <v>808</v>
      </c>
      <c r="LY135" s="23">
        <v>1000</v>
      </c>
      <c r="LZ135" s="23">
        <v>300</v>
      </c>
      <c r="MA135" s="23">
        <v>150</v>
      </c>
      <c r="MC135" s="23">
        <v>175</v>
      </c>
      <c r="MD135" s="23">
        <v>-14.28571428571429</v>
      </c>
      <c r="ME135" s="23">
        <v>-25</v>
      </c>
      <c r="MF135" s="23" t="s">
        <v>2720</v>
      </c>
      <c r="MG135" s="23" t="s">
        <v>807</v>
      </c>
      <c r="MJ135" s="23" t="s">
        <v>785</v>
      </c>
      <c r="AAB135" s="23" t="s">
        <v>2732</v>
      </c>
      <c r="AAC135" s="25">
        <v>174515675</v>
      </c>
      <c r="AAD135" s="23">
        <v>44314.576736111107</v>
      </c>
      <c r="AAF135" s="23" t="s">
        <v>2172</v>
      </c>
      <c r="AAG135" s="23" t="s">
        <v>2173</v>
      </c>
      <c r="AAJ135" s="23">
        <v>142</v>
      </c>
    </row>
    <row r="136" spans="1:712" x14ac:dyDescent="0.3">
      <c r="A136" s="23" t="s">
        <v>2733</v>
      </c>
      <c r="B136" s="25">
        <v>44313.357499976853</v>
      </c>
      <c r="C136" s="25">
        <v>44313.360370462957</v>
      </c>
      <c r="D136" s="25">
        <v>44313</v>
      </c>
      <c r="E136" s="23" t="s">
        <v>2666</v>
      </c>
      <c r="F136" s="23" t="s">
        <v>787</v>
      </c>
      <c r="G136" s="25">
        <v>44313</v>
      </c>
      <c r="H136" s="23" t="s">
        <v>788</v>
      </c>
      <c r="I136" s="23" t="s">
        <v>788</v>
      </c>
      <c r="J136" s="23" t="s">
        <v>789</v>
      </c>
      <c r="K136" s="23" t="s">
        <v>788</v>
      </c>
      <c r="L136" s="23" t="s">
        <v>780</v>
      </c>
      <c r="M136" s="23" t="s">
        <v>2734</v>
      </c>
      <c r="N136" s="23" t="s">
        <v>809</v>
      </c>
      <c r="O136" s="23">
        <v>0</v>
      </c>
      <c r="P136" s="23">
        <v>0</v>
      </c>
      <c r="Q136" s="23">
        <v>0</v>
      </c>
      <c r="R136" s="23">
        <v>0</v>
      </c>
      <c r="S136" s="23">
        <v>0</v>
      </c>
      <c r="T136" s="23">
        <v>0</v>
      </c>
      <c r="U136" s="23">
        <v>0</v>
      </c>
      <c r="V136" s="23">
        <v>0</v>
      </c>
      <c r="W136" s="23">
        <v>0</v>
      </c>
      <c r="X136" s="23">
        <v>0</v>
      </c>
      <c r="Y136" s="23">
        <v>0</v>
      </c>
      <c r="Z136" s="23">
        <v>0</v>
      </c>
      <c r="AA136" s="23">
        <v>0</v>
      </c>
      <c r="AB136" s="23">
        <v>0</v>
      </c>
      <c r="AC136" s="23">
        <v>0</v>
      </c>
      <c r="AD136" s="23">
        <v>1</v>
      </c>
      <c r="AE136" s="23">
        <v>0</v>
      </c>
      <c r="AF136" s="23">
        <v>0</v>
      </c>
      <c r="AG136" s="23">
        <v>0</v>
      </c>
      <c r="AH136" s="23">
        <v>0</v>
      </c>
      <c r="AI136" s="23">
        <v>0</v>
      </c>
      <c r="AJ136" s="23">
        <v>0</v>
      </c>
      <c r="AK136" s="23">
        <v>0</v>
      </c>
      <c r="NB136" s="23" t="s">
        <v>781</v>
      </c>
      <c r="ND136" s="23">
        <v>3000</v>
      </c>
      <c r="NE136" s="23">
        <v>3000</v>
      </c>
      <c r="NG136" s="23">
        <v>3000</v>
      </c>
      <c r="NH136" s="23">
        <v>0</v>
      </c>
      <c r="NI136" s="23">
        <v>0</v>
      </c>
      <c r="NK136" s="23" t="s">
        <v>807</v>
      </c>
      <c r="NN136" s="23" t="s">
        <v>785</v>
      </c>
      <c r="AAB136" s="23" t="s">
        <v>2735</v>
      </c>
      <c r="AAC136" s="25">
        <v>174523668</v>
      </c>
      <c r="AAD136" s="23">
        <v>44314.588773148149</v>
      </c>
      <c r="AAF136" s="23" t="s">
        <v>2172</v>
      </c>
      <c r="AAG136" s="23" t="s">
        <v>2173</v>
      </c>
      <c r="AAJ136" s="23">
        <v>143</v>
      </c>
    </row>
    <row r="137" spans="1:712" x14ac:dyDescent="0.3">
      <c r="A137" s="23" t="s">
        <v>2736</v>
      </c>
      <c r="B137" s="25">
        <v>44313.364502025463</v>
      </c>
      <c r="C137" s="25">
        <v>44313.366647418981</v>
      </c>
      <c r="D137" s="25">
        <v>44313</v>
      </c>
      <c r="E137" s="23" t="s">
        <v>2666</v>
      </c>
      <c r="F137" s="23" t="s">
        <v>787</v>
      </c>
      <c r="G137" s="25">
        <v>44313</v>
      </c>
      <c r="H137" s="23" t="s">
        <v>788</v>
      </c>
      <c r="I137" s="23" t="s">
        <v>788</v>
      </c>
      <c r="J137" s="23" t="s">
        <v>789</v>
      </c>
      <c r="K137" s="23" t="s">
        <v>788</v>
      </c>
      <c r="L137" s="23" t="s">
        <v>780</v>
      </c>
      <c r="M137" s="23" t="s">
        <v>2737</v>
      </c>
      <c r="N137" s="23" t="s">
        <v>809</v>
      </c>
      <c r="O137" s="23">
        <v>0</v>
      </c>
      <c r="P137" s="23">
        <v>0</v>
      </c>
      <c r="Q137" s="23">
        <v>0</v>
      </c>
      <c r="R137" s="23">
        <v>0</v>
      </c>
      <c r="S137" s="23">
        <v>0</v>
      </c>
      <c r="T137" s="23">
        <v>0</v>
      </c>
      <c r="U137" s="23">
        <v>0</v>
      </c>
      <c r="V137" s="23">
        <v>0</v>
      </c>
      <c r="W137" s="23">
        <v>0</v>
      </c>
      <c r="X137" s="23">
        <v>0</v>
      </c>
      <c r="Y137" s="23">
        <v>0</v>
      </c>
      <c r="Z137" s="23">
        <v>0</v>
      </c>
      <c r="AA137" s="23">
        <v>0</v>
      </c>
      <c r="AB137" s="23">
        <v>0</v>
      </c>
      <c r="AC137" s="23">
        <v>0</v>
      </c>
      <c r="AD137" s="23">
        <v>1</v>
      </c>
      <c r="AE137" s="23">
        <v>0</v>
      </c>
      <c r="AF137" s="23">
        <v>0</v>
      </c>
      <c r="AG137" s="23">
        <v>0</v>
      </c>
      <c r="AH137" s="23">
        <v>0</v>
      </c>
      <c r="AI137" s="23">
        <v>0</v>
      </c>
      <c r="AJ137" s="23">
        <v>0</v>
      </c>
      <c r="AK137" s="23">
        <v>0</v>
      </c>
      <c r="NB137" s="23" t="s">
        <v>785</v>
      </c>
      <c r="NC137" s="23">
        <v>500</v>
      </c>
      <c r="ND137" s="23">
        <v>1500</v>
      </c>
      <c r="NE137" s="23">
        <v>3000</v>
      </c>
      <c r="NG137" s="23">
        <v>3000</v>
      </c>
      <c r="NH137" s="23">
        <v>0</v>
      </c>
      <c r="NI137" s="23">
        <v>0</v>
      </c>
      <c r="NK137" s="23" t="s">
        <v>796</v>
      </c>
      <c r="NL137" s="23" t="s">
        <v>802</v>
      </c>
      <c r="NN137" s="23" t="s">
        <v>785</v>
      </c>
      <c r="AAB137" s="23" t="s">
        <v>2738</v>
      </c>
      <c r="AAC137" s="25">
        <v>174523759</v>
      </c>
      <c r="AAD137" s="23">
        <v>44314.588912037041</v>
      </c>
      <c r="AAF137" s="23" t="s">
        <v>2172</v>
      </c>
      <c r="AAG137" s="23" t="s">
        <v>2173</v>
      </c>
      <c r="AAJ137" s="23">
        <v>144</v>
      </c>
    </row>
    <row r="138" spans="1:712" x14ac:dyDescent="0.3">
      <c r="A138" s="23" t="s">
        <v>2739</v>
      </c>
      <c r="B138" s="25">
        <v>44313.370258657407</v>
      </c>
      <c r="C138" s="25">
        <v>44313.372223611113</v>
      </c>
      <c r="D138" s="25">
        <v>44313</v>
      </c>
      <c r="E138" s="23" t="s">
        <v>2666</v>
      </c>
      <c r="F138" s="23" t="s">
        <v>787</v>
      </c>
      <c r="G138" s="25">
        <v>44313</v>
      </c>
      <c r="H138" s="23" t="s">
        <v>788</v>
      </c>
      <c r="I138" s="23" t="s">
        <v>788</v>
      </c>
      <c r="J138" s="23" t="s">
        <v>789</v>
      </c>
      <c r="K138" s="23" t="s">
        <v>788</v>
      </c>
      <c r="L138" s="23" t="s">
        <v>780</v>
      </c>
      <c r="M138" s="23" t="s">
        <v>2740</v>
      </c>
      <c r="N138" s="23" t="s">
        <v>809</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1</v>
      </c>
      <c r="AE138" s="23">
        <v>0</v>
      </c>
      <c r="AF138" s="23">
        <v>0</v>
      </c>
      <c r="AG138" s="23">
        <v>0</v>
      </c>
      <c r="AH138" s="23">
        <v>0</v>
      </c>
      <c r="AI138" s="23">
        <v>0</v>
      </c>
      <c r="AJ138" s="23">
        <v>0</v>
      </c>
      <c r="AK138" s="23">
        <v>0</v>
      </c>
      <c r="NB138" s="23" t="s">
        <v>785</v>
      </c>
      <c r="NC138" s="23">
        <v>500</v>
      </c>
      <c r="ND138" s="23">
        <v>1500</v>
      </c>
      <c r="NE138" s="23">
        <v>3000</v>
      </c>
      <c r="NG138" s="23">
        <v>3000</v>
      </c>
      <c r="NH138" s="23">
        <v>0</v>
      </c>
      <c r="NI138" s="23">
        <v>0</v>
      </c>
      <c r="NK138" s="23" t="s">
        <v>796</v>
      </c>
      <c r="NL138" s="23" t="s">
        <v>802</v>
      </c>
      <c r="NN138" s="23" t="s">
        <v>785</v>
      </c>
      <c r="AAB138" s="23" t="s">
        <v>2741</v>
      </c>
      <c r="AAC138" s="25">
        <v>174523865</v>
      </c>
      <c r="AAD138" s="23">
        <v>44314.589085648149</v>
      </c>
      <c r="AAF138" s="23" t="s">
        <v>2172</v>
      </c>
      <c r="AAG138" s="23" t="s">
        <v>2173</v>
      </c>
      <c r="AAJ138" s="23">
        <v>145</v>
      </c>
    </row>
    <row r="139" spans="1:712" x14ac:dyDescent="0.3">
      <c r="A139" s="23" t="s">
        <v>2742</v>
      </c>
      <c r="B139" s="25">
        <v>44313.375355081022</v>
      </c>
      <c r="C139" s="25">
        <v>44313.377989675922</v>
      </c>
      <c r="D139" s="25">
        <v>44313</v>
      </c>
      <c r="E139" s="23" t="s">
        <v>2666</v>
      </c>
      <c r="F139" s="23" t="s">
        <v>787</v>
      </c>
      <c r="G139" s="25">
        <v>44313</v>
      </c>
      <c r="H139" s="23" t="s">
        <v>788</v>
      </c>
      <c r="I139" s="23" t="s">
        <v>788</v>
      </c>
      <c r="J139" s="23" t="s">
        <v>789</v>
      </c>
      <c r="K139" s="23" t="s">
        <v>788</v>
      </c>
      <c r="L139" s="23" t="s">
        <v>780</v>
      </c>
      <c r="M139" s="23" t="s">
        <v>2743</v>
      </c>
      <c r="N139" s="23" t="s">
        <v>809</v>
      </c>
      <c r="O139" s="23">
        <v>0</v>
      </c>
      <c r="P139" s="23">
        <v>0</v>
      </c>
      <c r="Q139" s="23">
        <v>0</v>
      </c>
      <c r="R139" s="23">
        <v>0</v>
      </c>
      <c r="S139" s="23">
        <v>0</v>
      </c>
      <c r="T139" s="23">
        <v>0</v>
      </c>
      <c r="U139" s="23">
        <v>0</v>
      </c>
      <c r="V139" s="23">
        <v>0</v>
      </c>
      <c r="W139" s="23">
        <v>0</v>
      </c>
      <c r="X139" s="23">
        <v>0</v>
      </c>
      <c r="Y139" s="23">
        <v>0</v>
      </c>
      <c r="Z139" s="23">
        <v>0</v>
      </c>
      <c r="AA139" s="23">
        <v>0</v>
      </c>
      <c r="AB139" s="23">
        <v>0</v>
      </c>
      <c r="AC139" s="23">
        <v>0</v>
      </c>
      <c r="AD139" s="23">
        <v>1</v>
      </c>
      <c r="AE139" s="23">
        <v>0</v>
      </c>
      <c r="AF139" s="23">
        <v>0</v>
      </c>
      <c r="AG139" s="23">
        <v>0</v>
      </c>
      <c r="AH139" s="23">
        <v>0</v>
      </c>
      <c r="AI139" s="23">
        <v>0</v>
      </c>
      <c r="AJ139" s="23">
        <v>0</v>
      </c>
      <c r="AK139" s="23">
        <v>0</v>
      </c>
      <c r="NB139" s="23" t="s">
        <v>785</v>
      </c>
      <c r="NC139" s="23">
        <v>500</v>
      </c>
      <c r="ND139" s="23">
        <v>1500</v>
      </c>
      <c r="NE139" s="23">
        <v>3000</v>
      </c>
      <c r="NG139" s="23">
        <v>3000</v>
      </c>
      <c r="NH139" s="23">
        <v>0</v>
      </c>
      <c r="NI139" s="23">
        <v>0</v>
      </c>
      <c r="NK139" s="23" t="s">
        <v>807</v>
      </c>
      <c r="NN139" s="23" t="s">
        <v>785</v>
      </c>
      <c r="AAB139" s="23" t="s">
        <v>2744</v>
      </c>
      <c r="AAC139" s="25">
        <v>174523979</v>
      </c>
      <c r="AAD139" s="23">
        <v>44314.589259259257</v>
      </c>
      <c r="AAF139" s="23" t="s">
        <v>2172</v>
      </c>
      <c r="AAG139" s="23" t="s">
        <v>2173</v>
      </c>
      <c r="AAJ139" s="23">
        <v>146</v>
      </c>
    </row>
    <row r="140" spans="1:712" x14ac:dyDescent="0.3">
      <c r="A140" s="23" t="s">
        <v>2745</v>
      </c>
      <c r="B140" s="25">
        <v>44313.387948761578</v>
      </c>
      <c r="C140" s="25">
        <v>44313.395640405099</v>
      </c>
      <c r="D140" s="25">
        <v>44313</v>
      </c>
      <c r="E140" s="23" t="s">
        <v>2666</v>
      </c>
      <c r="F140" s="23" t="s">
        <v>787</v>
      </c>
      <c r="G140" s="25">
        <v>44313</v>
      </c>
      <c r="H140" s="23" t="s">
        <v>788</v>
      </c>
      <c r="I140" s="23" t="s">
        <v>788</v>
      </c>
      <c r="J140" s="23" t="s">
        <v>789</v>
      </c>
      <c r="K140" s="23" t="s">
        <v>788</v>
      </c>
      <c r="L140" s="23" t="s">
        <v>780</v>
      </c>
      <c r="M140" s="23" t="s">
        <v>2746</v>
      </c>
      <c r="N140" s="23" t="s">
        <v>2747</v>
      </c>
      <c r="O140" s="23">
        <v>0</v>
      </c>
      <c r="P140" s="23">
        <v>0</v>
      </c>
      <c r="Q140" s="23">
        <v>0</v>
      </c>
      <c r="R140" s="23">
        <v>0</v>
      </c>
      <c r="S140" s="23">
        <v>0</v>
      </c>
      <c r="T140" s="23">
        <v>0</v>
      </c>
      <c r="U140" s="23">
        <v>0</v>
      </c>
      <c r="V140" s="23">
        <v>0</v>
      </c>
      <c r="W140" s="23">
        <v>1</v>
      </c>
      <c r="X140" s="23">
        <v>1</v>
      </c>
      <c r="Y140" s="23">
        <v>1</v>
      </c>
      <c r="Z140" s="23">
        <v>1</v>
      </c>
      <c r="AA140" s="23">
        <v>1</v>
      </c>
      <c r="AB140" s="23">
        <v>0</v>
      </c>
      <c r="AC140" s="23">
        <v>0</v>
      </c>
      <c r="AD140" s="23">
        <v>0</v>
      </c>
      <c r="AE140" s="23">
        <v>0</v>
      </c>
      <c r="AF140" s="23">
        <v>0</v>
      </c>
      <c r="AG140" s="23">
        <v>0</v>
      </c>
      <c r="AH140" s="23">
        <v>0</v>
      </c>
      <c r="AI140" s="23">
        <v>0</v>
      </c>
      <c r="AJ140" s="23">
        <v>0</v>
      </c>
      <c r="AK140" s="23">
        <v>0</v>
      </c>
      <c r="JP140" s="23" t="s">
        <v>786</v>
      </c>
      <c r="JR140" s="23">
        <v>200</v>
      </c>
      <c r="JS140" s="23">
        <v>200</v>
      </c>
      <c r="JU140" s="23">
        <v>125</v>
      </c>
      <c r="JV140" s="23">
        <v>60</v>
      </c>
      <c r="JW140" s="23">
        <v>75</v>
      </c>
      <c r="JX140" s="23" t="s">
        <v>2748</v>
      </c>
      <c r="JY140" s="23" t="s">
        <v>807</v>
      </c>
      <c r="KB140" s="23" t="s">
        <v>785</v>
      </c>
      <c r="KT140" s="23" t="s">
        <v>786</v>
      </c>
      <c r="KV140" s="23">
        <v>200</v>
      </c>
      <c r="KW140" s="23">
        <v>200</v>
      </c>
      <c r="KY140" s="23">
        <v>150</v>
      </c>
      <c r="KZ140" s="23">
        <v>33.333333333333329</v>
      </c>
      <c r="LA140" s="23">
        <v>50</v>
      </c>
      <c r="LB140" s="23" t="s">
        <v>2749</v>
      </c>
      <c r="LC140" s="23" t="s">
        <v>807</v>
      </c>
      <c r="LF140" s="23" t="s">
        <v>781</v>
      </c>
      <c r="LG140" s="23" t="s">
        <v>810</v>
      </c>
      <c r="LH140" s="23">
        <v>0</v>
      </c>
      <c r="LI140" s="23">
        <v>0</v>
      </c>
      <c r="LJ140" s="23">
        <v>0</v>
      </c>
      <c r="LK140" s="23">
        <v>0</v>
      </c>
      <c r="LL140" s="23">
        <v>0</v>
      </c>
      <c r="LM140" s="23">
        <v>1</v>
      </c>
      <c r="LN140" s="23">
        <v>0</v>
      </c>
      <c r="LO140" s="23">
        <v>0</v>
      </c>
      <c r="LP140" s="23">
        <v>0</v>
      </c>
      <c r="LQ140" s="23">
        <v>0</v>
      </c>
      <c r="LR140" s="23">
        <v>0</v>
      </c>
      <c r="LS140" s="23">
        <v>0</v>
      </c>
      <c r="LT140" s="23">
        <v>0</v>
      </c>
      <c r="LU140" s="23">
        <v>0</v>
      </c>
      <c r="LX140" s="23" t="s">
        <v>786</v>
      </c>
      <c r="LZ140" s="23">
        <v>350</v>
      </c>
      <c r="MA140" s="23">
        <v>350</v>
      </c>
      <c r="MC140" s="23">
        <v>375</v>
      </c>
      <c r="MD140" s="23">
        <v>-6.666666666666667</v>
      </c>
      <c r="ME140" s="23">
        <v>-25</v>
      </c>
      <c r="MG140" s="23" t="s">
        <v>782</v>
      </c>
      <c r="MI140" s="23" t="s">
        <v>783</v>
      </c>
      <c r="MJ140" s="23" t="s">
        <v>785</v>
      </c>
      <c r="OF140" s="23" t="s">
        <v>786</v>
      </c>
      <c r="OH140" s="23">
        <v>250</v>
      </c>
      <c r="OI140" s="23">
        <v>250</v>
      </c>
      <c r="OK140" s="23">
        <v>400</v>
      </c>
      <c r="OL140" s="23">
        <v>-37.5</v>
      </c>
      <c r="OM140" s="23">
        <v>-150</v>
      </c>
      <c r="ON140" s="23" t="s">
        <v>2750</v>
      </c>
      <c r="OO140" s="23" t="s">
        <v>796</v>
      </c>
      <c r="OP140" s="23" t="s">
        <v>863</v>
      </c>
      <c r="OR140" s="23" t="s">
        <v>785</v>
      </c>
      <c r="PJ140" s="23" t="s">
        <v>786</v>
      </c>
      <c r="PL140" s="23">
        <v>150</v>
      </c>
      <c r="PM140" s="23">
        <v>150</v>
      </c>
      <c r="PO140" s="23">
        <v>150</v>
      </c>
      <c r="PP140" s="23">
        <v>0</v>
      </c>
      <c r="PQ140" s="23">
        <v>0</v>
      </c>
      <c r="PS140" s="23" t="s">
        <v>796</v>
      </c>
      <c r="PT140" s="23" t="s">
        <v>863</v>
      </c>
      <c r="PV140" s="23" t="s">
        <v>785</v>
      </c>
      <c r="AAB140" s="23" t="s">
        <v>2751</v>
      </c>
      <c r="AAC140" s="25">
        <v>174524130</v>
      </c>
      <c r="AAD140" s="23">
        <v>44314.589629629627</v>
      </c>
      <c r="AAF140" s="23" t="s">
        <v>2172</v>
      </c>
      <c r="AAG140" s="23" t="s">
        <v>2173</v>
      </c>
      <c r="AAJ140" s="23">
        <v>147</v>
      </c>
    </row>
    <row r="141" spans="1:712" x14ac:dyDescent="0.3">
      <c r="A141" s="23" t="s">
        <v>2752</v>
      </c>
      <c r="B141" s="25">
        <v>44313.398283414354</v>
      </c>
      <c r="C141" s="25">
        <v>44313.402788043983</v>
      </c>
      <c r="D141" s="25">
        <v>44313</v>
      </c>
      <c r="E141" s="23" t="s">
        <v>2666</v>
      </c>
      <c r="F141" s="23" t="s">
        <v>787</v>
      </c>
      <c r="G141" s="25">
        <v>44313</v>
      </c>
      <c r="H141" s="23" t="s">
        <v>788</v>
      </c>
      <c r="I141" s="23" t="s">
        <v>788</v>
      </c>
      <c r="J141" s="23" t="s">
        <v>789</v>
      </c>
      <c r="K141" s="23" t="s">
        <v>788</v>
      </c>
      <c r="L141" s="23" t="s">
        <v>780</v>
      </c>
      <c r="M141" s="23" t="s">
        <v>2753</v>
      </c>
      <c r="N141" s="23" t="s">
        <v>2754</v>
      </c>
      <c r="O141" s="23">
        <v>0</v>
      </c>
      <c r="P141" s="23">
        <v>0</v>
      </c>
      <c r="Q141" s="23">
        <v>0</v>
      </c>
      <c r="R141" s="23">
        <v>0</v>
      </c>
      <c r="S141" s="23">
        <v>0</v>
      </c>
      <c r="T141" s="23">
        <v>0</v>
      </c>
      <c r="U141" s="23">
        <v>0</v>
      </c>
      <c r="V141" s="23">
        <v>0</v>
      </c>
      <c r="W141" s="23">
        <v>1</v>
      </c>
      <c r="X141" s="23">
        <v>1</v>
      </c>
      <c r="Y141" s="23">
        <v>1</v>
      </c>
      <c r="Z141" s="23">
        <v>1</v>
      </c>
      <c r="AA141" s="23">
        <v>1</v>
      </c>
      <c r="AB141" s="23">
        <v>0</v>
      </c>
      <c r="AC141" s="23">
        <v>1</v>
      </c>
      <c r="AD141" s="23">
        <v>0</v>
      </c>
      <c r="AE141" s="23">
        <v>0</v>
      </c>
      <c r="AF141" s="23">
        <v>0</v>
      </c>
      <c r="AG141" s="23">
        <v>0</v>
      </c>
      <c r="AH141" s="23">
        <v>0</v>
      </c>
      <c r="AI141" s="23">
        <v>0</v>
      </c>
      <c r="AJ141" s="23">
        <v>0</v>
      </c>
      <c r="AK141" s="23">
        <v>0</v>
      </c>
      <c r="JP141" s="23" t="s">
        <v>786</v>
      </c>
      <c r="JR141" s="23">
        <v>250</v>
      </c>
      <c r="JS141" s="23">
        <v>250</v>
      </c>
      <c r="JU141" s="23">
        <v>125</v>
      </c>
      <c r="JV141" s="23">
        <v>100</v>
      </c>
      <c r="JW141" s="23">
        <v>125</v>
      </c>
      <c r="JX141" s="23" t="s">
        <v>2755</v>
      </c>
      <c r="JY141" s="23" t="s">
        <v>807</v>
      </c>
      <c r="KB141" s="23" t="s">
        <v>785</v>
      </c>
      <c r="KT141" s="23" t="s">
        <v>786</v>
      </c>
      <c r="KV141" s="23">
        <v>250</v>
      </c>
      <c r="KW141" s="23">
        <v>250</v>
      </c>
      <c r="KY141" s="23">
        <v>150</v>
      </c>
      <c r="KZ141" s="23">
        <v>66.666666666666657</v>
      </c>
      <c r="LA141" s="23">
        <v>100</v>
      </c>
      <c r="LB141" s="23" t="s">
        <v>2756</v>
      </c>
      <c r="LC141" s="23" t="s">
        <v>807</v>
      </c>
      <c r="LF141" s="23" t="s">
        <v>781</v>
      </c>
      <c r="LG141" s="23" t="s">
        <v>810</v>
      </c>
      <c r="LH141" s="23">
        <v>0</v>
      </c>
      <c r="LI141" s="23">
        <v>0</v>
      </c>
      <c r="LJ141" s="23">
        <v>0</v>
      </c>
      <c r="LK141" s="23">
        <v>0</v>
      </c>
      <c r="LL141" s="23">
        <v>0</v>
      </c>
      <c r="LM141" s="23">
        <v>1</v>
      </c>
      <c r="LN141" s="23">
        <v>0</v>
      </c>
      <c r="LO141" s="23">
        <v>0</v>
      </c>
      <c r="LP141" s="23">
        <v>0</v>
      </c>
      <c r="LQ141" s="23">
        <v>0</v>
      </c>
      <c r="LR141" s="23">
        <v>0</v>
      </c>
      <c r="LS141" s="23">
        <v>0</v>
      </c>
      <c r="LT141" s="23">
        <v>0</v>
      </c>
      <c r="LU141" s="23">
        <v>0</v>
      </c>
      <c r="LX141" s="23" t="s">
        <v>786</v>
      </c>
      <c r="LZ141" s="23">
        <v>350</v>
      </c>
      <c r="MA141" s="23">
        <v>350</v>
      </c>
      <c r="MC141" s="23">
        <v>375</v>
      </c>
      <c r="MD141" s="23">
        <v>-6.666666666666667</v>
      </c>
      <c r="ME141" s="23">
        <v>-25</v>
      </c>
      <c r="MG141" s="23" t="s">
        <v>782</v>
      </c>
      <c r="MI141" s="23" t="s">
        <v>783</v>
      </c>
      <c r="MJ141" s="23" t="s">
        <v>785</v>
      </c>
      <c r="OF141" s="23" t="s">
        <v>786</v>
      </c>
      <c r="OH141" s="23">
        <v>300</v>
      </c>
      <c r="OI141" s="23">
        <v>300</v>
      </c>
      <c r="OK141" s="23">
        <v>400</v>
      </c>
      <c r="OL141" s="23">
        <v>-25</v>
      </c>
      <c r="OM141" s="23">
        <v>-100</v>
      </c>
      <c r="ON141" s="23" t="s">
        <v>2757</v>
      </c>
      <c r="OO141" s="23" t="s">
        <v>796</v>
      </c>
      <c r="OP141" s="23" t="s">
        <v>863</v>
      </c>
      <c r="OR141" s="23" t="s">
        <v>785</v>
      </c>
      <c r="PJ141" s="23" t="s">
        <v>786</v>
      </c>
      <c r="PL141" s="23">
        <v>150</v>
      </c>
      <c r="PM141" s="23">
        <v>150</v>
      </c>
      <c r="PO141" s="23">
        <v>150</v>
      </c>
      <c r="PP141" s="23">
        <v>0</v>
      </c>
      <c r="PQ141" s="23">
        <v>0</v>
      </c>
      <c r="PS141" s="23" t="s">
        <v>796</v>
      </c>
      <c r="PT141" s="23" t="s">
        <v>863</v>
      </c>
      <c r="PV141" s="23" t="s">
        <v>785</v>
      </c>
      <c r="SV141" s="23" t="s">
        <v>786</v>
      </c>
      <c r="SX141" s="23">
        <v>100</v>
      </c>
      <c r="SY141" s="23">
        <v>100</v>
      </c>
      <c r="TA141" s="23">
        <v>100</v>
      </c>
      <c r="TB141" s="23">
        <v>0</v>
      </c>
      <c r="TC141" s="23">
        <v>0</v>
      </c>
      <c r="TE141" s="23" t="s">
        <v>782</v>
      </c>
      <c r="TG141" s="23" t="s">
        <v>783</v>
      </c>
      <c r="TH141" s="23" t="s">
        <v>785</v>
      </c>
      <c r="AAB141" s="23" t="s">
        <v>2758</v>
      </c>
      <c r="AAC141" s="25">
        <v>174524210</v>
      </c>
      <c r="AAD141" s="23">
        <v>44314.589884259258</v>
      </c>
      <c r="AAF141" s="23" t="s">
        <v>2172</v>
      </c>
      <c r="AAG141" s="23" t="s">
        <v>2173</v>
      </c>
      <c r="AAJ141" s="23">
        <v>148</v>
      </c>
    </row>
    <row r="142" spans="1:712" x14ac:dyDescent="0.3">
      <c r="A142" s="23" t="s">
        <v>2759</v>
      </c>
      <c r="B142" s="25">
        <v>44313.407576099533</v>
      </c>
      <c r="C142" s="25">
        <v>44313.41274068287</v>
      </c>
      <c r="D142" s="25">
        <v>44313</v>
      </c>
      <c r="E142" s="23" t="s">
        <v>2666</v>
      </c>
      <c r="F142" s="23" t="s">
        <v>787</v>
      </c>
      <c r="G142" s="25">
        <v>44313</v>
      </c>
      <c r="H142" s="23" t="s">
        <v>788</v>
      </c>
      <c r="I142" s="23" t="s">
        <v>788</v>
      </c>
      <c r="J142" s="23" t="s">
        <v>789</v>
      </c>
      <c r="K142" s="23" t="s">
        <v>788</v>
      </c>
      <c r="L142" s="23" t="s">
        <v>780</v>
      </c>
      <c r="M142" s="23" t="s">
        <v>2760</v>
      </c>
      <c r="N142" s="23" t="s">
        <v>2761</v>
      </c>
      <c r="O142" s="23">
        <v>0</v>
      </c>
      <c r="P142" s="23">
        <v>0</v>
      </c>
      <c r="Q142" s="23">
        <v>0</v>
      </c>
      <c r="R142" s="23">
        <v>0</v>
      </c>
      <c r="S142" s="23">
        <v>0</v>
      </c>
      <c r="T142" s="23">
        <v>0</v>
      </c>
      <c r="U142" s="23">
        <v>0</v>
      </c>
      <c r="V142" s="23">
        <v>0</v>
      </c>
      <c r="W142" s="23">
        <v>1</v>
      </c>
      <c r="X142" s="23">
        <v>1</v>
      </c>
      <c r="Y142" s="23">
        <v>1</v>
      </c>
      <c r="Z142" s="23">
        <v>1</v>
      </c>
      <c r="AA142" s="23">
        <v>1</v>
      </c>
      <c r="AB142" s="23">
        <v>0</v>
      </c>
      <c r="AC142" s="23">
        <v>1</v>
      </c>
      <c r="AD142" s="23">
        <v>0</v>
      </c>
      <c r="AE142" s="23">
        <v>0</v>
      </c>
      <c r="AF142" s="23">
        <v>0</v>
      </c>
      <c r="AG142" s="23">
        <v>0</v>
      </c>
      <c r="AH142" s="23">
        <v>0</v>
      </c>
      <c r="AI142" s="23">
        <v>0</v>
      </c>
      <c r="AJ142" s="23">
        <v>0</v>
      </c>
      <c r="AK142" s="23">
        <v>0</v>
      </c>
      <c r="JP142" s="23" t="s">
        <v>786</v>
      </c>
      <c r="JR142" s="23">
        <v>200</v>
      </c>
      <c r="JS142" s="23">
        <v>200</v>
      </c>
      <c r="JU142" s="23">
        <v>125</v>
      </c>
      <c r="JV142" s="23">
        <v>60</v>
      </c>
      <c r="JW142" s="23">
        <v>75</v>
      </c>
      <c r="JX142" s="23" t="s">
        <v>2762</v>
      </c>
      <c r="JY142" s="23" t="s">
        <v>796</v>
      </c>
      <c r="JZ142" s="23" t="s">
        <v>802</v>
      </c>
      <c r="KB142" s="23" t="s">
        <v>785</v>
      </c>
      <c r="KT142" s="23" t="s">
        <v>786</v>
      </c>
      <c r="KV142" s="23">
        <v>250</v>
      </c>
      <c r="KW142" s="23">
        <v>250</v>
      </c>
      <c r="KY142" s="23">
        <v>150</v>
      </c>
      <c r="KZ142" s="23">
        <v>66.666666666666657</v>
      </c>
      <c r="LA142" s="23">
        <v>100</v>
      </c>
      <c r="LB142" s="23" t="s">
        <v>2763</v>
      </c>
      <c r="LC142" s="23" t="s">
        <v>807</v>
      </c>
      <c r="LF142" s="23" t="s">
        <v>781</v>
      </c>
      <c r="LG142" s="23" t="s">
        <v>2764</v>
      </c>
      <c r="LH142" s="23">
        <v>0</v>
      </c>
      <c r="LI142" s="23">
        <v>0</v>
      </c>
      <c r="LJ142" s="23">
        <v>0</v>
      </c>
      <c r="LK142" s="23">
        <v>0</v>
      </c>
      <c r="LL142" s="23">
        <v>0</v>
      </c>
      <c r="LM142" s="23">
        <v>1</v>
      </c>
      <c r="LN142" s="23">
        <v>0</v>
      </c>
      <c r="LO142" s="23">
        <v>1</v>
      </c>
      <c r="LP142" s="23">
        <v>0</v>
      </c>
      <c r="LQ142" s="23">
        <v>1</v>
      </c>
      <c r="LR142" s="23">
        <v>0</v>
      </c>
      <c r="LS142" s="23">
        <v>0</v>
      </c>
      <c r="LT142" s="23">
        <v>0</v>
      </c>
      <c r="LU142" s="23">
        <v>0</v>
      </c>
      <c r="LX142" s="23" t="s">
        <v>786</v>
      </c>
      <c r="LZ142" s="23">
        <v>350</v>
      </c>
      <c r="MA142" s="23">
        <v>350</v>
      </c>
      <c r="MC142" s="23">
        <v>375</v>
      </c>
      <c r="MD142" s="23">
        <v>-6.666666666666667</v>
      </c>
      <c r="ME142" s="23">
        <v>-25</v>
      </c>
      <c r="MG142" s="23" t="s">
        <v>782</v>
      </c>
      <c r="MI142" s="23" t="s">
        <v>783</v>
      </c>
      <c r="MJ142" s="23" t="s">
        <v>785</v>
      </c>
      <c r="OF142" s="23" t="s">
        <v>786</v>
      </c>
      <c r="OH142" s="23">
        <v>300</v>
      </c>
      <c r="OI142" s="23">
        <v>300</v>
      </c>
      <c r="OK142" s="23">
        <v>400</v>
      </c>
      <c r="OL142" s="23">
        <v>-25</v>
      </c>
      <c r="OM142" s="23">
        <v>-100</v>
      </c>
      <c r="ON142" s="23" t="s">
        <v>2765</v>
      </c>
      <c r="OO142" s="23" t="s">
        <v>796</v>
      </c>
      <c r="OP142" s="23" t="s">
        <v>863</v>
      </c>
      <c r="OR142" s="23" t="s">
        <v>785</v>
      </c>
      <c r="PJ142" s="23" t="s">
        <v>786</v>
      </c>
      <c r="PL142" s="23">
        <v>150</v>
      </c>
      <c r="PM142" s="23">
        <v>150</v>
      </c>
      <c r="PO142" s="23">
        <v>150</v>
      </c>
      <c r="PP142" s="23">
        <v>0</v>
      </c>
      <c r="PQ142" s="23">
        <v>0</v>
      </c>
      <c r="PS142" s="23" t="s">
        <v>782</v>
      </c>
      <c r="PU142" s="23" t="s">
        <v>783</v>
      </c>
      <c r="PV142" s="23" t="s">
        <v>785</v>
      </c>
      <c r="SV142" s="23" t="s">
        <v>786</v>
      </c>
      <c r="SX142" s="23">
        <v>100</v>
      </c>
      <c r="SY142" s="23">
        <v>100</v>
      </c>
      <c r="TA142" s="23">
        <v>100</v>
      </c>
      <c r="TB142" s="23">
        <v>0</v>
      </c>
      <c r="TC142" s="23">
        <v>0</v>
      </c>
      <c r="TE142" s="23" t="s">
        <v>782</v>
      </c>
      <c r="TG142" s="23" t="s">
        <v>783</v>
      </c>
      <c r="TH142" s="23" t="s">
        <v>785</v>
      </c>
      <c r="AAB142" s="23" t="s">
        <v>2766</v>
      </c>
      <c r="AAC142" s="25">
        <v>174524483</v>
      </c>
      <c r="AAD142" s="23">
        <v>44314.590613425928</v>
      </c>
      <c r="AAF142" s="23" t="s">
        <v>2172</v>
      </c>
      <c r="AAG142" s="23" t="s">
        <v>2173</v>
      </c>
      <c r="AAJ142" s="23">
        <v>149</v>
      </c>
    </row>
    <row r="143" spans="1:712" x14ac:dyDescent="0.3">
      <c r="A143" s="23" t="s">
        <v>2767</v>
      </c>
      <c r="B143" s="25">
        <v>44313.42444480324</v>
      </c>
      <c r="C143" s="25">
        <v>44313.42788239583</v>
      </c>
      <c r="D143" s="25">
        <v>44313</v>
      </c>
      <c r="E143" s="23" t="s">
        <v>2666</v>
      </c>
      <c r="F143" s="23" t="s">
        <v>787</v>
      </c>
      <c r="G143" s="25">
        <v>44313</v>
      </c>
      <c r="H143" s="23" t="s">
        <v>788</v>
      </c>
      <c r="I143" s="23" t="s">
        <v>788</v>
      </c>
      <c r="J143" s="23" t="s">
        <v>789</v>
      </c>
      <c r="K143" s="23" t="s">
        <v>788</v>
      </c>
      <c r="L143" s="23" t="s">
        <v>780</v>
      </c>
      <c r="M143" s="23" t="s">
        <v>2768</v>
      </c>
      <c r="N143" s="23" t="s">
        <v>2769</v>
      </c>
      <c r="O143" s="23">
        <v>0</v>
      </c>
      <c r="P143" s="23">
        <v>0</v>
      </c>
      <c r="Q143" s="23">
        <v>0</v>
      </c>
      <c r="R143" s="23">
        <v>0</v>
      </c>
      <c r="S143" s="23">
        <v>0</v>
      </c>
      <c r="T143" s="23">
        <v>0</v>
      </c>
      <c r="U143" s="23">
        <v>0</v>
      </c>
      <c r="V143" s="23">
        <v>0</v>
      </c>
      <c r="W143" s="23">
        <v>0</v>
      </c>
      <c r="X143" s="23">
        <v>0</v>
      </c>
      <c r="Y143" s="23">
        <v>1</v>
      </c>
      <c r="Z143" s="23">
        <v>0</v>
      </c>
      <c r="AA143" s="23">
        <v>0</v>
      </c>
      <c r="AB143" s="23">
        <v>1</v>
      </c>
      <c r="AC143" s="23">
        <v>1</v>
      </c>
      <c r="AD143" s="23">
        <v>0</v>
      </c>
      <c r="AE143" s="23">
        <v>1</v>
      </c>
      <c r="AF143" s="23">
        <v>1</v>
      </c>
      <c r="AG143" s="23">
        <v>0</v>
      </c>
      <c r="AH143" s="23">
        <v>0</v>
      </c>
      <c r="AI143" s="23">
        <v>0</v>
      </c>
      <c r="AJ143" s="23">
        <v>0</v>
      </c>
      <c r="AK143" s="23">
        <v>0</v>
      </c>
      <c r="LX143" s="23" t="s">
        <v>808</v>
      </c>
      <c r="LY143" s="23">
        <v>500</v>
      </c>
      <c r="LZ143" s="23">
        <v>350</v>
      </c>
      <c r="MA143" s="23">
        <v>350</v>
      </c>
      <c r="MC143" s="23">
        <v>375</v>
      </c>
      <c r="MD143" s="23">
        <v>-6.666666666666667</v>
      </c>
      <c r="ME143" s="23">
        <v>-25</v>
      </c>
      <c r="MG143" s="23" t="s">
        <v>782</v>
      </c>
      <c r="MI143" s="23" t="s">
        <v>783</v>
      </c>
      <c r="MJ143" s="23" t="s">
        <v>785</v>
      </c>
      <c r="QN143" s="23" t="s">
        <v>781</v>
      </c>
      <c r="QP143" s="23">
        <v>1200</v>
      </c>
      <c r="QQ143" s="23">
        <v>1200</v>
      </c>
      <c r="QS143" s="23">
        <v>1100</v>
      </c>
      <c r="QT143" s="23">
        <v>9.0909090909090917</v>
      </c>
      <c r="QU143" s="23">
        <v>100</v>
      </c>
      <c r="QW143" s="23" t="s">
        <v>782</v>
      </c>
      <c r="QY143" s="23" t="s">
        <v>850</v>
      </c>
      <c r="QZ143" s="23" t="s">
        <v>785</v>
      </c>
      <c r="RR143" s="23" t="s">
        <v>808</v>
      </c>
      <c r="RS143" s="23">
        <v>1000</v>
      </c>
      <c r="RT143" s="23">
        <v>1250</v>
      </c>
      <c r="RU143" s="23">
        <v>250</v>
      </c>
      <c r="RW143" s="23">
        <v>200</v>
      </c>
      <c r="RX143" s="23">
        <v>25</v>
      </c>
      <c r="RY143" s="23">
        <v>50</v>
      </c>
      <c r="RZ143" s="23" t="s">
        <v>2766</v>
      </c>
      <c r="SA143" s="23" t="s">
        <v>782</v>
      </c>
      <c r="SC143" s="23" t="s">
        <v>783</v>
      </c>
      <c r="SD143" s="23" t="s">
        <v>785</v>
      </c>
      <c r="SV143" s="23" t="s">
        <v>786</v>
      </c>
      <c r="SX143" s="23">
        <v>100</v>
      </c>
      <c r="SY143" s="23">
        <v>100</v>
      </c>
      <c r="TA143" s="23">
        <v>100</v>
      </c>
      <c r="TB143" s="23">
        <v>0</v>
      </c>
      <c r="TC143" s="23">
        <v>0</v>
      </c>
      <c r="TE143" s="23" t="s">
        <v>782</v>
      </c>
      <c r="TG143" s="23" t="s">
        <v>783</v>
      </c>
      <c r="TH143" s="23" t="s">
        <v>785</v>
      </c>
      <c r="TZ143" s="23" t="s">
        <v>781</v>
      </c>
      <c r="UB143" s="23">
        <v>125</v>
      </c>
      <c r="UC143" s="23">
        <v>125</v>
      </c>
      <c r="UE143" s="23">
        <v>200</v>
      </c>
      <c r="UF143" s="23">
        <v>-37.5</v>
      </c>
      <c r="UG143" s="23">
        <v>-75</v>
      </c>
      <c r="UH143" s="23" t="s">
        <v>2770</v>
      </c>
      <c r="UI143" s="23" t="s">
        <v>794</v>
      </c>
      <c r="UL143" s="23" t="s">
        <v>785</v>
      </c>
      <c r="AAB143" s="23" t="s">
        <v>2771</v>
      </c>
      <c r="AAC143" s="25">
        <v>174524545</v>
      </c>
      <c r="AAD143" s="23">
        <v>44314.590787037043</v>
      </c>
      <c r="AAF143" s="23" t="s">
        <v>2172</v>
      </c>
      <c r="AAG143" s="23" t="s">
        <v>2173</v>
      </c>
      <c r="AAJ143" s="23">
        <v>150</v>
      </c>
    </row>
    <row r="144" spans="1:712" x14ac:dyDescent="0.3">
      <c r="A144" s="23" t="s">
        <v>2772</v>
      </c>
      <c r="B144" s="25">
        <v>44313.437689699073</v>
      </c>
      <c r="C144" s="25">
        <v>44313.440325023148</v>
      </c>
      <c r="D144" s="25">
        <v>44313</v>
      </c>
      <c r="E144" s="23" t="s">
        <v>2666</v>
      </c>
      <c r="F144" s="23" t="s">
        <v>787</v>
      </c>
      <c r="G144" s="25">
        <v>44313</v>
      </c>
      <c r="H144" s="23" t="s">
        <v>788</v>
      </c>
      <c r="I144" s="23" t="s">
        <v>788</v>
      </c>
      <c r="J144" s="23" t="s">
        <v>789</v>
      </c>
      <c r="K144" s="23" t="s">
        <v>788</v>
      </c>
      <c r="L144" s="23" t="s">
        <v>780</v>
      </c>
      <c r="M144" s="23" t="s">
        <v>2773</v>
      </c>
      <c r="N144" s="23" t="s">
        <v>2774</v>
      </c>
      <c r="O144" s="23">
        <v>0</v>
      </c>
      <c r="P144" s="23">
        <v>0</v>
      </c>
      <c r="Q144" s="23">
        <v>0</v>
      </c>
      <c r="R144" s="23">
        <v>0</v>
      </c>
      <c r="S144" s="23">
        <v>0</v>
      </c>
      <c r="T144" s="23">
        <v>0</v>
      </c>
      <c r="U144" s="23">
        <v>0</v>
      </c>
      <c r="V144" s="23">
        <v>0</v>
      </c>
      <c r="W144" s="23">
        <v>0</v>
      </c>
      <c r="X144" s="23">
        <v>0</v>
      </c>
      <c r="Y144" s="23">
        <v>1</v>
      </c>
      <c r="Z144" s="23">
        <v>0</v>
      </c>
      <c r="AA144" s="23">
        <v>0</v>
      </c>
      <c r="AB144" s="23">
        <v>1</v>
      </c>
      <c r="AC144" s="23">
        <v>1</v>
      </c>
      <c r="AD144" s="23">
        <v>0</v>
      </c>
      <c r="AE144" s="23">
        <v>1</v>
      </c>
      <c r="AF144" s="23">
        <v>1</v>
      </c>
      <c r="AG144" s="23">
        <v>0</v>
      </c>
      <c r="AH144" s="23">
        <v>0</v>
      </c>
      <c r="AI144" s="23">
        <v>0</v>
      </c>
      <c r="AJ144" s="23">
        <v>0</v>
      </c>
      <c r="AK144" s="23">
        <v>0</v>
      </c>
      <c r="LX144" s="23" t="s">
        <v>808</v>
      </c>
      <c r="LY144" s="23">
        <v>500</v>
      </c>
      <c r="LZ144" s="23">
        <v>350</v>
      </c>
      <c r="MA144" s="23">
        <v>350</v>
      </c>
      <c r="MC144" s="23">
        <v>375</v>
      </c>
      <c r="MD144" s="23">
        <v>-6.666666666666667</v>
      </c>
      <c r="ME144" s="23">
        <v>-25</v>
      </c>
      <c r="MG144" s="23" t="s">
        <v>782</v>
      </c>
      <c r="MI144" s="23" t="s">
        <v>783</v>
      </c>
      <c r="MJ144" s="23" t="s">
        <v>785</v>
      </c>
      <c r="QN144" s="23" t="s">
        <v>781</v>
      </c>
      <c r="QP144" s="23">
        <v>1200</v>
      </c>
      <c r="QQ144" s="23">
        <v>1200</v>
      </c>
      <c r="QS144" s="23">
        <v>1100</v>
      </c>
      <c r="QT144" s="23">
        <v>9.0909090909090917</v>
      </c>
      <c r="QU144" s="23">
        <v>100</v>
      </c>
      <c r="QW144" s="23" t="s">
        <v>782</v>
      </c>
      <c r="QY144" s="23" t="s">
        <v>783</v>
      </c>
      <c r="QZ144" s="23" t="s">
        <v>785</v>
      </c>
      <c r="RR144" s="23" t="s">
        <v>808</v>
      </c>
      <c r="RS144" s="23">
        <v>1000</v>
      </c>
      <c r="RT144" s="23">
        <v>1100</v>
      </c>
      <c r="RU144" s="23">
        <v>220</v>
      </c>
      <c r="RW144" s="23">
        <v>200</v>
      </c>
      <c r="RX144" s="23">
        <v>10</v>
      </c>
      <c r="RY144" s="23">
        <v>20</v>
      </c>
      <c r="SA144" s="23" t="s">
        <v>782</v>
      </c>
      <c r="SC144" s="23" t="s">
        <v>783</v>
      </c>
      <c r="SD144" s="23" t="s">
        <v>785</v>
      </c>
      <c r="SV144" s="23" t="s">
        <v>786</v>
      </c>
      <c r="SX144" s="23">
        <v>100</v>
      </c>
      <c r="SY144" s="23">
        <v>100</v>
      </c>
      <c r="TA144" s="23">
        <v>100</v>
      </c>
      <c r="TB144" s="23">
        <v>0</v>
      </c>
      <c r="TC144" s="23">
        <v>0</v>
      </c>
      <c r="TE144" s="23" t="s">
        <v>782</v>
      </c>
      <c r="TG144" s="23" t="s">
        <v>783</v>
      </c>
      <c r="TH144" s="23" t="s">
        <v>785</v>
      </c>
      <c r="TZ144" s="23" t="s">
        <v>781</v>
      </c>
      <c r="UB144" s="23">
        <v>150</v>
      </c>
      <c r="UC144" s="23">
        <v>150</v>
      </c>
      <c r="UE144" s="23">
        <v>200</v>
      </c>
      <c r="UF144" s="23">
        <v>-25</v>
      </c>
      <c r="UG144" s="23">
        <v>-50</v>
      </c>
      <c r="UH144" s="23" t="s">
        <v>2770</v>
      </c>
      <c r="UI144" s="23" t="s">
        <v>807</v>
      </c>
      <c r="UL144" s="23" t="s">
        <v>785</v>
      </c>
      <c r="AAB144" s="23" t="s">
        <v>2171</v>
      </c>
      <c r="AAC144" s="25">
        <v>174524669</v>
      </c>
      <c r="AAD144" s="23">
        <v>44314.59097222222</v>
      </c>
      <c r="AAF144" s="23" t="s">
        <v>2172</v>
      </c>
      <c r="AAG144" s="23" t="s">
        <v>2173</v>
      </c>
      <c r="AAJ144" s="23">
        <v>151</v>
      </c>
    </row>
    <row r="145" spans="1:712" x14ac:dyDescent="0.3">
      <c r="A145" s="23" t="s">
        <v>2775</v>
      </c>
      <c r="B145" s="25">
        <v>44313.45503592593</v>
      </c>
      <c r="C145" s="25">
        <v>44313.457582673611</v>
      </c>
      <c r="D145" s="25">
        <v>44313</v>
      </c>
      <c r="E145" s="23" t="s">
        <v>2666</v>
      </c>
      <c r="F145" s="23" t="s">
        <v>787</v>
      </c>
      <c r="G145" s="25">
        <v>44313</v>
      </c>
      <c r="H145" s="23" t="s">
        <v>788</v>
      </c>
      <c r="I145" s="23" t="s">
        <v>788</v>
      </c>
      <c r="J145" s="23" t="s">
        <v>789</v>
      </c>
      <c r="K145" s="23" t="s">
        <v>788</v>
      </c>
      <c r="L145" s="23" t="s">
        <v>780</v>
      </c>
      <c r="M145" s="23" t="s">
        <v>2776</v>
      </c>
      <c r="N145" s="23" t="s">
        <v>2777</v>
      </c>
      <c r="O145" s="23">
        <v>0</v>
      </c>
      <c r="P145" s="23">
        <v>0</v>
      </c>
      <c r="Q145" s="23">
        <v>0</v>
      </c>
      <c r="R145" s="23">
        <v>0</v>
      </c>
      <c r="S145" s="23">
        <v>0</v>
      </c>
      <c r="T145" s="23">
        <v>0</v>
      </c>
      <c r="U145" s="23">
        <v>0</v>
      </c>
      <c r="V145" s="23">
        <v>0</v>
      </c>
      <c r="W145" s="23">
        <v>0</v>
      </c>
      <c r="X145" s="23">
        <v>0</v>
      </c>
      <c r="Y145" s="23">
        <v>1</v>
      </c>
      <c r="Z145" s="23">
        <v>0</v>
      </c>
      <c r="AA145" s="23">
        <v>0</v>
      </c>
      <c r="AB145" s="23">
        <v>1</v>
      </c>
      <c r="AC145" s="23">
        <v>1</v>
      </c>
      <c r="AD145" s="23">
        <v>0</v>
      </c>
      <c r="AE145" s="23">
        <v>1</v>
      </c>
      <c r="AF145" s="23">
        <v>1</v>
      </c>
      <c r="AG145" s="23">
        <v>0</v>
      </c>
      <c r="AH145" s="23">
        <v>0</v>
      </c>
      <c r="AI145" s="23">
        <v>0</v>
      </c>
      <c r="AJ145" s="23">
        <v>0</v>
      </c>
      <c r="AK145" s="23">
        <v>0</v>
      </c>
      <c r="LX145" s="23" t="s">
        <v>808</v>
      </c>
      <c r="LY145" s="23">
        <v>500</v>
      </c>
      <c r="LZ145" s="23">
        <v>350</v>
      </c>
      <c r="MA145" s="23">
        <v>350</v>
      </c>
      <c r="MC145" s="23">
        <v>375</v>
      </c>
      <c r="MD145" s="23">
        <v>-6.666666666666667</v>
      </c>
      <c r="ME145" s="23">
        <v>-25</v>
      </c>
      <c r="MG145" s="23" t="s">
        <v>782</v>
      </c>
      <c r="MI145" s="23" t="s">
        <v>783</v>
      </c>
      <c r="MJ145" s="23" t="s">
        <v>785</v>
      </c>
      <c r="QN145" s="23" t="s">
        <v>781</v>
      </c>
      <c r="QP145" s="23">
        <v>1200</v>
      </c>
      <c r="QQ145" s="23">
        <v>1200</v>
      </c>
      <c r="QS145" s="23">
        <v>1100</v>
      </c>
      <c r="QT145" s="23">
        <v>9.0909090909090917</v>
      </c>
      <c r="QU145" s="23">
        <v>100</v>
      </c>
      <c r="QW145" s="23" t="s">
        <v>782</v>
      </c>
      <c r="QY145" s="23" t="s">
        <v>850</v>
      </c>
      <c r="QZ145" s="23" t="s">
        <v>785</v>
      </c>
      <c r="RR145" s="23" t="s">
        <v>808</v>
      </c>
      <c r="RS145" s="23">
        <v>1000</v>
      </c>
      <c r="RT145" s="23">
        <v>1100</v>
      </c>
      <c r="RU145" s="23">
        <v>220</v>
      </c>
      <c r="RW145" s="23">
        <v>200</v>
      </c>
      <c r="RX145" s="23">
        <v>10</v>
      </c>
      <c r="RY145" s="23">
        <v>20</v>
      </c>
      <c r="SA145" s="23" t="s">
        <v>807</v>
      </c>
      <c r="SD145" s="23" t="s">
        <v>785</v>
      </c>
      <c r="SV145" s="23" t="s">
        <v>786</v>
      </c>
      <c r="SX145" s="23">
        <v>100</v>
      </c>
      <c r="SY145" s="23">
        <v>100</v>
      </c>
      <c r="TA145" s="23">
        <v>100</v>
      </c>
      <c r="TB145" s="23">
        <v>0</v>
      </c>
      <c r="TC145" s="23">
        <v>0</v>
      </c>
      <c r="TE145" s="23" t="s">
        <v>782</v>
      </c>
      <c r="TG145" s="23" t="s">
        <v>783</v>
      </c>
      <c r="TH145" s="23" t="s">
        <v>785</v>
      </c>
      <c r="TZ145" s="23" t="s">
        <v>781</v>
      </c>
      <c r="UB145" s="23">
        <v>125</v>
      </c>
      <c r="UC145" s="23">
        <v>125</v>
      </c>
      <c r="UE145" s="23">
        <v>200</v>
      </c>
      <c r="UF145" s="23">
        <v>-37.5</v>
      </c>
      <c r="UG145" s="23">
        <v>-75</v>
      </c>
      <c r="UH145" s="23" t="s">
        <v>2778</v>
      </c>
      <c r="UI145" s="23" t="s">
        <v>807</v>
      </c>
      <c r="UL145" s="23" t="s">
        <v>785</v>
      </c>
      <c r="AAB145" s="23" t="s">
        <v>2779</v>
      </c>
      <c r="AAC145" s="25">
        <v>174524729</v>
      </c>
      <c r="AAD145" s="23">
        <v>44314.591099537043</v>
      </c>
      <c r="AAF145" s="23" t="s">
        <v>2172</v>
      </c>
      <c r="AAG145" s="23" t="s">
        <v>2173</v>
      </c>
      <c r="AAJ145" s="23">
        <v>152</v>
      </c>
    </row>
    <row r="146" spans="1:712" x14ac:dyDescent="0.3">
      <c r="A146" s="23" t="s">
        <v>2780</v>
      </c>
      <c r="B146" s="25">
        <v>44313.463941238428</v>
      </c>
      <c r="C146" s="25">
        <v>44313.465412627324</v>
      </c>
      <c r="D146" s="25">
        <v>44313</v>
      </c>
      <c r="E146" s="23" t="s">
        <v>2666</v>
      </c>
      <c r="F146" s="23" t="s">
        <v>787</v>
      </c>
      <c r="G146" s="25">
        <v>44313</v>
      </c>
      <c r="H146" s="23" t="s">
        <v>788</v>
      </c>
      <c r="I146" s="23" t="s">
        <v>788</v>
      </c>
      <c r="J146" s="23" t="s">
        <v>789</v>
      </c>
      <c r="K146" s="23" t="s">
        <v>788</v>
      </c>
      <c r="L146" s="23" t="s">
        <v>780</v>
      </c>
      <c r="M146" s="23" t="s">
        <v>2781</v>
      </c>
      <c r="N146" s="23" t="s">
        <v>2289</v>
      </c>
      <c r="O146" s="23">
        <v>0</v>
      </c>
      <c r="P146" s="23">
        <v>0</v>
      </c>
      <c r="Q146" s="23">
        <v>0</v>
      </c>
      <c r="R146" s="23">
        <v>0</v>
      </c>
      <c r="S146" s="23">
        <v>0</v>
      </c>
      <c r="T146" s="23">
        <v>0</v>
      </c>
      <c r="U146" s="23">
        <v>0</v>
      </c>
      <c r="V146" s="23">
        <v>0</v>
      </c>
      <c r="W146" s="23">
        <v>0</v>
      </c>
      <c r="X146" s="23">
        <v>0</v>
      </c>
      <c r="Y146" s="23">
        <v>0</v>
      </c>
      <c r="Z146" s="23">
        <v>0</v>
      </c>
      <c r="AA146" s="23">
        <v>0</v>
      </c>
      <c r="AB146" s="23">
        <v>1</v>
      </c>
      <c r="AC146" s="23">
        <v>0</v>
      </c>
      <c r="AD146" s="23">
        <v>0</v>
      </c>
      <c r="AE146" s="23">
        <v>0</v>
      </c>
      <c r="AF146" s="23">
        <v>1</v>
      </c>
      <c r="AG146" s="23">
        <v>0</v>
      </c>
      <c r="AH146" s="23">
        <v>0</v>
      </c>
      <c r="AI146" s="23">
        <v>0</v>
      </c>
      <c r="AJ146" s="23">
        <v>0</v>
      </c>
      <c r="AK146" s="23">
        <v>0</v>
      </c>
      <c r="RR146" s="23" t="s">
        <v>808</v>
      </c>
      <c r="RS146" s="23">
        <v>1000</v>
      </c>
      <c r="RT146" s="23">
        <v>1100</v>
      </c>
      <c r="RU146" s="23">
        <v>220</v>
      </c>
      <c r="RW146" s="23">
        <v>200</v>
      </c>
      <c r="RX146" s="23">
        <v>10</v>
      </c>
      <c r="RY146" s="23">
        <v>20</v>
      </c>
      <c r="SA146" s="23" t="s">
        <v>782</v>
      </c>
      <c r="SC146" s="23" t="s">
        <v>783</v>
      </c>
      <c r="SD146" s="23" t="s">
        <v>785</v>
      </c>
      <c r="TZ146" s="23" t="s">
        <v>781</v>
      </c>
      <c r="UB146" s="23">
        <v>150</v>
      </c>
      <c r="UC146" s="23">
        <v>150</v>
      </c>
      <c r="UE146" s="23">
        <v>200</v>
      </c>
      <c r="UF146" s="23">
        <v>-25</v>
      </c>
      <c r="UG146" s="23">
        <v>-50</v>
      </c>
      <c r="UH146" s="23" t="s">
        <v>2770</v>
      </c>
      <c r="UI146" s="23" t="s">
        <v>807</v>
      </c>
      <c r="UL146" s="23" t="s">
        <v>785</v>
      </c>
      <c r="AAB146" s="23" t="s">
        <v>2171</v>
      </c>
      <c r="AAC146" s="25">
        <v>174524782</v>
      </c>
      <c r="AAD146" s="23">
        <v>44314.591215277782</v>
      </c>
      <c r="AAF146" s="23" t="s">
        <v>2172</v>
      </c>
      <c r="AAG146" s="23" t="s">
        <v>2173</v>
      </c>
      <c r="AAJ146" s="23">
        <v>153</v>
      </c>
    </row>
    <row r="147" spans="1:712" x14ac:dyDescent="0.3">
      <c r="A147" s="23" t="s">
        <v>2782</v>
      </c>
      <c r="B147" s="25">
        <v>44313.476638854161</v>
      </c>
      <c r="C147" s="25">
        <v>44313.478220439807</v>
      </c>
      <c r="D147" s="25">
        <v>44313</v>
      </c>
      <c r="E147" s="23" t="s">
        <v>2666</v>
      </c>
      <c r="F147" s="23" t="s">
        <v>787</v>
      </c>
      <c r="G147" s="25">
        <v>44313</v>
      </c>
      <c r="H147" s="23" t="s">
        <v>788</v>
      </c>
      <c r="I147" s="23" t="s">
        <v>788</v>
      </c>
      <c r="J147" s="23" t="s">
        <v>789</v>
      </c>
      <c r="K147" s="23" t="s">
        <v>788</v>
      </c>
      <c r="L147" s="23" t="s">
        <v>780</v>
      </c>
      <c r="M147" s="23" t="s">
        <v>2783</v>
      </c>
      <c r="N147" s="23" t="s">
        <v>815</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1</v>
      </c>
      <c r="AJ147" s="23">
        <v>0</v>
      </c>
      <c r="AK147" s="23">
        <v>0</v>
      </c>
      <c r="XL147" s="23" t="s">
        <v>781</v>
      </c>
      <c r="XN147" s="23">
        <v>50</v>
      </c>
      <c r="XO147" s="23">
        <v>100</v>
      </c>
      <c r="XP147" s="23">
        <v>-50</v>
      </c>
      <c r="XQ147" s="23">
        <v>-50</v>
      </c>
      <c r="XR147" s="23" t="s">
        <v>2784</v>
      </c>
      <c r="XS147" s="23" t="s">
        <v>794</v>
      </c>
      <c r="XV147" s="23" t="s">
        <v>785</v>
      </c>
      <c r="AAB147" s="23" t="s">
        <v>2785</v>
      </c>
      <c r="AAC147" s="25">
        <v>174524869</v>
      </c>
      <c r="AAD147" s="23">
        <v>44314.591400462959</v>
      </c>
      <c r="AAF147" s="23" t="s">
        <v>2172</v>
      </c>
      <c r="AAG147" s="23" t="s">
        <v>2173</v>
      </c>
      <c r="AAJ147" s="23">
        <v>154</v>
      </c>
    </row>
    <row r="148" spans="1:712" x14ac:dyDescent="0.3">
      <c r="A148" s="23" t="s">
        <v>2786</v>
      </c>
      <c r="B148" s="25">
        <v>44313.471437256943</v>
      </c>
      <c r="C148" s="25">
        <v>44313.473366527767</v>
      </c>
      <c r="D148" s="25">
        <v>44313</v>
      </c>
      <c r="E148" s="23" t="s">
        <v>2666</v>
      </c>
      <c r="F148" s="23" t="s">
        <v>787</v>
      </c>
      <c r="G148" s="25">
        <v>44313</v>
      </c>
      <c r="H148" s="23" t="s">
        <v>788</v>
      </c>
      <c r="I148" s="23" t="s">
        <v>788</v>
      </c>
      <c r="J148" s="23" t="s">
        <v>789</v>
      </c>
      <c r="K148" s="23" t="s">
        <v>788</v>
      </c>
      <c r="L148" s="23" t="s">
        <v>780</v>
      </c>
      <c r="M148" s="23" t="s">
        <v>2787</v>
      </c>
      <c r="N148" s="23" t="s">
        <v>815</v>
      </c>
      <c r="O148" s="23">
        <v>0</v>
      </c>
      <c r="P148" s="23">
        <v>0</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3">
        <v>0</v>
      </c>
      <c r="AH148" s="23">
        <v>0</v>
      </c>
      <c r="AI148" s="23">
        <v>1</v>
      </c>
      <c r="AJ148" s="23">
        <v>0</v>
      </c>
      <c r="AK148" s="23">
        <v>0</v>
      </c>
      <c r="XL148" s="23" t="s">
        <v>781</v>
      </c>
      <c r="XN148" s="23">
        <v>50</v>
      </c>
      <c r="XO148" s="23">
        <v>100</v>
      </c>
      <c r="XP148" s="23">
        <v>-50</v>
      </c>
      <c r="XQ148" s="23">
        <v>-50</v>
      </c>
      <c r="XR148" s="23" t="s">
        <v>2788</v>
      </c>
      <c r="XS148" s="23" t="s">
        <v>807</v>
      </c>
      <c r="XV148" s="23" t="s">
        <v>785</v>
      </c>
      <c r="AAB148" s="23" t="s">
        <v>2789</v>
      </c>
      <c r="AAC148" s="25">
        <v>174524829</v>
      </c>
      <c r="AAD148" s="23">
        <v>44314.591307870367</v>
      </c>
      <c r="AAF148" s="23" t="s">
        <v>2172</v>
      </c>
      <c r="AAG148" s="23" t="s">
        <v>2173</v>
      </c>
      <c r="AAJ148" s="23">
        <v>155</v>
      </c>
    </row>
    <row r="149" spans="1:712" x14ac:dyDescent="0.3">
      <c r="A149" s="23" t="s">
        <v>2790</v>
      </c>
      <c r="B149" s="25">
        <v>44313.482548576387</v>
      </c>
      <c r="C149" s="25">
        <v>44313.483911249998</v>
      </c>
      <c r="D149" s="25">
        <v>44313</v>
      </c>
      <c r="E149" s="23" t="s">
        <v>2666</v>
      </c>
      <c r="F149" s="23" t="s">
        <v>787</v>
      </c>
      <c r="G149" s="25">
        <v>44313</v>
      </c>
      <c r="H149" s="23" t="s">
        <v>788</v>
      </c>
      <c r="I149" s="23" t="s">
        <v>788</v>
      </c>
      <c r="J149" s="23" t="s">
        <v>789</v>
      </c>
      <c r="K149" s="23" t="s">
        <v>788</v>
      </c>
      <c r="L149" s="23" t="s">
        <v>780</v>
      </c>
      <c r="M149" s="23" t="s">
        <v>2791</v>
      </c>
      <c r="N149" s="23" t="s">
        <v>815</v>
      </c>
      <c r="O149" s="23">
        <v>0</v>
      </c>
      <c r="P149" s="23">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3">
        <v>0</v>
      </c>
      <c r="AH149" s="23">
        <v>0</v>
      </c>
      <c r="AI149" s="23">
        <v>1</v>
      </c>
      <c r="AJ149" s="23">
        <v>0</v>
      </c>
      <c r="AK149" s="23">
        <v>0</v>
      </c>
      <c r="XL149" s="23" t="s">
        <v>781</v>
      </c>
      <c r="XN149" s="23">
        <v>50</v>
      </c>
      <c r="XO149" s="23">
        <v>100</v>
      </c>
      <c r="XP149" s="23">
        <v>-50</v>
      </c>
      <c r="XQ149" s="23">
        <v>-50</v>
      </c>
      <c r="XR149" s="23" t="s">
        <v>2792</v>
      </c>
      <c r="XS149" s="23" t="s">
        <v>807</v>
      </c>
      <c r="XV149" s="23" t="s">
        <v>785</v>
      </c>
      <c r="AAB149" s="23" t="s">
        <v>2171</v>
      </c>
      <c r="AAC149" s="25">
        <v>174524934</v>
      </c>
      <c r="AAD149" s="23">
        <v>44314.591562500013</v>
      </c>
      <c r="AAF149" s="23" t="s">
        <v>2172</v>
      </c>
      <c r="AAG149" s="23" t="s">
        <v>2173</v>
      </c>
      <c r="AAJ149" s="23">
        <v>156</v>
      </c>
    </row>
    <row r="150" spans="1:712" x14ac:dyDescent="0.3">
      <c r="A150" s="23" t="s">
        <v>2793</v>
      </c>
      <c r="B150" s="25">
        <v>44313.493279432871</v>
      </c>
      <c r="C150" s="25">
        <v>44313.494151342602</v>
      </c>
      <c r="D150" s="25">
        <v>44313</v>
      </c>
      <c r="E150" s="23" t="s">
        <v>2666</v>
      </c>
      <c r="F150" s="23" t="s">
        <v>787</v>
      </c>
      <c r="G150" s="25">
        <v>44313</v>
      </c>
      <c r="H150" s="23" t="s">
        <v>788</v>
      </c>
      <c r="I150" s="23" t="s">
        <v>788</v>
      </c>
      <c r="J150" s="23" t="s">
        <v>789</v>
      </c>
      <c r="K150" s="23" t="s">
        <v>788</v>
      </c>
      <c r="L150" s="23" t="s">
        <v>780</v>
      </c>
      <c r="M150" s="23" t="s">
        <v>2794</v>
      </c>
      <c r="N150" s="23" t="s">
        <v>815</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3">
        <v>0</v>
      </c>
      <c r="AH150" s="23">
        <v>0</v>
      </c>
      <c r="AI150" s="23">
        <v>1</v>
      </c>
      <c r="AJ150" s="23">
        <v>0</v>
      </c>
      <c r="AK150" s="23">
        <v>0</v>
      </c>
      <c r="XL150" s="23" t="s">
        <v>781</v>
      </c>
      <c r="XN150" s="23">
        <v>50</v>
      </c>
      <c r="XO150" s="23">
        <v>100</v>
      </c>
      <c r="XP150" s="23">
        <v>-50</v>
      </c>
      <c r="XQ150" s="23">
        <v>-50</v>
      </c>
      <c r="XR150" s="23" t="s">
        <v>2795</v>
      </c>
      <c r="XS150" s="23" t="s">
        <v>807</v>
      </c>
      <c r="XV150" s="23" t="s">
        <v>785</v>
      </c>
      <c r="AAB150" s="23" t="s">
        <v>2171</v>
      </c>
      <c r="AAC150" s="25">
        <v>174525010</v>
      </c>
      <c r="AAD150" s="23">
        <v>44314.59170138889</v>
      </c>
      <c r="AAF150" s="23" t="s">
        <v>2172</v>
      </c>
      <c r="AAG150" s="23" t="s">
        <v>2173</v>
      </c>
      <c r="AAJ150" s="23">
        <v>157</v>
      </c>
    </row>
    <row r="151" spans="1:712" x14ac:dyDescent="0.3">
      <c r="A151" s="23" t="s">
        <v>2796</v>
      </c>
      <c r="B151" s="25">
        <v>44313.496386053237</v>
      </c>
      <c r="C151" s="25">
        <v>44313.50300916667</v>
      </c>
      <c r="D151" s="25">
        <v>44313</v>
      </c>
      <c r="E151" s="23" t="s">
        <v>2666</v>
      </c>
      <c r="F151" s="23" t="s">
        <v>787</v>
      </c>
      <c r="G151" s="25">
        <v>44313</v>
      </c>
      <c r="H151" s="23" t="s">
        <v>788</v>
      </c>
      <c r="I151" s="23" t="s">
        <v>788</v>
      </c>
      <c r="J151" s="23" t="s">
        <v>789</v>
      </c>
      <c r="K151" s="23" t="s">
        <v>788</v>
      </c>
      <c r="L151" s="23" t="s">
        <v>780</v>
      </c>
      <c r="M151" s="23" t="s">
        <v>2797</v>
      </c>
      <c r="N151" s="23" t="s">
        <v>2798</v>
      </c>
      <c r="O151" s="23">
        <v>0</v>
      </c>
      <c r="P151" s="23">
        <v>0</v>
      </c>
      <c r="Q151" s="23">
        <v>0</v>
      </c>
      <c r="R151" s="23">
        <v>0</v>
      </c>
      <c r="S151" s="23">
        <v>0</v>
      </c>
      <c r="T151" s="23">
        <v>0</v>
      </c>
      <c r="U151" s="23">
        <v>0</v>
      </c>
      <c r="V151" s="23">
        <v>0</v>
      </c>
      <c r="W151" s="23">
        <v>1</v>
      </c>
      <c r="X151" s="23">
        <v>1</v>
      </c>
      <c r="Y151" s="23">
        <v>0</v>
      </c>
      <c r="Z151" s="23">
        <v>1</v>
      </c>
      <c r="AA151" s="23">
        <v>1</v>
      </c>
      <c r="AB151" s="23">
        <v>0</v>
      </c>
      <c r="AC151" s="23">
        <v>0</v>
      </c>
      <c r="AD151" s="23">
        <v>0</v>
      </c>
      <c r="AE151" s="23">
        <v>0</v>
      </c>
      <c r="AF151" s="23">
        <v>0</v>
      </c>
      <c r="AG151" s="23">
        <v>0</v>
      </c>
      <c r="AH151" s="23">
        <v>0</v>
      </c>
      <c r="AI151" s="23">
        <v>0</v>
      </c>
      <c r="AJ151" s="23">
        <v>0</v>
      </c>
      <c r="AK151" s="23">
        <v>0</v>
      </c>
      <c r="JP151" s="23" t="s">
        <v>786</v>
      </c>
      <c r="JR151" s="23">
        <v>125</v>
      </c>
      <c r="JS151" s="23">
        <v>125</v>
      </c>
      <c r="JU151" s="23">
        <v>125</v>
      </c>
      <c r="JV151" s="23">
        <v>0</v>
      </c>
      <c r="JW151" s="23">
        <v>0</v>
      </c>
      <c r="JY151" s="23" t="s">
        <v>807</v>
      </c>
      <c r="KB151" s="23" t="s">
        <v>785</v>
      </c>
      <c r="KT151" s="23" t="s">
        <v>786</v>
      </c>
      <c r="KV151" s="23">
        <v>150</v>
      </c>
      <c r="KW151" s="23">
        <v>150</v>
      </c>
      <c r="KY151" s="23">
        <v>150</v>
      </c>
      <c r="KZ151" s="23">
        <v>0</v>
      </c>
      <c r="LA151" s="23">
        <v>0</v>
      </c>
      <c r="LC151" s="23" t="s">
        <v>794</v>
      </c>
      <c r="LF151" s="23" t="s">
        <v>781</v>
      </c>
      <c r="LG151" s="23" t="s">
        <v>839</v>
      </c>
      <c r="LH151" s="23">
        <v>0</v>
      </c>
      <c r="LI151" s="23">
        <v>0</v>
      </c>
      <c r="LJ151" s="23">
        <v>0</v>
      </c>
      <c r="LK151" s="23">
        <v>0</v>
      </c>
      <c r="LL151" s="23">
        <v>0</v>
      </c>
      <c r="LM151" s="23">
        <v>0</v>
      </c>
      <c r="LN151" s="23">
        <v>0</v>
      </c>
      <c r="LO151" s="23">
        <v>1</v>
      </c>
      <c r="LP151" s="23">
        <v>0</v>
      </c>
      <c r="LQ151" s="23">
        <v>0</v>
      </c>
      <c r="LR151" s="23">
        <v>0</v>
      </c>
      <c r="LS151" s="23">
        <v>0</v>
      </c>
      <c r="LT151" s="23">
        <v>0</v>
      </c>
      <c r="LU151" s="23">
        <v>0</v>
      </c>
      <c r="OF151" s="23" t="s">
        <v>786</v>
      </c>
      <c r="OH151" s="23">
        <v>300</v>
      </c>
      <c r="OI151" s="23">
        <v>300</v>
      </c>
      <c r="OK151" s="23">
        <v>400</v>
      </c>
      <c r="OL151" s="23">
        <v>-25</v>
      </c>
      <c r="OM151" s="23">
        <v>-100</v>
      </c>
      <c r="ON151" s="23" t="s">
        <v>2799</v>
      </c>
      <c r="OO151" s="23" t="s">
        <v>807</v>
      </c>
      <c r="OR151" s="23" t="s">
        <v>785</v>
      </c>
      <c r="PJ151" s="23" t="s">
        <v>786</v>
      </c>
      <c r="PL151" s="23">
        <v>150</v>
      </c>
      <c r="PM151" s="23">
        <v>150</v>
      </c>
      <c r="PO151" s="23">
        <v>150</v>
      </c>
      <c r="PP151" s="23">
        <v>0</v>
      </c>
      <c r="PQ151" s="23">
        <v>0</v>
      </c>
      <c r="PS151" s="23" t="s">
        <v>807</v>
      </c>
      <c r="PV151" s="23" t="s">
        <v>785</v>
      </c>
      <c r="AAB151" s="23" t="s">
        <v>2800</v>
      </c>
      <c r="AAC151" s="25">
        <v>174525065</v>
      </c>
      <c r="AAD151" s="23">
        <v>44314.591793981483</v>
      </c>
      <c r="AAF151" s="23" t="s">
        <v>2172</v>
      </c>
      <c r="AAG151" s="23" t="s">
        <v>2173</v>
      </c>
      <c r="AAJ151" s="23">
        <v>158</v>
      </c>
    </row>
    <row r="152" spans="1:712" x14ac:dyDescent="0.3">
      <c r="A152" s="23" t="s">
        <v>2801</v>
      </c>
      <c r="B152" s="25">
        <v>44313.51081324074</v>
      </c>
      <c r="C152" s="25">
        <v>44313.512033634259</v>
      </c>
      <c r="D152" s="25">
        <v>44313</v>
      </c>
      <c r="E152" s="23" t="s">
        <v>2666</v>
      </c>
      <c r="F152" s="23" t="s">
        <v>787</v>
      </c>
      <c r="G152" s="25">
        <v>44313</v>
      </c>
      <c r="H152" s="23" t="s">
        <v>788</v>
      </c>
      <c r="I152" s="23" t="s">
        <v>788</v>
      </c>
      <c r="J152" s="23" t="s">
        <v>789</v>
      </c>
      <c r="K152" s="23" t="s">
        <v>788</v>
      </c>
      <c r="L152" s="23" t="s">
        <v>780</v>
      </c>
      <c r="M152" s="23" t="s">
        <v>2802</v>
      </c>
      <c r="N152" s="23" t="s">
        <v>801</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0</v>
      </c>
      <c r="AI152" s="23">
        <v>0</v>
      </c>
      <c r="AJ152" s="23">
        <v>1</v>
      </c>
      <c r="AK152" s="23">
        <v>0</v>
      </c>
      <c r="YN152" s="23" t="s">
        <v>781</v>
      </c>
      <c r="YP152" s="23">
        <v>865</v>
      </c>
      <c r="YQ152" s="23">
        <v>865</v>
      </c>
      <c r="YS152" s="23">
        <v>900</v>
      </c>
      <c r="YT152" s="23">
        <v>-3.8888888888888888</v>
      </c>
      <c r="YU152" s="23">
        <v>-35</v>
      </c>
      <c r="YW152" s="23" t="s">
        <v>782</v>
      </c>
      <c r="YY152" s="23" t="s">
        <v>783</v>
      </c>
      <c r="YZ152" s="23" t="s">
        <v>785</v>
      </c>
      <c r="AAB152" s="23" t="s">
        <v>2171</v>
      </c>
      <c r="AAC152" s="25">
        <v>174525163</v>
      </c>
      <c r="AAD152" s="23">
        <v>44314.591898148152</v>
      </c>
      <c r="AAF152" s="23" t="s">
        <v>2172</v>
      </c>
      <c r="AAG152" s="23" t="s">
        <v>2173</v>
      </c>
      <c r="AAJ152" s="23">
        <v>159</v>
      </c>
    </row>
    <row r="153" spans="1:712" x14ac:dyDescent="0.3">
      <c r="A153" s="23" t="s">
        <v>2803</v>
      </c>
      <c r="B153" s="25">
        <v>44314.339529212957</v>
      </c>
      <c r="C153" s="25">
        <v>44314.344505277782</v>
      </c>
      <c r="D153" s="25">
        <v>44314</v>
      </c>
      <c r="E153" s="23" t="s">
        <v>2666</v>
      </c>
      <c r="F153" s="23" t="s">
        <v>787</v>
      </c>
      <c r="G153" s="25">
        <v>44314</v>
      </c>
      <c r="H153" s="23" t="s">
        <v>788</v>
      </c>
      <c r="I153" s="23" t="s">
        <v>788</v>
      </c>
      <c r="J153" s="23" t="s">
        <v>862</v>
      </c>
      <c r="K153" s="23" t="s">
        <v>788</v>
      </c>
      <c r="L153" s="23" t="s">
        <v>780</v>
      </c>
      <c r="M153" s="23" t="s">
        <v>2804</v>
      </c>
      <c r="N153" s="23" t="s">
        <v>2805</v>
      </c>
      <c r="O153" s="23">
        <v>0</v>
      </c>
      <c r="P153" s="23">
        <v>0</v>
      </c>
      <c r="Q153" s="23">
        <v>0</v>
      </c>
      <c r="R153" s="23">
        <v>0</v>
      </c>
      <c r="S153" s="23">
        <v>0</v>
      </c>
      <c r="T153" s="23">
        <v>0</v>
      </c>
      <c r="U153" s="23">
        <v>0</v>
      </c>
      <c r="V153" s="23">
        <v>0</v>
      </c>
      <c r="W153" s="23">
        <v>1</v>
      </c>
      <c r="X153" s="23">
        <v>1</v>
      </c>
      <c r="Y153" s="23">
        <v>0</v>
      </c>
      <c r="Z153" s="23">
        <v>1</v>
      </c>
      <c r="AA153" s="23">
        <v>0</v>
      </c>
      <c r="AB153" s="23">
        <v>0</v>
      </c>
      <c r="AC153" s="23">
        <v>0</v>
      </c>
      <c r="AD153" s="23">
        <v>0</v>
      </c>
      <c r="AE153" s="23">
        <v>0</v>
      </c>
      <c r="AF153" s="23">
        <v>0</v>
      </c>
      <c r="AG153" s="23">
        <v>0</v>
      </c>
      <c r="AH153" s="23">
        <v>0</v>
      </c>
      <c r="AI153" s="23">
        <v>0</v>
      </c>
      <c r="AJ153" s="23">
        <v>0</v>
      </c>
      <c r="AK153" s="23">
        <v>0</v>
      </c>
      <c r="JP153" s="23" t="s">
        <v>786</v>
      </c>
      <c r="JR153" s="23">
        <v>200</v>
      </c>
      <c r="JS153" s="23">
        <v>200</v>
      </c>
      <c r="JU153" s="23">
        <v>125</v>
      </c>
      <c r="JV153" s="23">
        <v>60</v>
      </c>
      <c r="JW153" s="23">
        <v>75</v>
      </c>
      <c r="JX153" s="23" t="s">
        <v>2756</v>
      </c>
      <c r="JY153" s="23" t="s">
        <v>807</v>
      </c>
      <c r="KB153" s="23" t="s">
        <v>781</v>
      </c>
      <c r="KC153" s="23" t="s">
        <v>2806</v>
      </c>
      <c r="KD153" s="23">
        <v>0</v>
      </c>
      <c r="KE153" s="23">
        <v>0</v>
      </c>
      <c r="KF153" s="23">
        <v>0</v>
      </c>
      <c r="KG153" s="23">
        <v>0</v>
      </c>
      <c r="KH153" s="23">
        <v>0</v>
      </c>
      <c r="KI153" s="23">
        <v>0</v>
      </c>
      <c r="KJ153" s="23">
        <v>0</v>
      </c>
      <c r="KK153" s="23">
        <v>1</v>
      </c>
      <c r="KL153" s="23">
        <v>0</v>
      </c>
      <c r="KM153" s="23">
        <v>1</v>
      </c>
      <c r="KN153" s="23">
        <v>0</v>
      </c>
      <c r="KO153" s="23">
        <v>0</v>
      </c>
      <c r="KP153" s="23">
        <v>0</v>
      </c>
      <c r="KQ153" s="23">
        <v>0</v>
      </c>
      <c r="KT153" s="23" t="s">
        <v>786</v>
      </c>
      <c r="KV153" s="23">
        <v>200</v>
      </c>
      <c r="KW153" s="23">
        <v>200</v>
      </c>
      <c r="KY153" s="23">
        <v>150</v>
      </c>
      <c r="KZ153" s="23">
        <v>33.333333333333329</v>
      </c>
      <c r="LA153" s="23">
        <v>50</v>
      </c>
      <c r="LB153" s="23" t="s">
        <v>2807</v>
      </c>
      <c r="LC153" s="23" t="s">
        <v>807</v>
      </c>
      <c r="LF153" s="23" t="s">
        <v>781</v>
      </c>
      <c r="LG153" s="23" t="s">
        <v>2808</v>
      </c>
      <c r="LH153" s="23">
        <v>0</v>
      </c>
      <c r="LI153" s="23">
        <v>0</v>
      </c>
      <c r="LJ153" s="23">
        <v>0</v>
      </c>
      <c r="LK153" s="23">
        <v>0</v>
      </c>
      <c r="LL153" s="23">
        <v>0</v>
      </c>
      <c r="LM153" s="23">
        <v>1</v>
      </c>
      <c r="LN153" s="23">
        <v>0</v>
      </c>
      <c r="LO153" s="23">
        <v>1</v>
      </c>
      <c r="LP153" s="23">
        <v>0</v>
      </c>
      <c r="LQ153" s="23">
        <v>0</v>
      </c>
      <c r="LR153" s="23">
        <v>0</v>
      </c>
      <c r="LS153" s="23">
        <v>0</v>
      </c>
      <c r="LT153" s="23">
        <v>0</v>
      </c>
      <c r="LU153" s="23">
        <v>0</v>
      </c>
      <c r="OF153" s="23" t="s">
        <v>786</v>
      </c>
      <c r="OH153" s="23">
        <v>300</v>
      </c>
      <c r="OI153" s="23">
        <v>300</v>
      </c>
      <c r="OK153" s="23">
        <v>400</v>
      </c>
      <c r="OL153" s="23">
        <v>-25</v>
      </c>
      <c r="OM153" s="23">
        <v>-100</v>
      </c>
      <c r="ON153" s="23" t="s">
        <v>2809</v>
      </c>
      <c r="OO153" s="23" t="s">
        <v>796</v>
      </c>
      <c r="OP153" s="23" t="s">
        <v>863</v>
      </c>
      <c r="OR153" s="23" t="s">
        <v>781</v>
      </c>
      <c r="OS153" s="23" t="s">
        <v>2810</v>
      </c>
      <c r="OT153" s="23">
        <v>0</v>
      </c>
      <c r="OU153" s="23">
        <v>1</v>
      </c>
      <c r="OV153" s="23">
        <v>0</v>
      </c>
      <c r="OW153" s="23">
        <v>0</v>
      </c>
      <c r="OX153" s="23">
        <v>0</v>
      </c>
      <c r="OY153" s="23">
        <v>0</v>
      </c>
      <c r="OZ153" s="23">
        <v>0</v>
      </c>
      <c r="PA153" s="23">
        <v>1</v>
      </c>
      <c r="PB153" s="23">
        <v>0</v>
      </c>
      <c r="PC153" s="23">
        <v>0</v>
      </c>
      <c r="PD153" s="23">
        <v>1</v>
      </c>
      <c r="PE153" s="23">
        <v>0</v>
      </c>
      <c r="PF153" s="23">
        <v>0</v>
      </c>
      <c r="PG153" s="23">
        <v>0</v>
      </c>
      <c r="AAB153" s="23" t="s">
        <v>2811</v>
      </c>
      <c r="AAC153" s="25">
        <v>174525302</v>
      </c>
      <c r="AAD153" s="23">
        <v>44314.592060185183</v>
      </c>
      <c r="AAF153" s="23" t="s">
        <v>2172</v>
      </c>
      <c r="AAG153" s="23" t="s">
        <v>2173</v>
      </c>
      <c r="AAJ153" s="23">
        <v>160</v>
      </c>
    </row>
    <row r="154" spans="1:712" x14ac:dyDescent="0.3">
      <c r="A154" s="23" t="s">
        <v>2812</v>
      </c>
      <c r="B154" s="25">
        <v>44314.356895613433</v>
      </c>
      <c r="C154" s="25">
        <v>44314.35795662037</v>
      </c>
      <c r="D154" s="25">
        <v>44314</v>
      </c>
      <c r="E154" s="23" t="s">
        <v>2666</v>
      </c>
      <c r="F154" s="23" t="s">
        <v>787</v>
      </c>
      <c r="G154" s="25">
        <v>44314</v>
      </c>
      <c r="H154" s="23" t="s">
        <v>788</v>
      </c>
      <c r="I154" s="23" t="s">
        <v>788</v>
      </c>
      <c r="J154" s="23" t="s">
        <v>862</v>
      </c>
      <c r="K154" s="23" t="s">
        <v>788</v>
      </c>
      <c r="L154" s="23" t="s">
        <v>780</v>
      </c>
      <c r="M154" s="23" t="s">
        <v>2813</v>
      </c>
      <c r="N154" s="23" t="s">
        <v>809</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1</v>
      </c>
      <c r="AE154" s="23">
        <v>0</v>
      </c>
      <c r="AF154" s="23">
        <v>0</v>
      </c>
      <c r="AG154" s="23">
        <v>0</v>
      </c>
      <c r="AH154" s="23">
        <v>0</v>
      </c>
      <c r="AI154" s="23">
        <v>0</v>
      </c>
      <c r="AJ154" s="23">
        <v>0</v>
      </c>
      <c r="AK154" s="23">
        <v>0</v>
      </c>
      <c r="NB154" s="23" t="s">
        <v>785</v>
      </c>
      <c r="NC154" s="23">
        <v>500</v>
      </c>
      <c r="ND154" s="23">
        <v>1500</v>
      </c>
      <c r="NE154" s="23">
        <v>3000</v>
      </c>
      <c r="NG154" s="23">
        <v>3000</v>
      </c>
      <c r="NH154" s="23">
        <v>0</v>
      </c>
      <c r="NI154" s="23">
        <v>0</v>
      </c>
      <c r="NK154" s="23" t="s">
        <v>796</v>
      </c>
      <c r="NL154" s="23" t="s">
        <v>802</v>
      </c>
      <c r="NN154" s="23" t="s">
        <v>785</v>
      </c>
      <c r="AAB154" s="23" t="s">
        <v>2171</v>
      </c>
      <c r="AAC154" s="25">
        <v>174525458</v>
      </c>
      <c r="AAD154" s="23">
        <v>44314.592256944452</v>
      </c>
      <c r="AAF154" s="23" t="s">
        <v>2172</v>
      </c>
      <c r="AAG154" s="23" t="s">
        <v>2173</v>
      </c>
      <c r="AAJ154" s="23">
        <v>161</v>
      </c>
    </row>
    <row r="155" spans="1:712" x14ac:dyDescent="0.3">
      <c r="A155" s="23" t="s">
        <v>2814</v>
      </c>
      <c r="B155" s="25">
        <v>44314.367383703713</v>
      </c>
      <c r="C155" s="25">
        <v>44314.368352812497</v>
      </c>
      <c r="D155" s="25">
        <v>44314</v>
      </c>
      <c r="E155" s="23" t="s">
        <v>2666</v>
      </c>
      <c r="F155" s="23" t="s">
        <v>787</v>
      </c>
      <c r="G155" s="25">
        <v>44314</v>
      </c>
      <c r="H155" s="23" t="s">
        <v>788</v>
      </c>
      <c r="I155" s="23" t="s">
        <v>788</v>
      </c>
      <c r="J155" s="23" t="s">
        <v>862</v>
      </c>
      <c r="K155" s="23" t="s">
        <v>788</v>
      </c>
      <c r="L155" s="23" t="s">
        <v>780</v>
      </c>
      <c r="M155" s="23" t="s">
        <v>2815</v>
      </c>
      <c r="N155" s="23" t="s">
        <v>801</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1</v>
      </c>
      <c r="AK155" s="23">
        <v>0</v>
      </c>
      <c r="YN155" s="23" t="s">
        <v>781</v>
      </c>
      <c r="YP155" s="23">
        <v>865</v>
      </c>
      <c r="YQ155" s="23">
        <v>865</v>
      </c>
      <c r="YS155" s="23">
        <v>900</v>
      </c>
      <c r="YT155" s="23">
        <v>-3.8888888888888888</v>
      </c>
      <c r="YU155" s="23">
        <v>-35</v>
      </c>
      <c r="YW155" s="23" t="s">
        <v>782</v>
      </c>
      <c r="YY155" s="23" t="s">
        <v>783</v>
      </c>
      <c r="YZ155" s="23" t="s">
        <v>785</v>
      </c>
      <c r="AAB155" s="23" t="s">
        <v>2171</v>
      </c>
      <c r="AAC155" s="25">
        <v>174525538</v>
      </c>
      <c r="AAD155" s="23">
        <v>44314.592361111107</v>
      </c>
      <c r="AAF155" s="23" t="s">
        <v>2172</v>
      </c>
      <c r="AAG155" s="23" t="s">
        <v>2173</v>
      </c>
      <c r="AAJ155" s="23">
        <v>162</v>
      </c>
    </row>
    <row r="156" spans="1:712" x14ac:dyDescent="0.3">
      <c r="A156" s="23" t="s">
        <v>2816</v>
      </c>
      <c r="B156" s="25">
        <v>44314.373227708333</v>
      </c>
      <c r="C156" s="25">
        <v>44314.374031030093</v>
      </c>
      <c r="D156" s="25">
        <v>44314</v>
      </c>
      <c r="E156" s="23" t="s">
        <v>2666</v>
      </c>
      <c r="F156" s="23" t="s">
        <v>787</v>
      </c>
      <c r="G156" s="25">
        <v>44314</v>
      </c>
      <c r="H156" s="23" t="s">
        <v>788</v>
      </c>
      <c r="I156" s="23" t="s">
        <v>788</v>
      </c>
      <c r="J156" s="23" t="s">
        <v>862</v>
      </c>
      <c r="K156" s="23" t="s">
        <v>788</v>
      </c>
      <c r="L156" s="23" t="s">
        <v>780</v>
      </c>
      <c r="M156" s="23" t="s">
        <v>2817</v>
      </c>
      <c r="N156" s="23" t="s">
        <v>801</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1</v>
      </c>
      <c r="AK156" s="23">
        <v>0</v>
      </c>
      <c r="YN156" s="23" t="s">
        <v>781</v>
      </c>
      <c r="YP156" s="23">
        <v>865</v>
      </c>
      <c r="YQ156" s="23">
        <v>865</v>
      </c>
      <c r="YS156" s="23">
        <v>900</v>
      </c>
      <c r="YT156" s="23">
        <v>-3.8888888888888888</v>
      </c>
      <c r="YU156" s="23">
        <v>-35</v>
      </c>
      <c r="YW156" s="23" t="s">
        <v>782</v>
      </c>
      <c r="YY156" s="23" t="s">
        <v>783</v>
      </c>
      <c r="YZ156" s="23" t="s">
        <v>785</v>
      </c>
      <c r="AAB156" s="23" t="s">
        <v>2171</v>
      </c>
      <c r="AAC156" s="25">
        <v>174525643</v>
      </c>
      <c r="AAD156" s="23">
        <v>44314.592476851853</v>
      </c>
      <c r="AAF156" s="23" t="s">
        <v>2172</v>
      </c>
      <c r="AAG156" s="23" t="s">
        <v>2173</v>
      </c>
      <c r="AAJ156" s="23">
        <v>163</v>
      </c>
    </row>
    <row r="157" spans="1:712" x14ac:dyDescent="0.3">
      <c r="A157" s="23" t="s">
        <v>2818</v>
      </c>
      <c r="B157" s="25">
        <v>44314.449092361123</v>
      </c>
      <c r="C157" s="25">
        <v>44314.449816134264</v>
      </c>
      <c r="D157" s="25">
        <v>44314</v>
      </c>
      <c r="E157" s="23" t="s">
        <v>2666</v>
      </c>
      <c r="F157" s="23" t="s">
        <v>787</v>
      </c>
      <c r="G157" s="25">
        <v>44314</v>
      </c>
      <c r="H157" s="23" t="s">
        <v>788</v>
      </c>
      <c r="I157" s="23" t="s">
        <v>788</v>
      </c>
      <c r="J157" s="23" t="s">
        <v>862</v>
      </c>
      <c r="K157" s="23" t="s">
        <v>788</v>
      </c>
      <c r="L157" s="23" t="s">
        <v>780</v>
      </c>
      <c r="M157" s="23" t="s">
        <v>2819</v>
      </c>
      <c r="N157" s="23" t="s">
        <v>820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v>0</v>
      </c>
      <c r="AK157" s="23">
        <v>1</v>
      </c>
      <c r="ZR157" s="23" t="s">
        <v>781</v>
      </c>
      <c r="ZT157" s="23" t="s">
        <v>785</v>
      </c>
      <c r="ZU157" s="23">
        <v>25</v>
      </c>
      <c r="ZV157" s="23">
        <v>25</v>
      </c>
      <c r="AAB157" s="23" t="s">
        <v>2171</v>
      </c>
      <c r="AAC157" s="25">
        <v>174525798</v>
      </c>
      <c r="AAD157" s="23">
        <v>44314.592673611107</v>
      </c>
      <c r="AAF157" s="23" t="s">
        <v>2172</v>
      </c>
      <c r="AAG157" s="23" t="s">
        <v>2173</v>
      </c>
      <c r="AAJ157" s="23">
        <v>164</v>
      </c>
    </row>
    <row r="158" spans="1:712" x14ac:dyDescent="0.3">
      <c r="A158" s="23" t="s">
        <v>2820</v>
      </c>
      <c r="B158" s="25">
        <v>44314.453156516203</v>
      </c>
      <c r="C158" s="25">
        <v>44314.453805173609</v>
      </c>
      <c r="D158" s="25">
        <v>44314</v>
      </c>
      <c r="E158" s="23" t="s">
        <v>2666</v>
      </c>
      <c r="F158" s="23" t="s">
        <v>787</v>
      </c>
      <c r="G158" s="25">
        <v>44314</v>
      </c>
      <c r="H158" s="23" t="s">
        <v>788</v>
      </c>
      <c r="I158" s="23" t="s">
        <v>788</v>
      </c>
      <c r="J158" s="23" t="s">
        <v>862</v>
      </c>
      <c r="K158" s="23" t="s">
        <v>788</v>
      </c>
      <c r="L158" s="23" t="s">
        <v>780</v>
      </c>
      <c r="M158" s="23" t="s">
        <v>2821</v>
      </c>
      <c r="N158" s="23" t="s">
        <v>820</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0</v>
      </c>
      <c r="AG158" s="23">
        <v>0</v>
      </c>
      <c r="AH158" s="23">
        <v>0</v>
      </c>
      <c r="AI158" s="23">
        <v>0</v>
      </c>
      <c r="AJ158" s="23">
        <v>0</v>
      </c>
      <c r="AK158" s="23">
        <v>1</v>
      </c>
      <c r="ZR158" s="23" t="s">
        <v>781</v>
      </c>
      <c r="ZT158" s="23" t="s">
        <v>785</v>
      </c>
      <c r="ZU158" s="23">
        <v>25</v>
      </c>
      <c r="ZV158" s="23">
        <v>25</v>
      </c>
      <c r="AAB158" s="23" t="s">
        <v>2171</v>
      </c>
      <c r="AAC158" s="25">
        <v>174525974</v>
      </c>
      <c r="AAD158" s="23">
        <v>44314.592939814822</v>
      </c>
      <c r="AAF158" s="23" t="s">
        <v>2172</v>
      </c>
      <c r="AAG158" s="23" t="s">
        <v>2173</v>
      </c>
      <c r="AAJ158" s="23">
        <v>165</v>
      </c>
    </row>
    <row r="159" spans="1:712" x14ac:dyDescent="0.3">
      <c r="A159" s="23" t="s">
        <v>2822</v>
      </c>
      <c r="B159" s="25">
        <v>44314.51375539352</v>
      </c>
      <c r="C159" s="25">
        <v>44314.516029837963</v>
      </c>
      <c r="D159" s="25">
        <v>44314</v>
      </c>
      <c r="E159" s="23" t="s">
        <v>2666</v>
      </c>
      <c r="F159" s="23" t="s">
        <v>787</v>
      </c>
      <c r="G159" s="25">
        <v>44314</v>
      </c>
      <c r="H159" s="23" t="s">
        <v>788</v>
      </c>
      <c r="I159" s="23" t="s">
        <v>788</v>
      </c>
      <c r="J159" s="23" t="s">
        <v>862</v>
      </c>
      <c r="K159" s="23" t="s">
        <v>788</v>
      </c>
      <c r="L159" s="23" t="s">
        <v>780</v>
      </c>
      <c r="M159" s="23" t="s">
        <v>2823</v>
      </c>
      <c r="N159" s="23" t="s">
        <v>801</v>
      </c>
      <c r="O159" s="23">
        <v>0</v>
      </c>
      <c r="P159" s="23">
        <v>0</v>
      </c>
      <c r="Q159" s="23">
        <v>0</v>
      </c>
      <c r="R159" s="23">
        <v>0</v>
      </c>
      <c r="S159" s="23">
        <v>0</v>
      </c>
      <c r="T159" s="23">
        <v>0</v>
      </c>
      <c r="U159" s="23">
        <v>0</v>
      </c>
      <c r="V159" s="23">
        <v>0</v>
      </c>
      <c r="W159" s="23">
        <v>0</v>
      </c>
      <c r="X159" s="23">
        <v>0</v>
      </c>
      <c r="Y159" s="23">
        <v>0</v>
      </c>
      <c r="Z159" s="23">
        <v>0</v>
      </c>
      <c r="AA159" s="23">
        <v>0</v>
      </c>
      <c r="AB159" s="23">
        <v>0</v>
      </c>
      <c r="AC159" s="23">
        <v>0</v>
      </c>
      <c r="AD159" s="23">
        <v>0</v>
      </c>
      <c r="AE159" s="23">
        <v>0</v>
      </c>
      <c r="AF159" s="23">
        <v>0</v>
      </c>
      <c r="AG159" s="23">
        <v>0</v>
      </c>
      <c r="AH159" s="23">
        <v>0</v>
      </c>
      <c r="AI159" s="23">
        <v>0</v>
      </c>
      <c r="AJ159" s="23">
        <v>1</v>
      </c>
      <c r="AK159" s="23">
        <v>0</v>
      </c>
      <c r="YN159" s="23" t="s">
        <v>781</v>
      </c>
      <c r="YP159" s="23">
        <v>1000</v>
      </c>
      <c r="YQ159" s="23">
        <v>1000</v>
      </c>
      <c r="YS159" s="23">
        <v>900</v>
      </c>
      <c r="YT159" s="23">
        <v>11.111111111111111</v>
      </c>
      <c r="YU159" s="23">
        <v>100</v>
      </c>
      <c r="YV159" s="23" t="s">
        <v>2824</v>
      </c>
      <c r="YW159" s="23" t="s">
        <v>782</v>
      </c>
      <c r="YY159" s="23" t="s">
        <v>783</v>
      </c>
      <c r="YZ159" s="23" t="s">
        <v>785</v>
      </c>
      <c r="AAB159" s="23" t="s">
        <v>2825</v>
      </c>
      <c r="AAC159" s="25">
        <v>174526022</v>
      </c>
      <c r="AAD159" s="23">
        <v>44314.593009259261</v>
      </c>
      <c r="AAF159" s="23" t="s">
        <v>2172</v>
      </c>
      <c r="AAG159" s="23" t="s">
        <v>2173</v>
      </c>
      <c r="AAJ159" s="23">
        <v>166</v>
      </c>
    </row>
    <row r="160" spans="1:712" x14ac:dyDescent="0.3">
      <c r="A160" s="23" t="s">
        <v>2826</v>
      </c>
      <c r="B160" s="25">
        <v>44314.517796550921</v>
      </c>
      <c r="C160" s="25">
        <v>44314.525347337963</v>
      </c>
      <c r="D160" s="25">
        <v>44314</v>
      </c>
      <c r="E160" s="23" t="s">
        <v>2666</v>
      </c>
      <c r="F160" s="23" t="s">
        <v>787</v>
      </c>
      <c r="G160" s="25">
        <v>44314</v>
      </c>
      <c r="H160" s="23" t="s">
        <v>788</v>
      </c>
      <c r="I160" s="23" t="s">
        <v>788</v>
      </c>
      <c r="J160" s="23" t="s">
        <v>862</v>
      </c>
      <c r="K160" s="23" t="s">
        <v>788</v>
      </c>
      <c r="L160" s="23" t="s">
        <v>780</v>
      </c>
      <c r="M160" s="23" t="s">
        <v>2827</v>
      </c>
      <c r="N160" s="23" t="s">
        <v>820</v>
      </c>
      <c r="O160" s="23">
        <v>0</v>
      </c>
      <c r="P160" s="23">
        <v>0</v>
      </c>
      <c r="Q160" s="23">
        <v>0</v>
      </c>
      <c r="R160" s="23">
        <v>0</v>
      </c>
      <c r="S160" s="23">
        <v>0</v>
      </c>
      <c r="T160" s="23">
        <v>0</v>
      </c>
      <c r="U160" s="23">
        <v>0</v>
      </c>
      <c r="V160" s="23">
        <v>0</v>
      </c>
      <c r="W160" s="23">
        <v>0</v>
      </c>
      <c r="X160" s="23">
        <v>0</v>
      </c>
      <c r="Y160" s="23">
        <v>0</v>
      </c>
      <c r="Z160" s="23">
        <v>0</v>
      </c>
      <c r="AA160" s="23">
        <v>0</v>
      </c>
      <c r="AB160" s="23">
        <v>0</v>
      </c>
      <c r="AC160" s="23">
        <v>0</v>
      </c>
      <c r="AD160" s="23">
        <v>0</v>
      </c>
      <c r="AE160" s="23">
        <v>0</v>
      </c>
      <c r="AF160" s="23">
        <v>0</v>
      </c>
      <c r="AG160" s="23">
        <v>0</v>
      </c>
      <c r="AH160" s="23">
        <v>0</v>
      </c>
      <c r="AI160" s="23">
        <v>0</v>
      </c>
      <c r="AJ160" s="23">
        <v>0</v>
      </c>
      <c r="AK160" s="23">
        <v>1</v>
      </c>
      <c r="ZR160" s="23" t="s">
        <v>781</v>
      </c>
      <c r="ZT160" s="23" t="s">
        <v>785</v>
      </c>
      <c r="ZU160" s="23">
        <v>25</v>
      </c>
      <c r="ZV160" s="23">
        <v>25</v>
      </c>
      <c r="AAB160" s="23" t="s">
        <v>2828</v>
      </c>
      <c r="AAC160" s="25">
        <v>174526074</v>
      </c>
      <c r="AAD160" s="23">
        <v>44314.593124999999</v>
      </c>
      <c r="AAF160" s="23" t="s">
        <v>2172</v>
      </c>
      <c r="AAG160" s="23" t="s">
        <v>2173</v>
      </c>
      <c r="AAJ160" s="23">
        <v>167</v>
      </c>
    </row>
    <row r="161" spans="1:712" x14ac:dyDescent="0.3">
      <c r="A161" s="23" t="s">
        <v>2829</v>
      </c>
      <c r="B161" s="25">
        <v>44314.522962407413</v>
      </c>
      <c r="C161" s="25">
        <v>44314.525881724527</v>
      </c>
      <c r="D161" s="25">
        <v>44314</v>
      </c>
      <c r="E161" s="23" t="s">
        <v>2666</v>
      </c>
      <c r="F161" s="23" t="s">
        <v>787</v>
      </c>
      <c r="G161" s="25">
        <v>44314</v>
      </c>
      <c r="H161" s="23" t="s">
        <v>788</v>
      </c>
      <c r="I161" s="23" t="s">
        <v>788</v>
      </c>
      <c r="J161" s="23" t="s">
        <v>862</v>
      </c>
      <c r="K161" s="23" t="s">
        <v>788</v>
      </c>
      <c r="L161" s="23" t="s">
        <v>780</v>
      </c>
      <c r="M161" s="23" t="s">
        <v>2830</v>
      </c>
      <c r="N161" s="23" t="s">
        <v>801</v>
      </c>
      <c r="O161" s="23">
        <v>0</v>
      </c>
      <c r="P161" s="23">
        <v>0</v>
      </c>
      <c r="Q161" s="23">
        <v>0</v>
      </c>
      <c r="R161" s="23">
        <v>0</v>
      </c>
      <c r="S161" s="23">
        <v>0</v>
      </c>
      <c r="T161" s="23">
        <v>0</v>
      </c>
      <c r="U161" s="23">
        <v>0</v>
      </c>
      <c r="V161" s="23">
        <v>0</v>
      </c>
      <c r="W161" s="23">
        <v>0</v>
      </c>
      <c r="X161" s="23">
        <v>0</v>
      </c>
      <c r="Y161" s="23">
        <v>0</v>
      </c>
      <c r="Z161" s="23">
        <v>0</v>
      </c>
      <c r="AA161" s="23">
        <v>0</v>
      </c>
      <c r="AB161" s="23">
        <v>0</v>
      </c>
      <c r="AC161" s="23">
        <v>0</v>
      </c>
      <c r="AD161" s="23">
        <v>0</v>
      </c>
      <c r="AE161" s="23">
        <v>0</v>
      </c>
      <c r="AF161" s="23">
        <v>0</v>
      </c>
      <c r="AG161" s="23">
        <v>0</v>
      </c>
      <c r="AH161" s="23">
        <v>0</v>
      </c>
      <c r="AI161" s="23">
        <v>0</v>
      </c>
      <c r="AJ161" s="23">
        <v>1</v>
      </c>
      <c r="AK161" s="23">
        <v>0</v>
      </c>
      <c r="YN161" s="23" t="s">
        <v>781</v>
      </c>
      <c r="YP161" s="23">
        <v>1000</v>
      </c>
      <c r="YQ161" s="23">
        <v>1000</v>
      </c>
      <c r="YS161" s="23">
        <v>900</v>
      </c>
      <c r="YT161" s="23">
        <v>11.111111111111111</v>
      </c>
      <c r="YU161" s="23">
        <v>100</v>
      </c>
      <c r="YV161" s="23" t="s">
        <v>2831</v>
      </c>
      <c r="YW161" s="23" t="s">
        <v>807</v>
      </c>
      <c r="YZ161" s="23" t="s">
        <v>785</v>
      </c>
      <c r="AAB161" s="23" t="s">
        <v>2832</v>
      </c>
      <c r="AAC161" s="25">
        <v>174526116</v>
      </c>
      <c r="AAD161" s="23">
        <v>44314.593229166669</v>
      </c>
      <c r="AAF161" s="23" t="s">
        <v>2172</v>
      </c>
      <c r="AAG161" s="23" t="s">
        <v>2173</v>
      </c>
      <c r="AAJ161" s="23">
        <v>168</v>
      </c>
    </row>
    <row r="162" spans="1:712" x14ac:dyDescent="0.3">
      <c r="A162" s="23" t="s">
        <v>2833</v>
      </c>
      <c r="B162" s="25">
        <v>44314.375267152784</v>
      </c>
      <c r="C162" s="25">
        <v>44314.610181562501</v>
      </c>
      <c r="D162" s="25">
        <v>44314</v>
      </c>
      <c r="E162" s="23" t="s">
        <v>2834</v>
      </c>
      <c r="F162" s="23" t="s">
        <v>816</v>
      </c>
      <c r="G162" s="25">
        <v>44307</v>
      </c>
      <c r="H162" s="23" t="s">
        <v>817</v>
      </c>
      <c r="I162" s="23" t="s">
        <v>818</v>
      </c>
      <c r="J162" s="23" t="s">
        <v>819</v>
      </c>
      <c r="K162" s="23" t="s">
        <v>818</v>
      </c>
      <c r="L162" s="23" t="s">
        <v>793</v>
      </c>
      <c r="M162" s="23" t="s">
        <v>2835</v>
      </c>
      <c r="N162" s="23" t="s">
        <v>2836</v>
      </c>
      <c r="O162" s="23">
        <v>1</v>
      </c>
      <c r="P162" s="23">
        <v>1</v>
      </c>
      <c r="Q162" s="23">
        <v>0</v>
      </c>
      <c r="R162" s="23">
        <v>1</v>
      </c>
      <c r="S162" s="23">
        <v>1</v>
      </c>
      <c r="T162" s="23">
        <v>1</v>
      </c>
      <c r="U162" s="23">
        <v>0</v>
      </c>
      <c r="V162" s="23">
        <v>0</v>
      </c>
      <c r="W162" s="23">
        <v>0</v>
      </c>
      <c r="X162" s="23">
        <v>1</v>
      </c>
      <c r="Y162" s="23">
        <v>1</v>
      </c>
      <c r="Z162" s="23">
        <v>1</v>
      </c>
      <c r="AA162" s="23">
        <v>0</v>
      </c>
      <c r="AB162" s="23">
        <v>0</v>
      </c>
      <c r="AC162" s="23">
        <v>0</v>
      </c>
      <c r="AD162" s="23">
        <v>0</v>
      </c>
      <c r="AE162" s="23">
        <v>0</v>
      </c>
      <c r="AF162" s="23">
        <v>1</v>
      </c>
      <c r="AG162" s="23">
        <v>0</v>
      </c>
      <c r="AH162" s="23">
        <v>1</v>
      </c>
      <c r="AI162" s="23">
        <v>0</v>
      </c>
      <c r="AJ162" s="23">
        <v>1</v>
      </c>
      <c r="AK162" s="23">
        <v>0</v>
      </c>
      <c r="AL162" s="23" t="s">
        <v>781</v>
      </c>
      <c r="AN162" s="23">
        <v>2000</v>
      </c>
      <c r="AO162" s="23">
        <v>2000</v>
      </c>
      <c r="AQ162" s="23">
        <v>1775</v>
      </c>
      <c r="AR162" s="23">
        <v>12.67605633802817</v>
      </c>
      <c r="AS162" s="23">
        <v>225</v>
      </c>
      <c r="AT162" s="23" t="s">
        <v>2837</v>
      </c>
      <c r="AU162" s="23" t="s">
        <v>782</v>
      </c>
      <c r="AW162" s="23" t="s">
        <v>821</v>
      </c>
      <c r="AX162" s="23" t="s">
        <v>781</v>
      </c>
      <c r="AY162" s="23" t="s">
        <v>2568</v>
      </c>
      <c r="AZ162" s="23">
        <v>0</v>
      </c>
      <c r="BA162" s="23">
        <v>1</v>
      </c>
      <c r="BB162" s="23">
        <v>0</v>
      </c>
      <c r="BC162" s="23">
        <v>0</v>
      </c>
      <c r="BD162" s="23">
        <v>0</v>
      </c>
      <c r="BE162" s="23">
        <v>1</v>
      </c>
      <c r="BF162" s="23">
        <v>0</v>
      </c>
      <c r="BG162" s="23">
        <v>0</v>
      </c>
      <c r="BH162" s="23">
        <v>0</v>
      </c>
      <c r="BI162" s="23">
        <v>0</v>
      </c>
      <c r="BJ162" s="23">
        <v>0</v>
      </c>
      <c r="BK162" s="23">
        <v>0</v>
      </c>
      <c r="BL162" s="23">
        <v>0</v>
      </c>
      <c r="BM162" s="23">
        <v>0</v>
      </c>
      <c r="BP162" s="23" t="s">
        <v>785</v>
      </c>
      <c r="BQ162" s="23">
        <v>18</v>
      </c>
      <c r="BR162" s="23">
        <v>2500</v>
      </c>
      <c r="BS162" s="23">
        <v>2778</v>
      </c>
      <c r="BU162" s="23">
        <v>2778</v>
      </c>
      <c r="BV162" s="23">
        <v>0</v>
      </c>
      <c r="BW162" s="23">
        <v>0</v>
      </c>
      <c r="BY162" s="23" t="s">
        <v>782</v>
      </c>
      <c r="CA162" s="23" t="s">
        <v>821</v>
      </c>
      <c r="CB162" s="23" t="s">
        <v>785</v>
      </c>
      <c r="DX162" s="23" t="s">
        <v>781</v>
      </c>
      <c r="DZ162" s="23">
        <v>7500</v>
      </c>
      <c r="EA162" s="23">
        <v>7500</v>
      </c>
      <c r="EC162" s="23">
        <v>4500</v>
      </c>
      <c r="ED162" s="23">
        <v>66.666666666666657</v>
      </c>
      <c r="EE162" s="23">
        <v>3000</v>
      </c>
      <c r="EF162" s="23" t="s">
        <v>2838</v>
      </c>
      <c r="EG162" s="23" t="s">
        <v>782</v>
      </c>
      <c r="EI162" s="23" t="s">
        <v>827</v>
      </c>
      <c r="EJ162" s="23" t="s">
        <v>781</v>
      </c>
      <c r="EK162" s="23" t="s">
        <v>2839</v>
      </c>
      <c r="EL162" s="23">
        <v>0</v>
      </c>
      <c r="EM162" s="23">
        <v>1</v>
      </c>
      <c r="EN162" s="23">
        <v>0</v>
      </c>
      <c r="EO162" s="23">
        <v>0</v>
      </c>
      <c r="EP162" s="23">
        <v>0</v>
      </c>
      <c r="EQ162" s="23">
        <v>0</v>
      </c>
      <c r="ER162" s="23">
        <v>0</v>
      </c>
      <c r="ES162" s="23">
        <v>0</v>
      </c>
      <c r="ET162" s="23">
        <v>0</v>
      </c>
      <c r="EU162" s="23">
        <v>1</v>
      </c>
      <c r="EV162" s="23">
        <v>0</v>
      </c>
      <c r="EW162" s="23">
        <v>0</v>
      </c>
      <c r="EX162" s="23">
        <v>0</v>
      </c>
      <c r="EY162" s="23">
        <v>0</v>
      </c>
      <c r="FB162" s="23" t="s">
        <v>781</v>
      </c>
      <c r="FD162" s="23">
        <v>2500</v>
      </c>
      <c r="FE162" s="23">
        <v>2500</v>
      </c>
      <c r="FG162" s="23">
        <v>2125</v>
      </c>
      <c r="FH162" s="23">
        <v>17.647058823529409</v>
      </c>
      <c r="FI162" s="23">
        <v>375</v>
      </c>
      <c r="FJ162" s="23" t="s">
        <v>2840</v>
      </c>
      <c r="FK162" s="23" t="s">
        <v>782</v>
      </c>
      <c r="FM162" s="23" t="s">
        <v>821</v>
      </c>
      <c r="FN162" s="23" t="s">
        <v>785</v>
      </c>
      <c r="GF162" s="23" t="s">
        <v>781</v>
      </c>
      <c r="GH162" s="23">
        <v>10000</v>
      </c>
      <c r="GI162" s="23">
        <v>8500</v>
      </c>
      <c r="GJ162" s="23">
        <v>17.647058823529409</v>
      </c>
      <c r="GK162" s="23">
        <v>1500</v>
      </c>
      <c r="GL162" s="23" t="s">
        <v>2841</v>
      </c>
      <c r="GM162" s="23" t="s">
        <v>782</v>
      </c>
      <c r="GO162" s="23" t="s">
        <v>821</v>
      </c>
      <c r="GP162" s="23" t="s">
        <v>781</v>
      </c>
      <c r="GQ162" s="23" t="s">
        <v>2568</v>
      </c>
      <c r="GR162" s="23">
        <v>0</v>
      </c>
      <c r="GS162" s="23">
        <v>1</v>
      </c>
      <c r="GT162" s="23">
        <v>0</v>
      </c>
      <c r="GU162" s="23">
        <v>0</v>
      </c>
      <c r="GV162" s="23">
        <v>0</v>
      </c>
      <c r="GW162" s="23">
        <v>1</v>
      </c>
      <c r="GX162" s="23">
        <v>0</v>
      </c>
      <c r="GY162" s="23">
        <v>0</v>
      </c>
      <c r="GZ162" s="23">
        <v>0</v>
      </c>
      <c r="HA162" s="23">
        <v>0</v>
      </c>
      <c r="HB162" s="23">
        <v>0</v>
      </c>
      <c r="HC162" s="23">
        <v>0</v>
      </c>
      <c r="HD162" s="23">
        <v>0</v>
      </c>
      <c r="HE162" s="23">
        <v>0</v>
      </c>
      <c r="KT162" s="23" t="s">
        <v>808</v>
      </c>
      <c r="KU162" s="23">
        <v>1000</v>
      </c>
      <c r="KV162" s="23">
        <v>300</v>
      </c>
      <c r="KW162" s="23">
        <v>150</v>
      </c>
      <c r="KY162" s="23">
        <v>150</v>
      </c>
      <c r="KZ162" s="23">
        <v>0</v>
      </c>
      <c r="LA162" s="23">
        <v>0</v>
      </c>
      <c r="LC162" s="23" t="s">
        <v>807</v>
      </c>
      <c r="LF162" s="23" t="s">
        <v>781</v>
      </c>
      <c r="LG162" s="23" t="s">
        <v>2842</v>
      </c>
      <c r="LH162" s="23">
        <v>0</v>
      </c>
      <c r="LI162" s="23">
        <v>0</v>
      </c>
      <c r="LJ162" s="23">
        <v>0</v>
      </c>
      <c r="LK162" s="23">
        <v>0</v>
      </c>
      <c r="LL162" s="23">
        <v>0</v>
      </c>
      <c r="LM162" s="23">
        <v>0</v>
      </c>
      <c r="LN162" s="23">
        <v>0</v>
      </c>
      <c r="LO162" s="23">
        <v>0</v>
      </c>
      <c r="LP162" s="23">
        <v>0</v>
      </c>
      <c r="LQ162" s="23">
        <v>1</v>
      </c>
      <c r="LR162" s="23">
        <v>0</v>
      </c>
      <c r="LS162" s="23">
        <v>0</v>
      </c>
      <c r="LT162" s="23">
        <v>1</v>
      </c>
      <c r="LU162" s="23">
        <v>0</v>
      </c>
      <c r="LW162" s="23" t="s">
        <v>2843</v>
      </c>
      <c r="LX162" s="23" t="s">
        <v>808</v>
      </c>
      <c r="LY162" s="23">
        <v>1000</v>
      </c>
      <c r="LZ162" s="23">
        <v>1000</v>
      </c>
      <c r="MA162" s="23">
        <v>500</v>
      </c>
      <c r="MC162" s="23">
        <v>463</v>
      </c>
      <c r="MD162" s="23">
        <v>7.9913606911447079</v>
      </c>
      <c r="ME162" s="23">
        <v>37</v>
      </c>
      <c r="MG162" s="23" t="s">
        <v>782</v>
      </c>
      <c r="MI162" s="23" t="s">
        <v>821</v>
      </c>
      <c r="MJ162" s="23" t="s">
        <v>785</v>
      </c>
      <c r="OF162" s="23" t="s">
        <v>808</v>
      </c>
      <c r="OG162" s="23">
        <v>1000</v>
      </c>
      <c r="OH162" s="23">
        <v>250</v>
      </c>
      <c r="OI162" s="23">
        <v>125</v>
      </c>
      <c r="OK162" s="23">
        <v>125</v>
      </c>
      <c r="OL162" s="23">
        <v>0</v>
      </c>
      <c r="OM162" s="23">
        <v>0</v>
      </c>
      <c r="OO162" s="23" t="s">
        <v>807</v>
      </c>
      <c r="OR162" s="23" t="s">
        <v>781</v>
      </c>
      <c r="OS162" s="23" t="s">
        <v>2842</v>
      </c>
      <c r="OT162" s="23">
        <v>0</v>
      </c>
      <c r="OU162" s="23">
        <v>0</v>
      </c>
      <c r="OV162" s="23">
        <v>0</v>
      </c>
      <c r="OW162" s="23">
        <v>0</v>
      </c>
      <c r="OX162" s="23">
        <v>0</v>
      </c>
      <c r="OY162" s="23">
        <v>0</v>
      </c>
      <c r="OZ162" s="23">
        <v>0</v>
      </c>
      <c r="PA162" s="23">
        <v>0</v>
      </c>
      <c r="PB162" s="23">
        <v>0</v>
      </c>
      <c r="PC162" s="23">
        <v>1</v>
      </c>
      <c r="PD162" s="23">
        <v>0</v>
      </c>
      <c r="PE162" s="23">
        <v>0</v>
      </c>
      <c r="PF162" s="23">
        <v>1</v>
      </c>
      <c r="PG162" s="23">
        <v>0</v>
      </c>
      <c r="PI162" s="23" t="s">
        <v>2843</v>
      </c>
      <c r="TZ162" s="23" t="s">
        <v>781</v>
      </c>
      <c r="UB162" s="23">
        <v>250</v>
      </c>
      <c r="UC162" s="23">
        <v>250</v>
      </c>
      <c r="UE162" s="23">
        <v>250</v>
      </c>
      <c r="UF162" s="23">
        <v>0</v>
      </c>
      <c r="UG162" s="23">
        <v>0</v>
      </c>
      <c r="UI162" s="23" t="s">
        <v>782</v>
      </c>
      <c r="UK162" s="23" t="s">
        <v>821</v>
      </c>
      <c r="UL162" s="23" t="s">
        <v>785</v>
      </c>
      <c r="WH162" s="23" t="s">
        <v>785</v>
      </c>
      <c r="WI162" s="23">
        <v>12</v>
      </c>
      <c r="WJ162" s="23">
        <v>1500</v>
      </c>
      <c r="WK162" s="23">
        <v>2500</v>
      </c>
      <c r="WM162" s="23">
        <v>2667</v>
      </c>
      <c r="WN162" s="23">
        <v>-6.2617172853393326</v>
      </c>
      <c r="WO162" s="23">
        <v>-167</v>
      </c>
      <c r="WQ162" s="23" t="s">
        <v>782</v>
      </c>
      <c r="WS162" s="23" t="s">
        <v>821</v>
      </c>
      <c r="WT162" s="23" t="s">
        <v>781</v>
      </c>
      <c r="WU162" s="23" t="s">
        <v>2568</v>
      </c>
      <c r="WV162" s="23">
        <v>0</v>
      </c>
      <c r="WW162" s="23">
        <v>1</v>
      </c>
      <c r="WX162" s="23">
        <v>0</v>
      </c>
      <c r="WY162" s="23">
        <v>0</v>
      </c>
      <c r="WZ162" s="23">
        <v>0</v>
      </c>
      <c r="XA162" s="23">
        <v>1</v>
      </c>
      <c r="XB162" s="23">
        <v>0</v>
      </c>
      <c r="XC162" s="23">
        <v>0</v>
      </c>
      <c r="XD162" s="23">
        <v>0</v>
      </c>
      <c r="XE162" s="23">
        <v>0</v>
      </c>
      <c r="XF162" s="23">
        <v>0</v>
      </c>
      <c r="XG162" s="23">
        <v>0</v>
      </c>
      <c r="XH162" s="23">
        <v>0</v>
      </c>
      <c r="XI162" s="23">
        <v>0</v>
      </c>
      <c r="YN162" s="23" t="s">
        <v>781</v>
      </c>
      <c r="YP162" s="23">
        <v>1200</v>
      </c>
      <c r="YQ162" s="23">
        <v>1200</v>
      </c>
      <c r="YS162" s="23">
        <v>1150</v>
      </c>
      <c r="YT162" s="23">
        <v>4.3478260869565224</v>
      </c>
      <c r="YU162" s="23">
        <v>50</v>
      </c>
      <c r="YW162" s="23" t="s">
        <v>782</v>
      </c>
      <c r="YY162" s="23" t="s">
        <v>821</v>
      </c>
      <c r="YZ162" s="23" t="s">
        <v>781</v>
      </c>
      <c r="ZA162" s="23" t="s">
        <v>811</v>
      </c>
      <c r="ZB162" s="23">
        <v>0</v>
      </c>
      <c r="ZC162" s="23">
        <v>0</v>
      </c>
      <c r="ZD162" s="23">
        <v>0</v>
      </c>
      <c r="ZE162" s="23">
        <v>0</v>
      </c>
      <c r="ZF162" s="23">
        <v>0</v>
      </c>
      <c r="ZG162" s="23">
        <v>0</v>
      </c>
      <c r="ZH162" s="23">
        <v>0</v>
      </c>
      <c r="ZI162" s="23">
        <v>0</v>
      </c>
      <c r="ZJ162" s="23">
        <v>0</v>
      </c>
      <c r="ZK162" s="23">
        <v>0</v>
      </c>
      <c r="ZL162" s="23">
        <v>0</v>
      </c>
      <c r="ZM162" s="23">
        <v>0</v>
      </c>
      <c r="ZN162" s="23">
        <v>1</v>
      </c>
      <c r="ZO162" s="23">
        <v>0</v>
      </c>
      <c r="ZQ162" s="23" t="s">
        <v>2844</v>
      </c>
      <c r="AAB162" s="23" t="s">
        <v>2845</v>
      </c>
      <c r="AAC162" s="25">
        <v>174535592</v>
      </c>
      <c r="AAD162" s="23">
        <v>44314.610983796301</v>
      </c>
      <c r="AAF162" s="23" t="s">
        <v>2172</v>
      </c>
      <c r="AAG162" s="23" t="s">
        <v>2173</v>
      </c>
      <c r="AAJ162" s="23">
        <v>169</v>
      </c>
    </row>
    <row r="163" spans="1:712" x14ac:dyDescent="0.3">
      <c r="A163" s="23" t="s">
        <v>2846</v>
      </c>
      <c r="B163" s="25">
        <v>44314.395264629631</v>
      </c>
      <c r="C163" s="25">
        <v>44314.613741446759</v>
      </c>
      <c r="D163" s="25">
        <v>44314</v>
      </c>
      <c r="E163" s="23" t="s">
        <v>2834</v>
      </c>
      <c r="F163" s="23" t="s">
        <v>816</v>
      </c>
      <c r="G163" s="25">
        <v>44307</v>
      </c>
      <c r="H163" s="23" t="s">
        <v>817</v>
      </c>
      <c r="I163" s="23" t="s">
        <v>818</v>
      </c>
      <c r="J163" s="23" t="s">
        <v>819</v>
      </c>
      <c r="K163" s="23" t="s">
        <v>818</v>
      </c>
      <c r="L163" s="23" t="s">
        <v>780</v>
      </c>
      <c r="M163" s="23" t="s">
        <v>2847</v>
      </c>
      <c r="N163" s="23" t="s">
        <v>2848</v>
      </c>
      <c r="O163" s="23">
        <v>1</v>
      </c>
      <c r="P163" s="23">
        <v>1</v>
      </c>
      <c r="Q163" s="23">
        <v>1</v>
      </c>
      <c r="R163" s="23">
        <v>1</v>
      </c>
      <c r="S163" s="23">
        <v>1</v>
      </c>
      <c r="T163" s="23">
        <v>1</v>
      </c>
      <c r="U163" s="23">
        <v>1</v>
      </c>
      <c r="V163" s="23">
        <v>1</v>
      </c>
      <c r="W163" s="23">
        <v>0</v>
      </c>
      <c r="X163" s="23">
        <v>0</v>
      </c>
      <c r="Y163" s="23">
        <v>0</v>
      </c>
      <c r="Z163" s="23">
        <v>0</v>
      </c>
      <c r="AA163" s="23">
        <v>1</v>
      </c>
      <c r="AB163" s="23">
        <v>1</v>
      </c>
      <c r="AC163" s="23">
        <v>1</v>
      </c>
      <c r="AD163" s="23">
        <v>1</v>
      </c>
      <c r="AE163" s="23">
        <v>1</v>
      </c>
      <c r="AF163" s="23">
        <v>0</v>
      </c>
      <c r="AG163" s="23">
        <v>1</v>
      </c>
      <c r="AH163" s="23">
        <v>0</v>
      </c>
      <c r="AI163" s="23">
        <v>0</v>
      </c>
      <c r="AJ163" s="23">
        <v>0</v>
      </c>
      <c r="AK163" s="23">
        <v>0</v>
      </c>
      <c r="AL163" s="23" t="s">
        <v>781</v>
      </c>
      <c r="AN163" s="23">
        <v>1500</v>
      </c>
      <c r="AO163" s="23">
        <v>1500</v>
      </c>
      <c r="AQ163" s="23">
        <v>1775</v>
      </c>
      <c r="AR163" s="23">
        <v>-15.49295774647887</v>
      </c>
      <c r="AS163" s="23">
        <v>-275</v>
      </c>
      <c r="AT163" s="23" t="s">
        <v>2849</v>
      </c>
      <c r="AU163" s="23" t="s">
        <v>782</v>
      </c>
      <c r="AW163" s="23" t="s">
        <v>821</v>
      </c>
      <c r="AX163" s="23" t="s">
        <v>785</v>
      </c>
      <c r="BP163" s="23" t="s">
        <v>785</v>
      </c>
      <c r="BQ163" s="23">
        <v>18</v>
      </c>
      <c r="BR163" s="23">
        <v>2000</v>
      </c>
      <c r="BS163" s="23">
        <v>2222</v>
      </c>
      <c r="BU163" s="23">
        <v>2778</v>
      </c>
      <c r="BV163" s="23">
        <v>-20.014398848092149</v>
      </c>
      <c r="BW163" s="23">
        <v>-556</v>
      </c>
      <c r="BX163" s="23" t="s">
        <v>2850</v>
      </c>
      <c r="BY163" s="23" t="s">
        <v>782</v>
      </c>
      <c r="CA163" s="23" t="s">
        <v>821</v>
      </c>
      <c r="CB163" s="23" t="s">
        <v>785</v>
      </c>
      <c r="CT163" s="23" t="s">
        <v>781</v>
      </c>
      <c r="CV163" s="23">
        <v>4750</v>
      </c>
      <c r="CW163" s="23">
        <v>4750</v>
      </c>
      <c r="CY163" s="23">
        <v>3500</v>
      </c>
      <c r="CZ163" s="23">
        <v>35.714285714285722</v>
      </c>
      <c r="DA163" s="23">
        <v>1250</v>
      </c>
      <c r="DB163" s="23" t="s">
        <v>2851</v>
      </c>
      <c r="DC163" s="23" t="s">
        <v>782</v>
      </c>
      <c r="DE163" s="23" t="s">
        <v>821</v>
      </c>
      <c r="DF163" s="23" t="s">
        <v>781</v>
      </c>
      <c r="DG163" s="23" t="s">
        <v>2852</v>
      </c>
      <c r="DH163" s="23">
        <v>0</v>
      </c>
      <c r="DI163" s="23">
        <v>1</v>
      </c>
      <c r="DJ163" s="23">
        <v>0</v>
      </c>
      <c r="DK163" s="23">
        <v>0</v>
      </c>
      <c r="DL163" s="23">
        <v>0</v>
      </c>
      <c r="DM163" s="23">
        <v>0</v>
      </c>
      <c r="DN163" s="23">
        <v>0</v>
      </c>
      <c r="DO163" s="23">
        <v>0</v>
      </c>
      <c r="DP163" s="23">
        <v>0</v>
      </c>
      <c r="DQ163" s="23">
        <v>1</v>
      </c>
      <c r="DR163" s="23">
        <v>0</v>
      </c>
      <c r="DS163" s="23">
        <v>0</v>
      </c>
      <c r="DT163" s="23">
        <v>1</v>
      </c>
      <c r="DU163" s="23">
        <v>0</v>
      </c>
      <c r="DW163" s="23" t="s">
        <v>2853</v>
      </c>
      <c r="DX163" s="23" t="s">
        <v>781</v>
      </c>
      <c r="DZ163" s="23">
        <v>7000</v>
      </c>
      <c r="EA163" s="23">
        <v>7000</v>
      </c>
      <c r="EC163" s="23">
        <v>4500</v>
      </c>
      <c r="ED163" s="23">
        <v>55.555555555555557</v>
      </c>
      <c r="EE163" s="23">
        <v>2500</v>
      </c>
      <c r="EF163" s="23" t="s">
        <v>2854</v>
      </c>
      <c r="EG163" s="23" t="s">
        <v>782</v>
      </c>
      <c r="EI163" s="23" t="s">
        <v>827</v>
      </c>
      <c r="EJ163" s="23" t="s">
        <v>781</v>
      </c>
      <c r="EK163" s="23" t="s">
        <v>2852</v>
      </c>
      <c r="EL163" s="23">
        <v>0</v>
      </c>
      <c r="EM163" s="23">
        <v>1</v>
      </c>
      <c r="EN163" s="23">
        <v>0</v>
      </c>
      <c r="EO163" s="23">
        <v>0</v>
      </c>
      <c r="EP163" s="23">
        <v>0</v>
      </c>
      <c r="EQ163" s="23">
        <v>0</v>
      </c>
      <c r="ER163" s="23">
        <v>0</v>
      </c>
      <c r="ES163" s="23">
        <v>0</v>
      </c>
      <c r="ET163" s="23">
        <v>0</v>
      </c>
      <c r="EU163" s="23">
        <v>1</v>
      </c>
      <c r="EV163" s="23">
        <v>0</v>
      </c>
      <c r="EW163" s="23">
        <v>0</v>
      </c>
      <c r="EX163" s="23">
        <v>1</v>
      </c>
      <c r="EY163" s="23">
        <v>0</v>
      </c>
      <c r="FA163" s="23" t="s">
        <v>2855</v>
      </c>
      <c r="FB163" s="23" t="s">
        <v>781</v>
      </c>
      <c r="FD163" s="23">
        <v>1800</v>
      </c>
      <c r="FE163" s="23">
        <v>1800</v>
      </c>
      <c r="FG163" s="23">
        <v>2125</v>
      </c>
      <c r="FH163" s="23">
        <v>-15.294117647058821</v>
      </c>
      <c r="FI163" s="23">
        <v>-325</v>
      </c>
      <c r="FJ163" s="23" t="s">
        <v>2850</v>
      </c>
      <c r="FK163" s="23" t="s">
        <v>782</v>
      </c>
      <c r="FM163" s="23" t="s">
        <v>821</v>
      </c>
      <c r="FN163" s="23" t="s">
        <v>785</v>
      </c>
      <c r="GF163" s="23" t="s">
        <v>781</v>
      </c>
      <c r="GH163" s="23">
        <v>9000</v>
      </c>
      <c r="GI163" s="23">
        <v>8500</v>
      </c>
      <c r="GJ163" s="23">
        <v>5.8823529411764701</v>
      </c>
      <c r="GK163" s="23">
        <v>500</v>
      </c>
      <c r="GM163" s="23" t="s">
        <v>782</v>
      </c>
      <c r="GO163" s="23" t="s">
        <v>821</v>
      </c>
      <c r="GP163" s="23" t="s">
        <v>781</v>
      </c>
      <c r="GQ163" s="23" t="s">
        <v>811</v>
      </c>
      <c r="GR163" s="23">
        <v>0</v>
      </c>
      <c r="GS163" s="23">
        <v>0</v>
      </c>
      <c r="GT163" s="23">
        <v>0</v>
      </c>
      <c r="GU163" s="23">
        <v>0</v>
      </c>
      <c r="GV163" s="23">
        <v>0</v>
      </c>
      <c r="GW163" s="23">
        <v>0</v>
      </c>
      <c r="GX163" s="23">
        <v>0</v>
      </c>
      <c r="GY163" s="23">
        <v>0</v>
      </c>
      <c r="GZ163" s="23">
        <v>0</v>
      </c>
      <c r="HA163" s="23">
        <v>0</v>
      </c>
      <c r="HB163" s="23">
        <v>0</v>
      </c>
      <c r="HC163" s="23">
        <v>0</v>
      </c>
      <c r="HD163" s="23">
        <v>1</v>
      </c>
      <c r="HE163" s="23">
        <v>0</v>
      </c>
      <c r="HG163" s="23" t="s">
        <v>2856</v>
      </c>
      <c r="HH163" s="23" t="s">
        <v>785</v>
      </c>
      <c r="HI163" s="23">
        <v>10</v>
      </c>
      <c r="HJ163" s="23">
        <v>6000</v>
      </c>
      <c r="HK163" s="23">
        <v>3000</v>
      </c>
      <c r="HM163" s="23">
        <v>3750</v>
      </c>
      <c r="HN163" s="23">
        <v>-20</v>
      </c>
      <c r="HO163" s="23">
        <v>-750</v>
      </c>
      <c r="HP163" s="23" t="s">
        <v>2857</v>
      </c>
      <c r="HQ163" s="23" t="s">
        <v>782</v>
      </c>
      <c r="HS163" s="23" t="s">
        <v>821</v>
      </c>
      <c r="HT163" s="23" t="s">
        <v>781</v>
      </c>
      <c r="HU163" s="23" t="s">
        <v>811</v>
      </c>
      <c r="HV163" s="23">
        <v>0</v>
      </c>
      <c r="HW163" s="23">
        <v>0</v>
      </c>
      <c r="HX163" s="23">
        <v>0</v>
      </c>
      <c r="HY163" s="23">
        <v>0</v>
      </c>
      <c r="HZ163" s="23">
        <v>0</v>
      </c>
      <c r="IA163" s="23">
        <v>0</v>
      </c>
      <c r="IB163" s="23">
        <v>0</v>
      </c>
      <c r="IC163" s="23">
        <v>0</v>
      </c>
      <c r="ID163" s="23">
        <v>0</v>
      </c>
      <c r="IE163" s="23">
        <v>0</v>
      </c>
      <c r="IF163" s="23">
        <v>0</v>
      </c>
      <c r="IG163" s="23">
        <v>0</v>
      </c>
      <c r="IH163" s="23">
        <v>1</v>
      </c>
      <c r="II163" s="23">
        <v>0</v>
      </c>
      <c r="IK163" s="23" t="s">
        <v>2858</v>
      </c>
      <c r="IL163" s="23" t="s">
        <v>785</v>
      </c>
      <c r="IM163" s="23">
        <v>20</v>
      </c>
      <c r="IN163" s="23">
        <v>5000</v>
      </c>
      <c r="IO163" s="23">
        <v>7500</v>
      </c>
      <c r="IQ163" s="23">
        <v>5000</v>
      </c>
      <c r="IR163" s="23">
        <v>50</v>
      </c>
      <c r="IS163" s="23">
        <v>2500</v>
      </c>
      <c r="IT163" s="23" t="s">
        <v>2840</v>
      </c>
      <c r="IU163" s="23" t="s">
        <v>782</v>
      </c>
      <c r="IW163" s="23" t="s">
        <v>821</v>
      </c>
      <c r="IX163" s="23" t="s">
        <v>781</v>
      </c>
      <c r="IY163" s="23" t="s">
        <v>2839</v>
      </c>
      <c r="IZ163" s="23">
        <v>0</v>
      </c>
      <c r="JA163" s="23">
        <v>1</v>
      </c>
      <c r="JB163" s="23">
        <v>0</v>
      </c>
      <c r="JC163" s="23">
        <v>0</v>
      </c>
      <c r="JD163" s="23">
        <v>0</v>
      </c>
      <c r="JE163" s="23">
        <v>0</v>
      </c>
      <c r="JF163" s="23">
        <v>0</v>
      </c>
      <c r="JG163" s="23">
        <v>0</v>
      </c>
      <c r="JH163" s="23">
        <v>0</v>
      </c>
      <c r="JI163" s="23">
        <v>1</v>
      </c>
      <c r="JJ163" s="23">
        <v>0</v>
      </c>
      <c r="JK163" s="23">
        <v>0</v>
      </c>
      <c r="JL163" s="23">
        <v>0</v>
      </c>
      <c r="JM163" s="23">
        <v>0</v>
      </c>
      <c r="NB163" s="23" t="s">
        <v>781</v>
      </c>
      <c r="ND163" s="23">
        <v>2000</v>
      </c>
      <c r="NE163" s="23">
        <v>2000</v>
      </c>
      <c r="NG163" s="23">
        <v>2250</v>
      </c>
      <c r="NH163" s="23">
        <v>-11.111111111111111</v>
      </c>
      <c r="NI163" s="23">
        <v>-250</v>
      </c>
      <c r="NJ163" s="23" t="s">
        <v>2850</v>
      </c>
      <c r="NK163" s="23" t="s">
        <v>782</v>
      </c>
      <c r="NM163" s="23" t="s">
        <v>821</v>
      </c>
      <c r="NN163" s="23" t="s">
        <v>781</v>
      </c>
      <c r="NO163" s="23" t="s">
        <v>2859</v>
      </c>
      <c r="NP163" s="23">
        <v>0</v>
      </c>
      <c r="NQ163" s="23">
        <v>0</v>
      </c>
      <c r="NR163" s="23">
        <v>0</v>
      </c>
      <c r="NS163" s="23">
        <v>0</v>
      </c>
      <c r="NT163" s="23">
        <v>0</v>
      </c>
      <c r="NU163" s="23">
        <v>1</v>
      </c>
      <c r="NV163" s="23">
        <v>0</v>
      </c>
      <c r="NW163" s="23">
        <v>0</v>
      </c>
      <c r="NX163" s="23">
        <v>0</v>
      </c>
      <c r="NY163" s="23">
        <v>0</v>
      </c>
      <c r="NZ163" s="23">
        <v>0</v>
      </c>
      <c r="OA163" s="23">
        <v>0</v>
      </c>
      <c r="OB163" s="23">
        <v>1</v>
      </c>
      <c r="OC163" s="23">
        <v>0</v>
      </c>
      <c r="OE163" s="23" t="s">
        <v>2860</v>
      </c>
      <c r="PJ163" s="23" t="s">
        <v>808</v>
      </c>
      <c r="PK163" s="23">
        <v>1000</v>
      </c>
      <c r="PL163" s="23">
        <v>250</v>
      </c>
      <c r="PM163" s="23">
        <v>38</v>
      </c>
      <c r="PO163" s="23">
        <v>36</v>
      </c>
      <c r="PP163" s="23">
        <v>5.5555555555555554</v>
      </c>
      <c r="PQ163" s="23">
        <v>2</v>
      </c>
      <c r="PS163" s="23" t="s">
        <v>807</v>
      </c>
      <c r="PV163" s="23" t="s">
        <v>781</v>
      </c>
      <c r="PW163" s="23" t="s">
        <v>2861</v>
      </c>
      <c r="PX163" s="23">
        <v>0</v>
      </c>
      <c r="PY163" s="23">
        <v>0</v>
      </c>
      <c r="PZ163" s="23">
        <v>0</v>
      </c>
      <c r="QA163" s="23">
        <v>0</v>
      </c>
      <c r="QB163" s="23">
        <v>1</v>
      </c>
      <c r="QC163" s="23">
        <v>0</v>
      </c>
      <c r="QD163" s="23">
        <v>0</v>
      </c>
      <c r="QE163" s="23">
        <v>0</v>
      </c>
      <c r="QF163" s="23">
        <v>0</v>
      </c>
      <c r="QG163" s="23">
        <v>0</v>
      </c>
      <c r="QH163" s="23">
        <v>0</v>
      </c>
      <c r="QI163" s="23">
        <v>0</v>
      </c>
      <c r="QJ163" s="23">
        <v>1</v>
      </c>
      <c r="QK163" s="23">
        <v>0</v>
      </c>
      <c r="QM163" s="23" t="s">
        <v>2843</v>
      </c>
      <c r="QN163" s="23" t="s">
        <v>781</v>
      </c>
      <c r="QP163" s="23">
        <v>2000</v>
      </c>
      <c r="QQ163" s="23">
        <v>2000</v>
      </c>
      <c r="QS163" s="23">
        <v>1900</v>
      </c>
      <c r="QT163" s="23">
        <v>5.2631578947368416</v>
      </c>
      <c r="QU163" s="23">
        <v>100</v>
      </c>
      <c r="QW163" s="23" t="s">
        <v>807</v>
      </c>
      <c r="QZ163" s="23" t="s">
        <v>785</v>
      </c>
      <c r="RR163" s="23" t="s">
        <v>808</v>
      </c>
      <c r="RS163" s="23">
        <v>1000</v>
      </c>
      <c r="RT163" s="23">
        <v>700</v>
      </c>
      <c r="RU163" s="23">
        <v>140</v>
      </c>
      <c r="RW163" s="23">
        <v>150</v>
      </c>
      <c r="RX163" s="23">
        <v>-6.666666666666667</v>
      </c>
      <c r="RY163" s="23">
        <v>-10</v>
      </c>
      <c r="SA163" s="23" t="s">
        <v>782</v>
      </c>
      <c r="SC163" s="23" t="s">
        <v>821</v>
      </c>
      <c r="SD163" s="23" t="s">
        <v>785</v>
      </c>
      <c r="SV163" s="23" t="s">
        <v>808</v>
      </c>
      <c r="SW163" s="23">
        <v>1000</v>
      </c>
      <c r="SX163" s="23">
        <v>500</v>
      </c>
      <c r="SY163" s="23">
        <v>75</v>
      </c>
      <c r="TA163" s="23">
        <v>75</v>
      </c>
      <c r="TB163" s="23">
        <v>0</v>
      </c>
      <c r="TC163" s="23">
        <v>0</v>
      </c>
      <c r="TE163" s="23" t="s">
        <v>782</v>
      </c>
      <c r="TG163" s="23" t="s">
        <v>821</v>
      </c>
      <c r="TH163" s="23" t="s">
        <v>785</v>
      </c>
      <c r="VD163" s="23" t="s">
        <v>781</v>
      </c>
      <c r="VF163" s="23">
        <v>2000</v>
      </c>
      <c r="VG163" s="23">
        <v>2000</v>
      </c>
      <c r="VI163" s="23">
        <v>1625</v>
      </c>
      <c r="VJ163" s="23">
        <v>23.07692307692308</v>
      </c>
      <c r="VK163" s="23">
        <v>375</v>
      </c>
      <c r="VL163" s="23" t="s">
        <v>2851</v>
      </c>
      <c r="VM163" s="23" t="s">
        <v>782</v>
      </c>
      <c r="VO163" s="23" t="s">
        <v>821</v>
      </c>
      <c r="VP163" s="23" t="s">
        <v>781</v>
      </c>
      <c r="VQ163" s="23" t="s">
        <v>2839</v>
      </c>
      <c r="VR163" s="23">
        <v>0</v>
      </c>
      <c r="VS163" s="23">
        <v>1</v>
      </c>
      <c r="VT163" s="23">
        <v>0</v>
      </c>
      <c r="VU163" s="23">
        <v>0</v>
      </c>
      <c r="VV163" s="23">
        <v>0</v>
      </c>
      <c r="VW163" s="23">
        <v>0</v>
      </c>
      <c r="VX163" s="23">
        <v>0</v>
      </c>
      <c r="VY163" s="23">
        <v>0</v>
      </c>
      <c r="VZ163" s="23">
        <v>0</v>
      </c>
      <c r="WA163" s="23">
        <v>1</v>
      </c>
      <c r="WB163" s="23">
        <v>0</v>
      </c>
      <c r="WC163" s="23">
        <v>0</v>
      </c>
      <c r="WD163" s="23">
        <v>0</v>
      </c>
      <c r="WE163" s="23">
        <v>0</v>
      </c>
      <c r="AAB163" s="23" t="s">
        <v>2862</v>
      </c>
      <c r="AAC163" s="25">
        <v>174537452</v>
      </c>
      <c r="AAD163" s="23">
        <v>44314.616226851853</v>
      </c>
      <c r="AAF163" s="23" t="s">
        <v>2172</v>
      </c>
      <c r="AAG163" s="23" t="s">
        <v>2173</v>
      </c>
      <c r="AAJ163" s="23">
        <v>170</v>
      </c>
    </row>
    <row r="164" spans="1:712" x14ac:dyDescent="0.3">
      <c r="A164" s="23" t="s">
        <v>2863</v>
      </c>
      <c r="B164" s="25">
        <v>44314.321263819453</v>
      </c>
      <c r="C164" s="25">
        <v>44314.323898032409</v>
      </c>
      <c r="D164" s="25">
        <v>44314</v>
      </c>
      <c r="E164" s="23" t="s">
        <v>2531</v>
      </c>
      <c r="F164" s="23" t="s">
        <v>790</v>
      </c>
      <c r="G164" s="25">
        <v>44314</v>
      </c>
      <c r="H164" s="23" t="s">
        <v>864</v>
      </c>
      <c r="I164" s="23" t="s">
        <v>865</v>
      </c>
      <c r="J164" s="23" t="s">
        <v>865</v>
      </c>
      <c r="K164" s="23" t="s">
        <v>865</v>
      </c>
      <c r="L164" s="23" t="s">
        <v>780</v>
      </c>
      <c r="M164" s="23" t="s">
        <v>2864</v>
      </c>
      <c r="N164" s="23" t="s">
        <v>844</v>
      </c>
      <c r="O164" s="23">
        <v>0</v>
      </c>
      <c r="P164" s="23">
        <v>0</v>
      </c>
      <c r="Q164" s="23">
        <v>0</v>
      </c>
      <c r="R164" s="23">
        <v>0</v>
      </c>
      <c r="S164" s="23">
        <v>0</v>
      </c>
      <c r="T164" s="23">
        <v>0</v>
      </c>
      <c r="U164" s="23">
        <v>0</v>
      </c>
      <c r="V164" s="23">
        <v>0</v>
      </c>
      <c r="W164" s="23">
        <v>0</v>
      </c>
      <c r="X164" s="23">
        <v>1</v>
      </c>
      <c r="Y164" s="23">
        <v>0</v>
      </c>
      <c r="Z164" s="23">
        <v>0</v>
      </c>
      <c r="AA164" s="23">
        <v>0</v>
      </c>
      <c r="AB164" s="23">
        <v>0</v>
      </c>
      <c r="AC164" s="23">
        <v>0</v>
      </c>
      <c r="AD164" s="23">
        <v>0</v>
      </c>
      <c r="AE164" s="23">
        <v>0</v>
      </c>
      <c r="AF164" s="23">
        <v>0</v>
      </c>
      <c r="AG164" s="23">
        <v>0</v>
      </c>
      <c r="AH164" s="23">
        <v>0</v>
      </c>
      <c r="AI164" s="23">
        <v>0</v>
      </c>
      <c r="AJ164" s="23">
        <v>0</v>
      </c>
      <c r="AK164" s="23">
        <v>0</v>
      </c>
      <c r="KT164" s="23" t="s">
        <v>808</v>
      </c>
      <c r="KU164" s="23">
        <v>1000</v>
      </c>
      <c r="KV164" s="23">
        <v>425</v>
      </c>
      <c r="KW164" s="23">
        <v>213</v>
      </c>
      <c r="KY164" s="23">
        <v>167</v>
      </c>
      <c r="KZ164" s="23">
        <v>27.54491017964072</v>
      </c>
      <c r="LA164" s="23">
        <v>46</v>
      </c>
      <c r="LB164" s="23" t="s">
        <v>2865</v>
      </c>
      <c r="LC164" s="23" t="s">
        <v>782</v>
      </c>
      <c r="LE164" s="23" t="s">
        <v>850</v>
      </c>
      <c r="LF164" s="23" t="s">
        <v>781</v>
      </c>
      <c r="LG164" s="23" t="s">
        <v>840</v>
      </c>
      <c r="LH164" s="23">
        <v>0</v>
      </c>
      <c r="LI164" s="23">
        <v>0</v>
      </c>
      <c r="LJ164" s="23">
        <v>1</v>
      </c>
      <c r="LK164" s="23">
        <v>0</v>
      </c>
      <c r="LL164" s="23">
        <v>0</v>
      </c>
      <c r="LM164" s="23">
        <v>0</v>
      </c>
      <c r="LN164" s="23">
        <v>0</v>
      </c>
      <c r="LO164" s="23">
        <v>0</v>
      </c>
      <c r="LP164" s="23">
        <v>0</v>
      </c>
      <c r="LQ164" s="23">
        <v>0</v>
      </c>
      <c r="LR164" s="23">
        <v>0</v>
      </c>
      <c r="LS164" s="23">
        <v>0</v>
      </c>
      <c r="LT164" s="23">
        <v>0</v>
      </c>
      <c r="LU164" s="23">
        <v>0</v>
      </c>
      <c r="LV164" s="23" t="s">
        <v>2866</v>
      </c>
      <c r="AAB164" s="23" t="s">
        <v>2867</v>
      </c>
      <c r="AAC164" s="25">
        <v>174541826</v>
      </c>
      <c r="AAD164" s="23">
        <v>44314.624432870369</v>
      </c>
      <c r="AAF164" s="23" t="s">
        <v>2172</v>
      </c>
      <c r="AAG164" s="23" t="s">
        <v>2173</v>
      </c>
      <c r="AAJ164" s="23">
        <v>171</v>
      </c>
    </row>
    <row r="165" spans="1:712" x14ac:dyDescent="0.3">
      <c r="A165" s="23" t="s">
        <v>2868</v>
      </c>
      <c r="B165" s="25">
        <v>44314.35215979167</v>
      </c>
      <c r="C165" s="25">
        <v>44314.354376550917</v>
      </c>
      <c r="D165" s="25">
        <v>44314</v>
      </c>
      <c r="E165" s="23" t="s">
        <v>2531</v>
      </c>
      <c r="F165" s="23" t="s">
        <v>790</v>
      </c>
      <c r="G165" s="25">
        <v>44314</v>
      </c>
      <c r="H165" s="23" t="s">
        <v>864</v>
      </c>
      <c r="I165" s="23" t="s">
        <v>865</v>
      </c>
      <c r="J165" s="23" t="s">
        <v>865</v>
      </c>
      <c r="K165" s="23" t="s">
        <v>865</v>
      </c>
      <c r="L165" s="23" t="s">
        <v>780</v>
      </c>
      <c r="M165" s="23" t="s">
        <v>2869</v>
      </c>
      <c r="N165" s="23" t="s">
        <v>844</v>
      </c>
      <c r="O165" s="23">
        <v>0</v>
      </c>
      <c r="P165" s="23">
        <v>0</v>
      </c>
      <c r="Q165" s="23">
        <v>0</v>
      </c>
      <c r="R165" s="23">
        <v>0</v>
      </c>
      <c r="S165" s="23">
        <v>0</v>
      </c>
      <c r="T165" s="23">
        <v>0</v>
      </c>
      <c r="U165" s="23">
        <v>0</v>
      </c>
      <c r="V165" s="23">
        <v>0</v>
      </c>
      <c r="W165" s="23">
        <v>0</v>
      </c>
      <c r="X165" s="23">
        <v>1</v>
      </c>
      <c r="Y165" s="23">
        <v>0</v>
      </c>
      <c r="Z165" s="23">
        <v>0</v>
      </c>
      <c r="AA165" s="23">
        <v>0</v>
      </c>
      <c r="AB165" s="23">
        <v>0</v>
      </c>
      <c r="AC165" s="23">
        <v>0</v>
      </c>
      <c r="AD165" s="23">
        <v>0</v>
      </c>
      <c r="AE165" s="23">
        <v>0</v>
      </c>
      <c r="AF165" s="23">
        <v>0</v>
      </c>
      <c r="AG165" s="23">
        <v>0</v>
      </c>
      <c r="AH165" s="23">
        <v>0</v>
      </c>
      <c r="AI165" s="23">
        <v>0</v>
      </c>
      <c r="AJ165" s="23">
        <v>0</v>
      </c>
      <c r="AK165" s="23">
        <v>0</v>
      </c>
      <c r="KT165" s="23" t="s">
        <v>808</v>
      </c>
      <c r="KU165" s="23">
        <v>1000</v>
      </c>
      <c r="KV165" s="23">
        <v>425</v>
      </c>
      <c r="KW165" s="23">
        <v>213</v>
      </c>
      <c r="KY165" s="23">
        <v>167</v>
      </c>
      <c r="KZ165" s="23">
        <v>27.54491017964072</v>
      </c>
      <c r="LA165" s="23">
        <v>46</v>
      </c>
      <c r="LB165" s="23" t="s">
        <v>2728</v>
      </c>
      <c r="LC165" s="23" t="s">
        <v>782</v>
      </c>
      <c r="LE165" s="23" t="s">
        <v>850</v>
      </c>
      <c r="LF165" s="23" t="s">
        <v>781</v>
      </c>
      <c r="LG165" s="23" t="s">
        <v>840</v>
      </c>
      <c r="LH165" s="23">
        <v>0</v>
      </c>
      <c r="LI165" s="23">
        <v>0</v>
      </c>
      <c r="LJ165" s="23">
        <v>1</v>
      </c>
      <c r="LK165" s="23">
        <v>0</v>
      </c>
      <c r="LL165" s="23">
        <v>0</v>
      </c>
      <c r="LM165" s="23">
        <v>0</v>
      </c>
      <c r="LN165" s="23">
        <v>0</v>
      </c>
      <c r="LO165" s="23">
        <v>0</v>
      </c>
      <c r="LP165" s="23">
        <v>0</v>
      </c>
      <c r="LQ165" s="23">
        <v>0</v>
      </c>
      <c r="LR165" s="23">
        <v>0</v>
      </c>
      <c r="LS165" s="23">
        <v>0</v>
      </c>
      <c r="LT165" s="23">
        <v>0</v>
      </c>
      <c r="LU165" s="23">
        <v>0</v>
      </c>
      <c r="LV165" s="23" t="s">
        <v>2870</v>
      </c>
      <c r="AAB165" s="23" t="s">
        <v>2871</v>
      </c>
      <c r="AAC165" s="25">
        <v>174541878</v>
      </c>
      <c r="AAD165" s="23">
        <v>44314.624548611122</v>
      </c>
      <c r="AAF165" s="23" t="s">
        <v>2172</v>
      </c>
      <c r="AAG165" s="23" t="s">
        <v>2173</v>
      </c>
      <c r="AAJ165" s="23">
        <v>172</v>
      </c>
    </row>
    <row r="166" spans="1:712" x14ac:dyDescent="0.3">
      <c r="A166" s="23" t="s">
        <v>2872</v>
      </c>
      <c r="B166" s="25">
        <v>44314.354691250002</v>
      </c>
      <c r="C166" s="25">
        <v>44314.356426296297</v>
      </c>
      <c r="D166" s="25">
        <v>44314</v>
      </c>
      <c r="E166" s="23" t="s">
        <v>2531</v>
      </c>
      <c r="F166" s="23" t="s">
        <v>790</v>
      </c>
      <c r="G166" s="25">
        <v>44314</v>
      </c>
      <c r="H166" s="23" t="s">
        <v>864</v>
      </c>
      <c r="I166" s="23" t="s">
        <v>865</v>
      </c>
      <c r="J166" s="23" t="s">
        <v>865</v>
      </c>
      <c r="K166" s="23" t="s">
        <v>865</v>
      </c>
      <c r="L166" s="23" t="s">
        <v>780</v>
      </c>
      <c r="M166" s="23" t="s">
        <v>2873</v>
      </c>
      <c r="N166" s="23" t="s">
        <v>809</v>
      </c>
      <c r="O166" s="23">
        <v>0</v>
      </c>
      <c r="P166" s="23">
        <v>0</v>
      </c>
      <c r="Q166" s="23">
        <v>0</v>
      </c>
      <c r="R166" s="23">
        <v>0</v>
      </c>
      <c r="S166" s="23">
        <v>0</v>
      </c>
      <c r="T166" s="23">
        <v>0</v>
      </c>
      <c r="U166" s="23">
        <v>0</v>
      </c>
      <c r="V166" s="23">
        <v>0</v>
      </c>
      <c r="W166" s="23">
        <v>0</v>
      </c>
      <c r="X166" s="23">
        <v>0</v>
      </c>
      <c r="Y166" s="23">
        <v>0</v>
      </c>
      <c r="Z166" s="23">
        <v>0</v>
      </c>
      <c r="AA166" s="23">
        <v>0</v>
      </c>
      <c r="AB166" s="23">
        <v>0</v>
      </c>
      <c r="AC166" s="23">
        <v>0</v>
      </c>
      <c r="AD166" s="23">
        <v>1</v>
      </c>
      <c r="AE166" s="23">
        <v>0</v>
      </c>
      <c r="AF166" s="23">
        <v>0</v>
      </c>
      <c r="AG166" s="23">
        <v>0</v>
      </c>
      <c r="AH166" s="23">
        <v>0</v>
      </c>
      <c r="AI166" s="23">
        <v>0</v>
      </c>
      <c r="AJ166" s="23">
        <v>0</v>
      </c>
      <c r="AK166" s="23">
        <v>0</v>
      </c>
      <c r="NB166" s="23" t="s">
        <v>781</v>
      </c>
      <c r="ND166" s="23">
        <v>1500</v>
      </c>
      <c r="NE166" s="23">
        <v>1500</v>
      </c>
      <c r="NG166" s="23">
        <v>1500</v>
      </c>
      <c r="NH166" s="23">
        <v>0</v>
      </c>
      <c r="NI166" s="23">
        <v>0</v>
      </c>
      <c r="NK166" s="23" t="s">
        <v>807</v>
      </c>
      <c r="NN166" s="23" t="s">
        <v>781</v>
      </c>
      <c r="NO166" s="23" t="s">
        <v>811</v>
      </c>
      <c r="NP166" s="23">
        <v>0</v>
      </c>
      <c r="NQ166" s="23">
        <v>0</v>
      </c>
      <c r="NR166" s="23">
        <v>0</v>
      </c>
      <c r="NS166" s="23">
        <v>0</v>
      </c>
      <c r="NT166" s="23">
        <v>0</v>
      </c>
      <c r="NU166" s="23">
        <v>0</v>
      </c>
      <c r="NV166" s="23">
        <v>0</v>
      </c>
      <c r="NW166" s="23">
        <v>0</v>
      </c>
      <c r="NX166" s="23">
        <v>0</v>
      </c>
      <c r="NY166" s="23">
        <v>0</v>
      </c>
      <c r="NZ166" s="23">
        <v>0</v>
      </c>
      <c r="OA166" s="23">
        <v>0</v>
      </c>
      <c r="OB166" s="23">
        <v>1</v>
      </c>
      <c r="OC166" s="23">
        <v>0</v>
      </c>
      <c r="OE166" s="23" t="s">
        <v>2874</v>
      </c>
      <c r="AAB166" s="23" t="s">
        <v>2717</v>
      </c>
      <c r="AAC166" s="25">
        <v>174541909</v>
      </c>
      <c r="AAD166" s="23">
        <v>44314.624618055561</v>
      </c>
      <c r="AAF166" s="23" t="s">
        <v>2172</v>
      </c>
      <c r="AAG166" s="23" t="s">
        <v>2173</v>
      </c>
      <c r="AAJ166" s="23">
        <v>173</v>
      </c>
    </row>
    <row r="167" spans="1:712" x14ac:dyDescent="0.3">
      <c r="A167" s="23" t="s">
        <v>2875</v>
      </c>
      <c r="B167" s="25">
        <v>44314.35671537037</v>
      </c>
      <c r="C167" s="25">
        <v>44314.357713356483</v>
      </c>
      <c r="D167" s="25">
        <v>44314</v>
      </c>
      <c r="E167" s="23" t="s">
        <v>2531</v>
      </c>
      <c r="F167" s="23" t="s">
        <v>790</v>
      </c>
      <c r="G167" s="25">
        <v>44314</v>
      </c>
      <c r="H167" s="23" t="s">
        <v>864</v>
      </c>
      <c r="I167" s="23" t="s">
        <v>865</v>
      </c>
      <c r="J167" s="23" t="s">
        <v>865</v>
      </c>
      <c r="K167" s="23" t="s">
        <v>865</v>
      </c>
      <c r="L167" s="23" t="s">
        <v>793</v>
      </c>
      <c r="M167" s="23" t="s">
        <v>2876</v>
      </c>
      <c r="N167" s="23" t="s">
        <v>809</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1</v>
      </c>
      <c r="AE167" s="23">
        <v>0</v>
      </c>
      <c r="AF167" s="23">
        <v>0</v>
      </c>
      <c r="AG167" s="23">
        <v>0</v>
      </c>
      <c r="AH167" s="23">
        <v>0</v>
      </c>
      <c r="AI167" s="23">
        <v>0</v>
      </c>
      <c r="AJ167" s="23">
        <v>0</v>
      </c>
      <c r="AK167" s="23">
        <v>0</v>
      </c>
      <c r="NB167" s="23" t="s">
        <v>781</v>
      </c>
      <c r="ND167" s="23">
        <v>1500</v>
      </c>
      <c r="NE167" s="23">
        <v>1500</v>
      </c>
      <c r="NG167" s="23">
        <v>1500</v>
      </c>
      <c r="NH167" s="23">
        <v>0</v>
      </c>
      <c r="NI167" s="23">
        <v>0</v>
      </c>
      <c r="NK167" s="23" t="s">
        <v>782</v>
      </c>
      <c r="NM167" s="23" t="s">
        <v>827</v>
      </c>
      <c r="NN167" s="23" t="s">
        <v>781</v>
      </c>
      <c r="NO167" s="23" t="s">
        <v>2568</v>
      </c>
      <c r="NP167" s="23">
        <v>0</v>
      </c>
      <c r="NQ167" s="23">
        <v>1</v>
      </c>
      <c r="NR167" s="23">
        <v>0</v>
      </c>
      <c r="NS167" s="23">
        <v>0</v>
      </c>
      <c r="NT167" s="23">
        <v>0</v>
      </c>
      <c r="NU167" s="23">
        <v>1</v>
      </c>
      <c r="NV167" s="23">
        <v>0</v>
      </c>
      <c r="NW167" s="23">
        <v>0</v>
      </c>
      <c r="NX167" s="23">
        <v>0</v>
      </c>
      <c r="NY167" s="23">
        <v>0</v>
      </c>
      <c r="NZ167" s="23">
        <v>0</v>
      </c>
      <c r="OA167" s="23">
        <v>0</v>
      </c>
      <c r="OB167" s="23">
        <v>0</v>
      </c>
      <c r="OC167" s="23">
        <v>0</v>
      </c>
      <c r="AAB167" s="23" t="s">
        <v>2717</v>
      </c>
      <c r="AAC167" s="25">
        <v>174541937</v>
      </c>
      <c r="AAD167" s="23">
        <v>44314.624664351853</v>
      </c>
      <c r="AAF167" s="23" t="s">
        <v>2172</v>
      </c>
      <c r="AAG167" s="23" t="s">
        <v>2173</v>
      </c>
      <c r="AAJ167" s="23">
        <v>174</v>
      </c>
    </row>
    <row r="168" spans="1:712" x14ac:dyDescent="0.3">
      <c r="A168" s="23" t="s">
        <v>2877</v>
      </c>
      <c r="B168" s="25">
        <v>44314.395153321762</v>
      </c>
      <c r="C168" s="25">
        <v>44314.396195682872</v>
      </c>
      <c r="D168" s="25">
        <v>44314</v>
      </c>
      <c r="E168" s="23" t="s">
        <v>2531</v>
      </c>
      <c r="F168" s="23" t="s">
        <v>790</v>
      </c>
      <c r="G168" s="25">
        <v>44314</v>
      </c>
      <c r="H168" s="23" t="s">
        <v>864</v>
      </c>
      <c r="I168" s="23" t="s">
        <v>865</v>
      </c>
      <c r="J168" s="23" t="s">
        <v>865</v>
      </c>
      <c r="K168" s="23" t="s">
        <v>865</v>
      </c>
      <c r="L168" s="23" t="s">
        <v>793</v>
      </c>
      <c r="M168" s="23" t="s">
        <v>2878</v>
      </c>
      <c r="N168" s="23" t="s">
        <v>860</v>
      </c>
      <c r="O168" s="23">
        <v>0</v>
      </c>
      <c r="P168" s="23">
        <v>0</v>
      </c>
      <c r="Q168" s="23">
        <v>0</v>
      </c>
      <c r="R168" s="23">
        <v>0</v>
      </c>
      <c r="S168" s="23">
        <v>0</v>
      </c>
      <c r="T168" s="23">
        <v>0</v>
      </c>
      <c r="U168" s="23">
        <v>0</v>
      </c>
      <c r="V168" s="23">
        <v>0</v>
      </c>
      <c r="W168" s="23">
        <v>0</v>
      </c>
      <c r="X168" s="23">
        <v>0</v>
      </c>
      <c r="Y168" s="23">
        <v>0</v>
      </c>
      <c r="Z168" s="23">
        <v>0</v>
      </c>
      <c r="AA168" s="23">
        <v>0</v>
      </c>
      <c r="AB168" s="23">
        <v>0</v>
      </c>
      <c r="AC168" s="23">
        <v>0</v>
      </c>
      <c r="AD168" s="23">
        <v>0</v>
      </c>
      <c r="AE168" s="23">
        <v>1</v>
      </c>
      <c r="AF168" s="23">
        <v>0</v>
      </c>
      <c r="AG168" s="23">
        <v>0</v>
      </c>
      <c r="AH168" s="23">
        <v>0</v>
      </c>
      <c r="AI168" s="23">
        <v>0</v>
      </c>
      <c r="AJ168" s="23">
        <v>0</v>
      </c>
      <c r="AK168" s="23">
        <v>0</v>
      </c>
      <c r="QN168" s="23" t="s">
        <v>781</v>
      </c>
      <c r="QP168" s="23">
        <v>2000</v>
      </c>
      <c r="QQ168" s="23">
        <v>2000</v>
      </c>
      <c r="QS168" s="23">
        <v>2000</v>
      </c>
      <c r="QT168" s="23">
        <v>0</v>
      </c>
      <c r="QU168" s="23">
        <v>0</v>
      </c>
      <c r="QW168" s="23" t="s">
        <v>796</v>
      </c>
      <c r="QX168" s="23" t="s">
        <v>806</v>
      </c>
      <c r="QZ168" s="23" t="s">
        <v>781</v>
      </c>
      <c r="RA168" s="23" t="s">
        <v>2721</v>
      </c>
      <c r="RB168" s="23">
        <v>0</v>
      </c>
      <c r="RC168" s="23">
        <v>1</v>
      </c>
      <c r="RD168" s="23">
        <v>0</v>
      </c>
      <c r="RE168" s="23">
        <v>0</v>
      </c>
      <c r="RF168" s="23">
        <v>0</v>
      </c>
      <c r="RG168" s="23">
        <v>0</v>
      </c>
      <c r="RH168" s="23">
        <v>0</v>
      </c>
      <c r="RI168" s="23">
        <v>0</v>
      </c>
      <c r="RJ168" s="23">
        <v>0</v>
      </c>
      <c r="RK168" s="23">
        <v>0</v>
      </c>
      <c r="RL168" s="23">
        <v>0</v>
      </c>
      <c r="RM168" s="23">
        <v>0</v>
      </c>
      <c r="RN168" s="23">
        <v>1</v>
      </c>
      <c r="RO168" s="23">
        <v>0</v>
      </c>
      <c r="RQ168" s="23" t="s">
        <v>2879</v>
      </c>
      <c r="AAB168" s="23" t="s">
        <v>2717</v>
      </c>
      <c r="AAC168" s="25">
        <v>174541985</v>
      </c>
      <c r="AAD168" s="23">
        <v>44314.6247337963</v>
      </c>
      <c r="AAF168" s="23" t="s">
        <v>2172</v>
      </c>
      <c r="AAG168" s="23" t="s">
        <v>2173</v>
      </c>
      <c r="AAJ168" s="23">
        <v>175</v>
      </c>
    </row>
    <row r="169" spans="1:712" x14ac:dyDescent="0.3">
      <c r="A169" s="23" t="s">
        <v>2880</v>
      </c>
      <c r="B169" s="25">
        <v>44314.397895173614</v>
      </c>
      <c r="C169" s="25">
        <v>44314.407392847221</v>
      </c>
      <c r="D169" s="25">
        <v>44314</v>
      </c>
      <c r="E169" s="23" t="s">
        <v>2531</v>
      </c>
      <c r="F169" s="23" t="s">
        <v>790</v>
      </c>
      <c r="G169" s="25">
        <v>44314</v>
      </c>
      <c r="H169" s="23" t="s">
        <v>864</v>
      </c>
      <c r="I169" s="23" t="s">
        <v>865</v>
      </c>
      <c r="J169" s="23" t="s">
        <v>865</v>
      </c>
      <c r="K169" s="23" t="s">
        <v>865</v>
      </c>
      <c r="L169" s="23" t="s">
        <v>793</v>
      </c>
      <c r="M169" s="23" t="s">
        <v>2881</v>
      </c>
      <c r="N169" s="23" t="s">
        <v>860</v>
      </c>
      <c r="O169" s="23">
        <v>0</v>
      </c>
      <c r="P169" s="23">
        <v>0</v>
      </c>
      <c r="Q169" s="23">
        <v>0</v>
      </c>
      <c r="R169" s="23">
        <v>0</v>
      </c>
      <c r="S169" s="23">
        <v>0</v>
      </c>
      <c r="T169" s="23">
        <v>0</v>
      </c>
      <c r="U169" s="23">
        <v>0</v>
      </c>
      <c r="V169" s="23">
        <v>0</v>
      </c>
      <c r="W169" s="23">
        <v>0</v>
      </c>
      <c r="X169" s="23">
        <v>0</v>
      </c>
      <c r="Y169" s="23">
        <v>0</v>
      </c>
      <c r="Z169" s="23">
        <v>0</v>
      </c>
      <c r="AA169" s="23">
        <v>0</v>
      </c>
      <c r="AB169" s="23">
        <v>0</v>
      </c>
      <c r="AC169" s="23">
        <v>0</v>
      </c>
      <c r="AD169" s="23">
        <v>0</v>
      </c>
      <c r="AE169" s="23">
        <v>1</v>
      </c>
      <c r="AF169" s="23">
        <v>0</v>
      </c>
      <c r="AG169" s="23">
        <v>0</v>
      </c>
      <c r="AH169" s="23">
        <v>0</v>
      </c>
      <c r="AI169" s="23">
        <v>0</v>
      </c>
      <c r="AJ169" s="23">
        <v>0</v>
      </c>
      <c r="AK169" s="23">
        <v>0</v>
      </c>
      <c r="QN169" s="23" t="s">
        <v>781</v>
      </c>
      <c r="QP169" s="23">
        <v>2000</v>
      </c>
      <c r="QQ169" s="23">
        <v>2000</v>
      </c>
      <c r="QS169" s="23">
        <v>2000</v>
      </c>
      <c r="QT169" s="23">
        <v>0</v>
      </c>
      <c r="QU169" s="23">
        <v>0</v>
      </c>
      <c r="QW169" s="23" t="s">
        <v>796</v>
      </c>
      <c r="QX169" s="23" t="s">
        <v>806</v>
      </c>
      <c r="QZ169" s="23" t="s">
        <v>781</v>
      </c>
      <c r="RA169" s="23" t="s">
        <v>2882</v>
      </c>
      <c r="RB169" s="23">
        <v>0</v>
      </c>
      <c r="RC169" s="23">
        <v>1</v>
      </c>
      <c r="RD169" s="23">
        <v>0</v>
      </c>
      <c r="RE169" s="23">
        <v>0</v>
      </c>
      <c r="RF169" s="23">
        <v>0</v>
      </c>
      <c r="RG169" s="23">
        <v>1</v>
      </c>
      <c r="RH169" s="23">
        <v>0</v>
      </c>
      <c r="RI169" s="23">
        <v>0</v>
      </c>
      <c r="RJ169" s="23">
        <v>0</v>
      </c>
      <c r="RK169" s="23">
        <v>0</v>
      </c>
      <c r="RL169" s="23">
        <v>0</v>
      </c>
      <c r="RM169" s="23">
        <v>0</v>
      </c>
      <c r="RN169" s="23">
        <v>1</v>
      </c>
      <c r="RO169" s="23">
        <v>0</v>
      </c>
      <c r="RQ169" s="23" t="s">
        <v>2883</v>
      </c>
      <c r="AAB169" s="23" t="s">
        <v>2717</v>
      </c>
      <c r="AAC169" s="25">
        <v>174542053</v>
      </c>
      <c r="AAD169" s="23">
        <v>44314.624826388892</v>
      </c>
      <c r="AAF169" s="23" t="s">
        <v>2172</v>
      </c>
      <c r="AAG169" s="23" t="s">
        <v>2173</v>
      </c>
      <c r="AAJ169" s="23">
        <v>176</v>
      </c>
    </row>
    <row r="170" spans="1:712" x14ac:dyDescent="0.3">
      <c r="A170" s="23" t="s">
        <v>2884</v>
      </c>
      <c r="B170" s="25">
        <v>44314.407728472223</v>
      </c>
      <c r="C170" s="25">
        <v>44314.409155891197</v>
      </c>
      <c r="D170" s="25">
        <v>44314</v>
      </c>
      <c r="E170" s="23" t="s">
        <v>2531</v>
      </c>
      <c r="F170" s="23" t="s">
        <v>790</v>
      </c>
      <c r="G170" s="25">
        <v>44314</v>
      </c>
      <c r="H170" s="23" t="s">
        <v>864</v>
      </c>
      <c r="I170" s="23" t="s">
        <v>865</v>
      </c>
      <c r="J170" s="23" t="s">
        <v>865</v>
      </c>
      <c r="K170" s="23" t="s">
        <v>865</v>
      </c>
      <c r="L170" s="23" t="s">
        <v>780</v>
      </c>
      <c r="M170" s="23" t="s">
        <v>2869</v>
      </c>
      <c r="N170" s="23" t="s">
        <v>876</v>
      </c>
      <c r="O170" s="23">
        <v>0</v>
      </c>
      <c r="P170" s="23">
        <v>0</v>
      </c>
      <c r="Q170" s="23">
        <v>0</v>
      </c>
      <c r="R170" s="23">
        <v>0</v>
      </c>
      <c r="S170" s="23">
        <v>0</v>
      </c>
      <c r="T170" s="23">
        <v>0</v>
      </c>
      <c r="U170" s="23">
        <v>0</v>
      </c>
      <c r="V170" s="23">
        <v>0</v>
      </c>
      <c r="W170" s="23">
        <v>0</v>
      </c>
      <c r="X170" s="23">
        <v>0</v>
      </c>
      <c r="Y170" s="23">
        <v>0</v>
      </c>
      <c r="Z170" s="23">
        <v>0</v>
      </c>
      <c r="AA170" s="23">
        <v>0</v>
      </c>
      <c r="AB170" s="23">
        <v>0</v>
      </c>
      <c r="AC170" s="23">
        <v>1</v>
      </c>
      <c r="AD170" s="23">
        <v>0</v>
      </c>
      <c r="AE170" s="23">
        <v>0</v>
      </c>
      <c r="AF170" s="23">
        <v>0</v>
      </c>
      <c r="AG170" s="23">
        <v>0</v>
      </c>
      <c r="AH170" s="23">
        <v>0</v>
      </c>
      <c r="AI170" s="23">
        <v>0</v>
      </c>
      <c r="AJ170" s="23">
        <v>0</v>
      </c>
      <c r="AK170" s="23">
        <v>0</v>
      </c>
      <c r="SV170" s="23" t="s">
        <v>808</v>
      </c>
      <c r="SW170" s="23">
        <v>1000</v>
      </c>
      <c r="TA170" s="23">
        <v>300</v>
      </c>
      <c r="TB170" s="23">
        <v>0</v>
      </c>
      <c r="TC170" s="23">
        <v>0</v>
      </c>
      <c r="TE170" s="23" t="s">
        <v>796</v>
      </c>
      <c r="TF170" s="23" t="s">
        <v>806</v>
      </c>
      <c r="TH170" s="23" t="s">
        <v>781</v>
      </c>
      <c r="TI170" s="23" t="s">
        <v>2721</v>
      </c>
      <c r="TJ170" s="23">
        <v>0</v>
      </c>
      <c r="TK170" s="23">
        <v>1</v>
      </c>
      <c r="TL170" s="23">
        <v>0</v>
      </c>
      <c r="TM170" s="23">
        <v>0</v>
      </c>
      <c r="TN170" s="23">
        <v>0</v>
      </c>
      <c r="TO170" s="23">
        <v>0</v>
      </c>
      <c r="TP170" s="23">
        <v>0</v>
      </c>
      <c r="TQ170" s="23">
        <v>0</v>
      </c>
      <c r="TR170" s="23">
        <v>0</v>
      </c>
      <c r="TS170" s="23">
        <v>0</v>
      </c>
      <c r="TT170" s="23">
        <v>0</v>
      </c>
      <c r="TU170" s="23">
        <v>0</v>
      </c>
      <c r="TV170" s="23">
        <v>1</v>
      </c>
      <c r="TW170" s="23">
        <v>0</v>
      </c>
      <c r="TY170" s="23" t="s">
        <v>2883</v>
      </c>
      <c r="AAB170" s="23" t="s">
        <v>2717</v>
      </c>
      <c r="AAC170" s="25">
        <v>174542085</v>
      </c>
      <c r="AAD170" s="23">
        <v>44314.624872685192</v>
      </c>
      <c r="AAF170" s="23" t="s">
        <v>2172</v>
      </c>
      <c r="AAG170" s="23" t="s">
        <v>2173</v>
      </c>
      <c r="AAJ170" s="23">
        <v>177</v>
      </c>
    </row>
    <row r="171" spans="1:712" x14ac:dyDescent="0.3">
      <c r="A171" s="23" t="s">
        <v>2885</v>
      </c>
      <c r="B171" s="25">
        <v>44314.409415057882</v>
      </c>
      <c r="C171" s="25">
        <v>44314.410591874999</v>
      </c>
      <c r="D171" s="25">
        <v>44314</v>
      </c>
      <c r="E171" s="23" t="s">
        <v>2531</v>
      </c>
      <c r="F171" s="23" t="s">
        <v>790</v>
      </c>
      <c r="G171" s="25">
        <v>44314</v>
      </c>
      <c r="H171" s="23" t="s">
        <v>864</v>
      </c>
      <c r="I171" s="23" t="s">
        <v>865</v>
      </c>
      <c r="J171" s="23" t="s">
        <v>865</v>
      </c>
      <c r="K171" s="23" t="s">
        <v>865</v>
      </c>
      <c r="L171" s="23" t="s">
        <v>780</v>
      </c>
      <c r="M171" s="23" t="s">
        <v>2869</v>
      </c>
      <c r="N171" s="23" t="s">
        <v>848</v>
      </c>
      <c r="O171" s="23">
        <v>0</v>
      </c>
      <c r="P171" s="23">
        <v>0</v>
      </c>
      <c r="Q171" s="23">
        <v>0</v>
      </c>
      <c r="R171" s="23">
        <v>0</v>
      </c>
      <c r="S171" s="23">
        <v>0</v>
      </c>
      <c r="T171" s="23">
        <v>0</v>
      </c>
      <c r="U171" s="23">
        <v>0</v>
      </c>
      <c r="V171" s="23">
        <v>0</v>
      </c>
      <c r="W171" s="23">
        <v>0</v>
      </c>
      <c r="X171" s="23">
        <v>0</v>
      </c>
      <c r="Y171" s="23">
        <v>0</v>
      </c>
      <c r="Z171" s="23">
        <v>0</v>
      </c>
      <c r="AA171" s="23">
        <v>1</v>
      </c>
      <c r="AB171" s="23">
        <v>0</v>
      </c>
      <c r="AC171" s="23">
        <v>0</v>
      </c>
      <c r="AD171" s="23">
        <v>0</v>
      </c>
      <c r="AE171" s="23">
        <v>0</v>
      </c>
      <c r="AF171" s="23">
        <v>0</v>
      </c>
      <c r="AG171" s="23">
        <v>0</v>
      </c>
      <c r="AH171" s="23">
        <v>0</v>
      </c>
      <c r="AI171" s="23">
        <v>0</v>
      </c>
      <c r="AJ171" s="23">
        <v>0</v>
      </c>
      <c r="AK171" s="23">
        <v>0</v>
      </c>
      <c r="PJ171" s="23" t="s">
        <v>808</v>
      </c>
      <c r="PK171" s="23">
        <v>1000</v>
      </c>
      <c r="PL171" s="23">
        <v>1000</v>
      </c>
      <c r="PM171" s="23">
        <v>150</v>
      </c>
      <c r="PO171" s="23">
        <v>117</v>
      </c>
      <c r="PP171" s="23">
        <v>28.205128205128201</v>
      </c>
      <c r="PQ171" s="23">
        <v>33</v>
      </c>
      <c r="PR171" s="23" t="s">
        <v>2728</v>
      </c>
      <c r="PS171" s="23" t="s">
        <v>807</v>
      </c>
      <c r="PV171" s="23" t="s">
        <v>785</v>
      </c>
      <c r="AAB171" s="23" t="s">
        <v>2886</v>
      </c>
      <c r="AAC171" s="25">
        <v>174542131</v>
      </c>
      <c r="AAD171" s="23">
        <v>44314.624953703707</v>
      </c>
      <c r="AAF171" s="23" t="s">
        <v>2172</v>
      </c>
      <c r="AAG171" s="23" t="s">
        <v>2173</v>
      </c>
      <c r="AAJ171" s="23">
        <v>178</v>
      </c>
    </row>
    <row r="172" spans="1:712" x14ac:dyDescent="0.3">
      <c r="A172" s="23" t="s">
        <v>2887</v>
      </c>
      <c r="B172" s="25">
        <v>44314.410804328698</v>
      </c>
      <c r="C172" s="25">
        <v>44314.412106018521</v>
      </c>
      <c r="D172" s="25">
        <v>44314</v>
      </c>
      <c r="E172" s="23" t="s">
        <v>2531</v>
      </c>
      <c r="F172" s="23" t="s">
        <v>790</v>
      </c>
      <c r="G172" s="25">
        <v>44314</v>
      </c>
      <c r="H172" s="23" t="s">
        <v>864</v>
      </c>
      <c r="I172" s="23" t="s">
        <v>865</v>
      </c>
      <c r="J172" s="23" t="s">
        <v>865</v>
      </c>
      <c r="K172" s="23" t="s">
        <v>865</v>
      </c>
      <c r="L172" s="23" t="s">
        <v>780</v>
      </c>
      <c r="M172" s="23" t="s">
        <v>2869</v>
      </c>
      <c r="N172" s="23" t="s">
        <v>820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3">
        <v>0</v>
      </c>
      <c r="AH172" s="23">
        <v>0</v>
      </c>
      <c r="AI172" s="23">
        <v>0</v>
      </c>
      <c r="AJ172" s="23">
        <v>0</v>
      </c>
      <c r="AK172" s="23">
        <v>1</v>
      </c>
      <c r="ZR172" s="23" t="s">
        <v>781</v>
      </c>
      <c r="ZT172" s="23" t="s">
        <v>785</v>
      </c>
      <c r="ZU172" s="23">
        <v>100</v>
      </c>
      <c r="ZV172" s="23">
        <v>100</v>
      </c>
      <c r="AAB172" s="23" t="s">
        <v>2888</v>
      </c>
      <c r="AAC172" s="25">
        <v>174542168</v>
      </c>
      <c r="AAD172" s="23">
        <v>44314.625046296293</v>
      </c>
      <c r="AAF172" s="23" t="s">
        <v>2172</v>
      </c>
      <c r="AAG172" s="23" t="s">
        <v>2173</v>
      </c>
      <c r="AAJ172" s="23">
        <v>179</v>
      </c>
    </row>
    <row r="173" spans="1:712" x14ac:dyDescent="0.3">
      <c r="A173" s="23" t="s">
        <v>2889</v>
      </c>
      <c r="B173" s="25">
        <v>44314.412198668979</v>
      </c>
      <c r="C173" s="25">
        <v>44314.413297233797</v>
      </c>
      <c r="D173" s="25">
        <v>44314</v>
      </c>
      <c r="E173" s="23" t="s">
        <v>2531</v>
      </c>
      <c r="F173" s="23" t="s">
        <v>790</v>
      </c>
      <c r="G173" s="25">
        <v>44314</v>
      </c>
      <c r="H173" s="23" t="s">
        <v>864</v>
      </c>
      <c r="I173" s="23" t="s">
        <v>865</v>
      </c>
      <c r="J173" s="23" t="s">
        <v>865</v>
      </c>
      <c r="K173" s="23" t="s">
        <v>865</v>
      </c>
      <c r="L173" s="23" t="s">
        <v>780</v>
      </c>
      <c r="M173" s="23" t="s">
        <v>2890</v>
      </c>
      <c r="N173" s="23" t="s">
        <v>820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0</v>
      </c>
      <c r="AI173" s="23">
        <v>0</v>
      </c>
      <c r="AJ173" s="23">
        <v>0</v>
      </c>
      <c r="AK173" s="23">
        <v>1</v>
      </c>
      <c r="ZR173" s="23" t="s">
        <v>781</v>
      </c>
      <c r="ZT173" s="23" t="s">
        <v>785</v>
      </c>
      <c r="ZU173" s="23">
        <v>100</v>
      </c>
      <c r="ZV173" s="23">
        <v>100</v>
      </c>
      <c r="AAB173" s="23" t="s">
        <v>2891</v>
      </c>
      <c r="AAC173" s="25">
        <v>174542520</v>
      </c>
      <c r="AAD173" s="23">
        <v>44314.62599537037</v>
      </c>
      <c r="AAF173" s="23" t="s">
        <v>2172</v>
      </c>
      <c r="AAG173" s="23" t="s">
        <v>2173</v>
      </c>
      <c r="AAJ173" s="23">
        <v>180</v>
      </c>
    </row>
    <row r="174" spans="1:712" x14ac:dyDescent="0.3">
      <c r="A174" s="23" t="s">
        <v>2892</v>
      </c>
      <c r="B174" s="25">
        <v>44314.413523009258</v>
      </c>
      <c r="C174" s="25">
        <v>44314.415057326391</v>
      </c>
      <c r="D174" s="25">
        <v>44314</v>
      </c>
      <c r="E174" s="23" t="s">
        <v>2531</v>
      </c>
      <c r="F174" s="23" t="s">
        <v>790</v>
      </c>
      <c r="G174" s="25">
        <v>44314</v>
      </c>
      <c r="H174" s="23" t="s">
        <v>864</v>
      </c>
      <c r="I174" s="23" t="s">
        <v>865</v>
      </c>
      <c r="J174" s="23" t="s">
        <v>865</v>
      </c>
      <c r="K174" s="23" t="s">
        <v>865</v>
      </c>
      <c r="L174" s="23" t="s">
        <v>780</v>
      </c>
      <c r="M174" s="23" t="s">
        <v>2893</v>
      </c>
      <c r="N174" s="23" t="s">
        <v>845</v>
      </c>
      <c r="O174" s="23">
        <v>0</v>
      </c>
      <c r="P174" s="23">
        <v>0</v>
      </c>
      <c r="Q174" s="23">
        <v>0</v>
      </c>
      <c r="R174" s="23">
        <v>0</v>
      </c>
      <c r="S174" s="23">
        <v>0</v>
      </c>
      <c r="T174" s="23">
        <v>0</v>
      </c>
      <c r="U174" s="23">
        <v>0</v>
      </c>
      <c r="V174" s="23">
        <v>0</v>
      </c>
      <c r="W174" s="23">
        <v>0</v>
      </c>
      <c r="X174" s="23">
        <v>0</v>
      </c>
      <c r="Y174" s="23">
        <v>1</v>
      </c>
      <c r="Z174" s="23">
        <v>0</v>
      </c>
      <c r="AA174" s="23">
        <v>0</v>
      </c>
      <c r="AB174" s="23">
        <v>0</v>
      </c>
      <c r="AC174" s="23">
        <v>0</v>
      </c>
      <c r="AD174" s="23">
        <v>0</v>
      </c>
      <c r="AE174" s="23">
        <v>0</v>
      </c>
      <c r="AF174" s="23">
        <v>0</v>
      </c>
      <c r="AG174" s="23">
        <v>0</v>
      </c>
      <c r="AH174" s="23">
        <v>0</v>
      </c>
      <c r="AI174" s="23">
        <v>0</v>
      </c>
      <c r="AJ174" s="23">
        <v>0</v>
      </c>
      <c r="AK174" s="23">
        <v>0</v>
      </c>
      <c r="LX174" s="23" t="s">
        <v>808</v>
      </c>
      <c r="LY174" s="23">
        <v>1000</v>
      </c>
      <c r="LZ174" s="23">
        <v>300</v>
      </c>
      <c r="MA174" s="23">
        <v>150</v>
      </c>
      <c r="MC174" s="23">
        <v>175</v>
      </c>
      <c r="MD174" s="23">
        <v>-14.28571428571429</v>
      </c>
      <c r="ME174" s="23">
        <v>-25</v>
      </c>
      <c r="MF174" s="23" t="s">
        <v>2720</v>
      </c>
      <c r="MG174" s="23" t="s">
        <v>823</v>
      </c>
      <c r="MJ174" s="23" t="s">
        <v>785</v>
      </c>
      <c r="AAB174" s="23" t="s">
        <v>2732</v>
      </c>
      <c r="AAC174" s="25">
        <v>174542596</v>
      </c>
      <c r="AAD174" s="23">
        <v>44314.626203703709</v>
      </c>
      <c r="AAF174" s="23" t="s">
        <v>2172</v>
      </c>
      <c r="AAG174" s="23" t="s">
        <v>2173</v>
      </c>
      <c r="AAJ174" s="23">
        <v>181</v>
      </c>
    </row>
    <row r="175" spans="1:712" x14ac:dyDescent="0.3">
      <c r="A175" s="23" t="s">
        <v>2894</v>
      </c>
      <c r="B175" s="25">
        <v>44312.346331921297</v>
      </c>
      <c r="C175" s="25">
        <v>44312.38215395833</v>
      </c>
      <c r="D175" s="25">
        <v>44312</v>
      </c>
      <c r="E175" s="23" t="s">
        <v>2895</v>
      </c>
      <c r="F175" s="23" t="s">
        <v>825</v>
      </c>
      <c r="G175" s="25">
        <v>44312</v>
      </c>
      <c r="H175" s="23" t="s">
        <v>1710</v>
      </c>
      <c r="I175" s="23" t="s">
        <v>1749</v>
      </c>
      <c r="J175" s="23" t="s">
        <v>1749</v>
      </c>
      <c r="K175" s="23" t="s">
        <v>1749</v>
      </c>
      <c r="L175" s="23" t="s">
        <v>780</v>
      </c>
      <c r="M175" s="23" t="s">
        <v>2896</v>
      </c>
      <c r="N175" s="23" t="s">
        <v>2897</v>
      </c>
      <c r="O175" s="23">
        <v>1</v>
      </c>
      <c r="P175" s="23">
        <v>0</v>
      </c>
      <c r="Q175" s="23">
        <v>1</v>
      </c>
      <c r="R175" s="23">
        <v>1</v>
      </c>
      <c r="S175" s="23">
        <v>1</v>
      </c>
      <c r="T175" s="23">
        <v>0</v>
      </c>
      <c r="U175" s="23">
        <v>0</v>
      </c>
      <c r="V175" s="23">
        <v>0</v>
      </c>
      <c r="W175" s="23">
        <v>0</v>
      </c>
      <c r="X175" s="23">
        <v>0</v>
      </c>
      <c r="Y175" s="23">
        <v>1</v>
      </c>
      <c r="Z175" s="23">
        <v>0</v>
      </c>
      <c r="AA175" s="23">
        <v>0</v>
      </c>
      <c r="AB175" s="23">
        <v>1</v>
      </c>
      <c r="AC175" s="23">
        <v>1</v>
      </c>
      <c r="AD175" s="23">
        <v>0</v>
      </c>
      <c r="AE175" s="23">
        <v>1</v>
      </c>
      <c r="AF175" s="23">
        <v>1</v>
      </c>
      <c r="AG175" s="23">
        <v>1</v>
      </c>
      <c r="AH175" s="23">
        <v>1</v>
      </c>
      <c r="AI175" s="23">
        <v>0</v>
      </c>
      <c r="AJ175" s="23">
        <v>0</v>
      </c>
      <c r="AK175" s="23">
        <v>0</v>
      </c>
      <c r="AL175" s="23" t="s">
        <v>781</v>
      </c>
      <c r="AN175" s="23">
        <v>500</v>
      </c>
      <c r="AO175" s="23">
        <v>500</v>
      </c>
      <c r="AQ175" s="23">
        <v>1000</v>
      </c>
      <c r="AR175" s="23">
        <v>-50</v>
      </c>
      <c r="AS175" s="23">
        <v>-500</v>
      </c>
      <c r="AT175" s="23" t="s">
        <v>2898</v>
      </c>
      <c r="AU175" s="23" t="s">
        <v>796</v>
      </c>
      <c r="AV175" s="23" t="s">
        <v>806</v>
      </c>
      <c r="AX175" s="23" t="s">
        <v>785</v>
      </c>
      <c r="CT175" s="23" t="s">
        <v>781</v>
      </c>
      <c r="CV175" s="23">
        <v>2500</v>
      </c>
      <c r="CW175" s="23">
        <v>2500</v>
      </c>
      <c r="CY175" s="23">
        <v>3500</v>
      </c>
      <c r="CZ175" s="23">
        <v>-28.571428571428569</v>
      </c>
      <c r="DA175" s="23">
        <v>-1000</v>
      </c>
      <c r="DB175" s="23" t="s">
        <v>2899</v>
      </c>
      <c r="DC175" s="23" t="s">
        <v>796</v>
      </c>
      <c r="DD175" s="23" t="s">
        <v>806</v>
      </c>
      <c r="DF175" s="23" t="s">
        <v>785</v>
      </c>
      <c r="DX175" s="23" t="s">
        <v>781</v>
      </c>
      <c r="DZ175" s="23">
        <v>4000</v>
      </c>
      <c r="EA175" s="23">
        <v>4000</v>
      </c>
      <c r="EC175" s="23">
        <v>6000</v>
      </c>
      <c r="ED175" s="23">
        <v>-33.333333333333329</v>
      </c>
      <c r="EE175" s="23">
        <v>-2000</v>
      </c>
      <c r="EF175" s="23" t="s">
        <v>2900</v>
      </c>
      <c r="EG175" s="23" t="s">
        <v>796</v>
      </c>
      <c r="EH175" s="23" t="s">
        <v>806</v>
      </c>
      <c r="EJ175" s="23" t="s">
        <v>785</v>
      </c>
      <c r="FB175" s="23" t="s">
        <v>781</v>
      </c>
      <c r="FD175" s="23">
        <v>3000</v>
      </c>
      <c r="FE175" s="23">
        <v>3000</v>
      </c>
      <c r="FG175" s="23">
        <v>3500</v>
      </c>
      <c r="FH175" s="23">
        <v>-14.28571428571429</v>
      </c>
      <c r="FI175" s="23">
        <v>-500</v>
      </c>
      <c r="FJ175" s="23" t="s">
        <v>2901</v>
      </c>
      <c r="FK175" s="23" t="s">
        <v>796</v>
      </c>
      <c r="FL175" s="23" t="s">
        <v>806</v>
      </c>
      <c r="FN175" s="23" t="s">
        <v>785</v>
      </c>
      <c r="LX175" s="23" t="s">
        <v>808</v>
      </c>
      <c r="LY175" s="23">
        <v>1000</v>
      </c>
      <c r="MC175" s="23">
        <v>300</v>
      </c>
      <c r="MD175" s="23">
        <v>66.666666666666657</v>
      </c>
      <c r="ME175" s="23">
        <v>200</v>
      </c>
      <c r="MF175" s="23" t="s">
        <v>2902</v>
      </c>
      <c r="MG175" s="23" t="s">
        <v>796</v>
      </c>
      <c r="MH175" s="23" t="s">
        <v>806</v>
      </c>
      <c r="MJ175" s="23" t="s">
        <v>785</v>
      </c>
      <c r="QN175" s="23" t="s">
        <v>781</v>
      </c>
      <c r="QP175" s="23">
        <v>1500</v>
      </c>
      <c r="QQ175" s="23">
        <v>1500</v>
      </c>
      <c r="QS175" s="23">
        <v>1500</v>
      </c>
      <c r="QT175" s="23">
        <v>0</v>
      </c>
      <c r="QU175" s="23">
        <v>0</v>
      </c>
      <c r="QW175" s="23" t="s">
        <v>796</v>
      </c>
      <c r="QX175" s="23" t="s">
        <v>806</v>
      </c>
      <c r="QZ175" s="23" t="s">
        <v>785</v>
      </c>
      <c r="RR175" s="23" t="s">
        <v>808</v>
      </c>
      <c r="RS175" s="23">
        <v>1000</v>
      </c>
      <c r="RT175" s="23">
        <v>1000</v>
      </c>
      <c r="RU175" s="23">
        <v>200</v>
      </c>
      <c r="RW175" s="23">
        <v>210</v>
      </c>
      <c r="RX175" s="23">
        <v>-4.7619047619047619</v>
      </c>
      <c r="RY175" s="23">
        <v>-10</v>
      </c>
      <c r="SA175" s="23" t="s">
        <v>796</v>
      </c>
      <c r="SB175" s="23" t="s">
        <v>806</v>
      </c>
      <c r="SD175" s="23" t="s">
        <v>785</v>
      </c>
      <c r="SV175" s="23" t="s">
        <v>808</v>
      </c>
      <c r="SW175" s="23">
        <v>1000</v>
      </c>
      <c r="SX175" s="23">
        <v>750</v>
      </c>
      <c r="SY175" s="23">
        <v>113</v>
      </c>
      <c r="TA175" s="23">
        <v>90</v>
      </c>
      <c r="TB175" s="23">
        <v>25.55555555555555</v>
      </c>
      <c r="TC175" s="23">
        <v>23</v>
      </c>
      <c r="TD175" s="23" t="s">
        <v>2903</v>
      </c>
      <c r="TE175" s="23" t="s">
        <v>796</v>
      </c>
      <c r="TF175" s="23" t="s">
        <v>806</v>
      </c>
      <c r="TH175" s="23" t="s">
        <v>785</v>
      </c>
      <c r="TZ175" s="23" t="s">
        <v>781</v>
      </c>
      <c r="UB175" s="23">
        <v>150</v>
      </c>
      <c r="UC175" s="23">
        <v>150</v>
      </c>
      <c r="UE175" s="23">
        <v>200</v>
      </c>
      <c r="UF175" s="23">
        <v>-25</v>
      </c>
      <c r="UG175" s="23">
        <v>-50</v>
      </c>
      <c r="UH175" s="23" t="s">
        <v>2904</v>
      </c>
      <c r="UI175" s="23" t="s">
        <v>796</v>
      </c>
      <c r="UJ175" s="23" t="s">
        <v>806</v>
      </c>
      <c r="UL175" s="23" t="s">
        <v>785</v>
      </c>
      <c r="VD175" s="23" t="s">
        <v>781</v>
      </c>
      <c r="VF175" s="23">
        <v>1500</v>
      </c>
      <c r="VG175" s="23">
        <v>1500</v>
      </c>
      <c r="VI175" s="23">
        <v>1500</v>
      </c>
      <c r="VJ175" s="23">
        <v>0</v>
      </c>
      <c r="VK175" s="23">
        <v>0</v>
      </c>
      <c r="VM175" s="23" t="s">
        <v>796</v>
      </c>
      <c r="VN175" s="23" t="s">
        <v>806</v>
      </c>
      <c r="VP175" s="23" t="s">
        <v>785</v>
      </c>
      <c r="WH175" s="23" t="s">
        <v>781</v>
      </c>
      <c r="WJ175" s="23">
        <v>2000</v>
      </c>
      <c r="WK175" s="23">
        <v>2000</v>
      </c>
      <c r="WM175" s="23">
        <v>2500</v>
      </c>
      <c r="WN175" s="23">
        <v>-20</v>
      </c>
      <c r="WO175" s="23">
        <v>-500</v>
      </c>
      <c r="WP175" s="23" t="s">
        <v>2905</v>
      </c>
      <c r="WQ175" s="23" t="s">
        <v>796</v>
      </c>
      <c r="WR175" s="23" t="s">
        <v>806</v>
      </c>
      <c r="WT175" s="23" t="s">
        <v>785</v>
      </c>
      <c r="AAB175" s="23" t="s">
        <v>2171</v>
      </c>
      <c r="AAC175" s="25">
        <v>174542654</v>
      </c>
      <c r="AAD175" s="23">
        <v>44314.626284722217</v>
      </c>
      <c r="AAF175" s="23" t="s">
        <v>2172</v>
      </c>
      <c r="AAG175" s="23" t="s">
        <v>2173</v>
      </c>
      <c r="AAJ175" s="23">
        <v>182</v>
      </c>
    </row>
    <row r="176" spans="1:712" x14ac:dyDescent="0.3">
      <c r="A176" s="23" t="s">
        <v>2906</v>
      </c>
      <c r="B176" s="25">
        <v>44312.386949085652</v>
      </c>
      <c r="C176" s="25">
        <v>44312.406032557883</v>
      </c>
      <c r="D176" s="25">
        <v>44312</v>
      </c>
      <c r="E176" s="23" t="s">
        <v>2895</v>
      </c>
      <c r="F176" s="23" t="s">
        <v>825</v>
      </c>
      <c r="G176" s="25">
        <v>44312</v>
      </c>
      <c r="H176" s="23" t="s">
        <v>1710</v>
      </c>
      <c r="I176" s="23" t="s">
        <v>1749</v>
      </c>
      <c r="J176" s="23" t="s">
        <v>1749</v>
      </c>
      <c r="K176" s="23" t="s">
        <v>1749</v>
      </c>
      <c r="L176" s="23" t="s">
        <v>780</v>
      </c>
      <c r="M176" s="23" t="s">
        <v>2907</v>
      </c>
      <c r="N176" s="23" t="s">
        <v>2908</v>
      </c>
      <c r="O176" s="23">
        <v>0</v>
      </c>
      <c r="P176" s="23">
        <v>1</v>
      </c>
      <c r="Q176" s="23">
        <v>0</v>
      </c>
      <c r="R176" s="23">
        <v>0</v>
      </c>
      <c r="S176" s="23">
        <v>1</v>
      </c>
      <c r="T176" s="23">
        <v>0</v>
      </c>
      <c r="U176" s="23">
        <v>0</v>
      </c>
      <c r="V176" s="23">
        <v>0</v>
      </c>
      <c r="W176" s="23">
        <v>0</v>
      </c>
      <c r="X176" s="23">
        <v>0</v>
      </c>
      <c r="Y176" s="23">
        <v>1</v>
      </c>
      <c r="Z176" s="23">
        <v>0</v>
      </c>
      <c r="AA176" s="23">
        <v>0</v>
      </c>
      <c r="AB176" s="23">
        <v>1</v>
      </c>
      <c r="AC176" s="23">
        <v>1</v>
      </c>
      <c r="AD176" s="23">
        <v>0</v>
      </c>
      <c r="AE176" s="23">
        <v>1</v>
      </c>
      <c r="AF176" s="23">
        <v>1</v>
      </c>
      <c r="AG176" s="23">
        <v>1</v>
      </c>
      <c r="AH176" s="23">
        <v>0</v>
      </c>
      <c r="AI176" s="23">
        <v>0</v>
      </c>
      <c r="AJ176" s="23">
        <v>1</v>
      </c>
      <c r="AK176" s="23">
        <v>0</v>
      </c>
      <c r="BP176" s="23" t="s">
        <v>781</v>
      </c>
      <c r="BR176" s="23">
        <v>1000</v>
      </c>
      <c r="BS176" s="23">
        <v>1000</v>
      </c>
      <c r="BU176" s="23">
        <v>1000</v>
      </c>
      <c r="BV176" s="23">
        <v>0</v>
      </c>
      <c r="BW176" s="23">
        <v>0</v>
      </c>
      <c r="BY176" s="23" t="s">
        <v>796</v>
      </c>
      <c r="BZ176" s="23" t="s">
        <v>806</v>
      </c>
      <c r="CB176" s="23" t="s">
        <v>785</v>
      </c>
      <c r="FB176" s="23" t="s">
        <v>781</v>
      </c>
      <c r="FD176" s="23">
        <v>3000</v>
      </c>
      <c r="FE176" s="23">
        <v>3000</v>
      </c>
      <c r="FG176" s="23">
        <v>3500</v>
      </c>
      <c r="FH176" s="23">
        <v>-14.28571428571429</v>
      </c>
      <c r="FI176" s="23">
        <v>-500</v>
      </c>
      <c r="FJ176" s="23" t="s">
        <v>2904</v>
      </c>
      <c r="FK176" s="23" t="s">
        <v>796</v>
      </c>
      <c r="FL176" s="23" t="s">
        <v>806</v>
      </c>
      <c r="FN176" s="23" t="s">
        <v>785</v>
      </c>
      <c r="LX176" s="23" t="s">
        <v>808</v>
      </c>
      <c r="LY176" s="23">
        <v>1000</v>
      </c>
      <c r="LZ176" s="23">
        <v>800</v>
      </c>
      <c r="MA176" s="23">
        <v>400</v>
      </c>
      <c r="MC176" s="23">
        <v>300</v>
      </c>
      <c r="MD176" s="23">
        <v>33.333333333333329</v>
      </c>
      <c r="ME176" s="23">
        <v>100</v>
      </c>
      <c r="MF176" s="23" t="s">
        <v>2909</v>
      </c>
      <c r="MG176" s="23" t="s">
        <v>796</v>
      </c>
      <c r="MH176" s="23" t="s">
        <v>806</v>
      </c>
      <c r="MJ176" s="23" t="s">
        <v>785</v>
      </c>
      <c r="QN176" s="23" t="s">
        <v>781</v>
      </c>
      <c r="QP176" s="23">
        <v>1500</v>
      </c>
      <c r="QQ176" s="23">
        <v>1500</v>
      </c>
      <c r="QS176" s="23">
        <v>1500</v>
      </c>
      <c r="QT176" s="23">
        <v>0</v>
      </c>
      <c r="QU176" s="23">
        <v>0</v>
      </c>
      <c r="QW176" s="23" t="s">
        <v>796</v>
      </c>
      <c r="QX176" s="23" t="s">
        <v>806</v>
      </c>
      <c r="QZ176" s="23" t="s">
        <v>785</v>
      </c>
      <c r="RR176" s="23" t="s">
        <v>808</v>
      </c>
      <c r="RS176" s="23">
        <v>1000</v>
      </c>
      <c r="RT176" s="23">
        <v>1000</v>
      </c>
      <c r="RU176" s="23">
        <v>200</v>
      </c>
      <c r="RW176" s="23">
        <v>210</v>
      </c>
      <c r="RX176" s="23">
        <v>-4.7619047619047619</v>
      </c>
      <c r="RY176" s="23">
        <v>-10</v>
      </c>
      <c r="SA176" s="23" t="s">
        <v>796</v>
      </c>
      <c r="SB176" s="23" t="s">
        <v>806</v>
      </c>
      <c r="SD176" s="23" t="s">
        <v>785</v>
      </c>
      <c r="SV176" s="23" t="s">
        <v>808</v>
      </c>
      <c r="SW176" s="23">
        <v>1000</v>
      </c>
      <c r="SX176" s="23">
        <v>750</v>
      </c>
      <c r="SY176" s="23">
        <v>113</v>
      </c>
      <c r="TA176" s="23">
        <v>90</v>
      </c>
      <c r="TB176" s="23">
        <v>25.55555555555555</v>
      </c>
      <c r="TC176" s="23">
        <v>23</v>
      </c>
      <c r="TD176" s="23" t="s">
        <v>2910</v>
      </c>
      <c r="TE176" s="23" t="s">
        <v>796</v>
      </c>
      <c r="TF176" s="23" t="s">
        <v>806</v>
      </c>
      <c r="TH176" s="23" t="s">
        <v>785</v>
      </c>
      <c r="TZ176" s="23" t="s">
        <v>781</v>
      </c>
      <c r="UB176" s="23">
        <v>150</v>
      </c>
      <c r="UC176" s="23">
        <v>150</v>
      </c>
      <c r="UE176" s="23">
        <v>200</v>
      </c>
      <c r="UF176" s="23">
        <v>-25</v>
      </c>
      <c r="UG176" s="23">
        <v>-50</v>
      </c>
      <c r="UH176" s="23" t="s">
        <v>2904</v>
      </c>
      <c r="UI176" s="23" t="s">
        <v>796</v>
      </c>
      <c r="UJ176" s="23" t="s">
        <v>806</v>
      </c>
      <c r="UL176" s="23" t="s">
        <v>785</v>
      </c>
      <c r="VD176" s="23" t="s">
        <v>781</v>
      </c>
      <c r="VF176" s="23">
        <v>1500</v>
      </c>
      <c r="VG176" s="23">
        <v>1500</v>
      </c>
      <c r="VI176" s="23">
        <v>1500</v>
      </c>
      <c r="VJ176" s="23">
        <v>0</v>
      </c>
      <c r="VK176" s="23">
        <v>0</v>
      </c>
      <c r="VM176" s="23" t="s">
        <v>796</v>
      </c>
      <c r="VN176" s="23" t="s">
        <v>806</v>
      </c>
      <c r="VP176" s="23" t="s">
        <v>785</v>
      </c>
      <c r="YN176" s="23" t="s">
        <v>781</v>
      </c>
      <c r="YP176" s="23">
        <v>1100</v>
      </c>
      <c r="YQ176" s="23">
        <v>1100</v>
      </c>
      <c r="YS176" s="23">
        <v>1200</v>
      </c>
      <c r="YT176" s="23">
        <v>-8.3333333333333321</v>
      </c>
      <c r="YU176" s="23">
        <v>-100</v>
      </c>
      <c r="YW176" s="23" t="s">
        <v>796</v>
      </c>
      <c r="YX176" s="23" t="s">
        <v>806</v>
      </c>
      <c r="YZ176" s="23" t="s">
        <v>785</v>
      </c>
      <c r="AAB176" s="23" t="s">
        <v>2171</v>
      </c>
      <c r="AAC176" s="25">
        <v>174542667</v>
      </c>
      <c r="AAD176" s="23">
        <v>44314.626307870371</v>
      </c>
      <c r="AAF176" s="23" t="s">
        <v>2172</v>
      </c>
      <c r="AAG176" s="23" t="s">
        <v>2173</v>
      </c>
      <c r="AAJ176" s="23">
        <v>183</v>
      </c>
    </row>
    <row r="177" spans="1:712" x14ac:dyDescent="0.3">
      <c r="A177" s="23" t="s">
        <v>2911</v>
      </c>
      <c r="B177" s="25">
        <v>44312.40758777778</v>
      </c>
      <c r="C177" s="25">
        <v>44312.426314745382</v>
      </c>
      <c r="D177" s="25">
        <v>44312</v>
      </c>
      <c r="E177" s="23" t="s">
        <v>2895</v>
      </c>
      <c r="F177" s="23" t="s">
        <v>825</v>
      </c>
      <c r="G177" s="25">
        <v>44312</v>
      </c>
      <c r="H177" s="23" t="s">
        <v>1710</v>
      </c>
      <c r="I177" s="23" t="s">
        <v>1749</v>
      </c>
      <c r="J177" s="23" t="s">
        <v>1749</v>
      </c>
      <c r="K177" s="23" t="s">
        <v>1749</v>
      </c>
      <c r="L177" s="23" t="s">
        <v>780</v>
      </c>
      <c r="M177" s="23" t="s">
        <v>2912</v>
      </c>
      <c r="N177" s="23" t="s">
        <v>2913</v>
      </c>
      <c r="O177" s="23">
        <v>1</v>
      </c>
      <c r="P177" s="23">
        <v>1</v>
      </c>
      <c r="Q177" s="23">
        <v>1</v>
      </c>
      <c r="R177" s="23">
        <v>1</v>
      </c>
      <c r="S177" s="23">
        <v>1</v>
      </c>
      <c r="T177" s="23">
        <v>0</v>
      </c>
      <c r="U177" s="23">
        <v>1</v>
      </c>
      <c r="V177" s="23">
        <v>1</v>
      </c>
      <c r="W177" s="23">
        <v>0</v>
      </c>
      <c r="X177" s="23">
        <v>0</v>
      </c>
      <c r="Y177" s="23">
        <v>1</v>
      </c>
      <c r="Z177" s="23">
        <v>0</v>
      </c>
      <c r="AA177" s="23">
        <v>0</v>
      </c>
      <c r="AB177" s="23">
        <v>1</v>
      </c>
      <c r="AC177" s="23">
        <v>1</v>
      </c>
      <c r="AD177" s="23">
        <v>0</v>
      </c>
      <c r="AE177" s="23">
        <v>1</v>
      </c>
      <c r="AF177" s="23">
        <v>1</v>
      </c>
      <c r="AG177" s="23">
        <v>1</v>
      </c>
      <c r="AH177" s="23">
        <v>1</v>
      </c>
      <c r="AI177" s="23">
        <v>0</v>
      </c>
      <c r="AJ177" s="23">
        <v>0</v>
      </c>
      <c r="AK177" s="23">
        <v>0</v>
      </c>
      <c r="AL177" s="23" t="s">
        <v>781</v>
      </c>
      <c r="AN177" s="23">
        <v>750</v>
      </c>
      <c r="AO177" s="23">
        <v>750</v>
      </c>
      <c r="AQ177" s="23">
        <v>1000</v>
      </c>
      <c r="AR177" s="23">
        <v>-25</v>
      </c>
      <c r="AS177" s="23">
        <v>-250</v>
      </c>
      <c r="AT177" s="23" t="s">
        <v>2914</v>
      </c>
      <c r="AU177" s="23" t="s">
        <v>796</v>
      </c>
      <c r="AV177" s="23" t="s">
        <v>806</v>
      </c>
      <c r="AX177" s="23" t="s">
        <v>785</v>
      </c>
      <c r="BP177" s="23" t="s">
        <v>785</v>
      </c>
      <c r="BQ177" s="23">
        <v>25</v>
      </c>
      <c r="BR177" s="23">
        <v>1500</v>
      </c>
      <c r="BS177" s="23">
        <v>1200</v>
      </c>
      <c r="BU177" s="23">
        <v>1000</v>
      </c>
      <c r="BV177" s="23">
        <v>20</v>
      </c>
      <c r="BW177" s="23">
        <v>200</v>
      </c>
      <c r="BX177" s="23" t="s">
        <v>2915</v>
      </c>
      <c r="BY177" s="23" t="s">
        <v>796</v>
      </c>
      <c r="BZ177" s="23" t="s">
        <v>806</v>
      </c>
      <c r="CB177" s="23" t="s">
        <v>785</v>
      </c>
      <c r="CT177" s="23" t="s">
        <v>781</v>
      </c>
      <c r="CV177" s="23">
        <v>2500</v>
      </c>
      <c r="CW177" s="23">
        <v>2500</v>
      </c>
      <c r="CY177" s="23">
        <v>3500</v>
      </c>
      <c r="CZ177" s="23">
        <v>-28.571428571428569</v>
      </c>
      <c r="DA177" s="23">
        <v>-1000</v>
      </c>
      <c r="DB177" s="23" t="s">
        <v>2899</v>
      </c>
      <c r="DC177" s="23" t="s">
        <v>796</v>
      </c>
      <c r="DD177" s="23" t="s">
        <v>806</v>
      </c>
      <c r="DF177" s="23" t="s">
        <v>785</v>
      </c>
      <c r="DX177" s="23" t="s">
        <v>781</v>
      </c>
      <c r="DZ177" s="23">
        <v>3500</v>
      </c>
      <c r="EA177" s="23">
        <v>3500</v>
      </c>
      <c r="EC177" s="23">
        <v>6000</v>
      </c>
      <c r="ED177" s="23">
        <v>-41.666666666666671</v>
      </c>
      <c r="EE177" s="23">
        <v>-2500</v>
      </c>
      <c r="EF177" s="23" t="s">
        <v>2916</v>
      </c>
      <c r="EG177" s="23" t="s">
        <v>796</v>
      </c>
      <c r="EH177" s="23" t="s">
        <v>806</v>
      </c>
      <c r="EJ177" s="23" t="s">
        <v>785</v>
      </c>
      <c r="FB177" s="23" t="s">
        <v>781</v>
      </c>
      <c r="FD177" s="23">
        <v>3000</v>
      </c>
      <c r="FE177" s="23">
        <v>3000</v>
      </c>
      <c r="FG177" s="23">
        <v>3500</v>
      </c>
      <c r="FH177" s="23">
        <v>-14.28571428571429</v>
      </c>
      <c r="FI177" s="23">
        <v>-500</v>
      </c>
      <c r="FJ177" s="23" t="s">
        <v>2917</v>
      </c>
      <c r="FK177" s="23" t="s">
        <v>796</v>
      </c>
      <c r="FL177" s="23" t="s">
        <v>806</v>
      </c>
      <c r="FN177" s="23" t="s">
        <v>785</v>
      </c>
      <c r="HH177" s="23" t="s">
        <v>781</v>
      </c>
      <c r="HJ177" s="23">
        <v>3000</v>
      </c>
      <c r="HK177" s="23">
        <v>3000</v>
      </c>
      <c r="HM177" s="23">
        <v>4250</v>
      </c>
      <c r="HN177" s="23">
        <v>-29.411764705882359</v>
      </c>
      <c r="HO177" s="23">
        <v>-1250</v>
      </c>
      <c r="HP177" s="23" t="s">
        <v>2918</v>
      </c>
      <c r="HQ177" s="23" t="s">
        <v>796</v>
      </c>
      <c r="HR177" s="23" t="s">
        <v>806</v>
      </c>
      <c r="HT177" s="23" t="s">
        <v>785</v>
      </c>
      <c r="IL177" s="23" t="s">
        <v>781</v>
      </c>
      <c r="IN177" s="23">
        <v>5000</v>
      </c>
      <c r="IO177" s="23">
        <v>5000</v>
      </c>
      <c r="IU177" s="23" t="s">
        <v>796</v>
      </c>
      <c r="IV177" s="23" t="s">
        <v>806</v>
      </c>
      <c r="IX177" s="23" t="s">
        <v>785</v>
      </c>
      <c r="LX177" s="23" t="s">
        <v>808</v>
      </c>
      <c r="LY177" s="23">
        <v>1000</v>
      </c>
      <c r="MC177" s="23">
        <v>300</v>
      </c>
      <c r="MD177" s="23">
        <v>66.666666666666657</v>
      </c>
      <c r="ME177" s="23">
        <v>200</v>
      </c>
      <c r="MF177" s="23" t="s">
        <v>2919</v>
      </c>
      <c r="MG177" s="23" t="s">
        <v>796</v>
      </c>
      <c r="MH177" s="23" t="s">
        <v>806</v>
      </c>
      <c r="MJ177" s="23" t="s">
        <v>785</v>
      </c>
      <c r="QN177" s="23" t="s">
        <v>781</v>
      </c>
      <c r="QP177" s="23">
        <v>1500</v>
      </c>
      <c r="QQ177" s="23">
        <v>1500</v>
      </c>
      <c r="QS177" s="23">
        <v>1500</v>
      </c>
      <c r="QT177" s="23">
        <v>0</v>
      </c>
      <c r="QU177" s="23">
        <v>0</v>
      </c>
      <c r="QW177" s="23" t="s">
        <v>796</v>
      </c>
      <c r="QX177" s="23" t="s">
        <v>806</v>
      </c>
      <c r="QZ177" s="23" t="s">
        <v>785</v>
      </c>
      <c r="RR177" s="23" t="s">
        <v>808</v>
      </c>
      <c r="RS177" s="23">
        <v>1000</v>
      </c>
      <c r="RT177" s="23">
        <v>1000</v>
      </c>
      <c r="RU177" s="23">
        <v>200</v>
      </c>
      <c r="RW177" s="23">
        <v>210</v>
      </c>
      <c r="RX177" s="23">
        <v>-4.7619047619047619</v>
      </c>
      <c r="RY177" s="23">
        <v>-10</v>
      </c>
      <c r="SA177" s="23" t="s">
        <v>796</v>
      </c>
      <c r="SB177" s="23" t="s">
        <v>806</v>
      </c>
      <c r="SD177" s="23" t="s">
        <v>785</v>
      </c>
      <c r="SV177" s="23" t="s">
        <v>808</v>
      </c>
      <c r="SW177" s="23">
        <v>1000</v>
      </c>
      <c r="SX177" s="23">
        <v>750</v>
      </c>
      <c r="SY177" s="23">
        <v>113</v>
      </c>
      <c r="TA177" s="23">
        <v>90</v>
      </c>
      <c r="TB177" s="23">
        <v>25.55555555555555</v>
      </c>
      <c r="TC177" s="23">
        <v>23</v>
      </c>
      <c r="TD177" s="23" t="s">
        <v>2920</v>
      </c>
      <c r="TE177" s="23" t="s">
        <v>796</v>
      </c>
      <c r="TF177" s="23" t="s">
        <v>806</v>
      </c>
      <c r="TH177" s="23" t="s">
        <v>785</v>
      </c>
      <c r="TZ177" s="23" t="s">
        <v>781</v>
      </c>
      <c r="UB177" s="23">
        <v>150</v>
      </c>
      <c r="UC177" s="23">
        <v>150</v>
      </c>
      <c r="UE177" s="23">
        <v>200</v>
      </c>
      <c r="UF177" s="23">
        <v>-25</v>
      </c>
      <c r="UG177" s="23">
        <v>-50</v>
      </c>
      <c r="UH177" s="23" t="s">
        <v>2921</v>
      </c>
      <c r="UI177" s="23" t="s">
        <v>796</v>
      </c>
      <c r="UJ177" s="23" t="s">
        <v>806</v>
      </c>
      <c r="UL177" s="23" t="s">
        <v>785</v>
      </c>
      <c r="VD177" s="23" t="s">
        <v>781</v>
      </c>
      <c r="VF177" s="23">
        <v>2000</v>
      </c>
      <c r="VG177" s="23">
        <v>2000</v>
      </c>
      <c r="VI177" s="23">
        <v>1500</v>
      </c>
      <c r="VJ177" s="23">
        <v>33.333333333333329</v>
      </c>
      <c r="VK177" s="23">
        <v>500</v>
      </c>
      <c r="VL177" s="23" t="s">
        <v>2922</v>
      </c>
      <c r="VM177" s="23" t="s">
        <v>796</v>
      </c>
      <c r="VN177" s="23" t="s">
        <v>806</v>
      </c>
      <c r="VP177" s="23" t="s">
        <v>785</v>
      </c>
      <c r="WH177" s="23" t="s">
        <v>781</v>
      </c>
      <c r="WJ177" s="23">
        <v>2000</v>
      </c>
      <c r="WK177" s="23">
        <v>2000</v>
      </c>
      <c r="WM177" s="23">
        <v>2500</v>
      </c>
      <c r="WN177" s="23">
        <v>-20</v>
      </c>
      <c r="WO177" s="23">
        <v>-500</v>
      </c>
      <c r="WP177" s="23" t="s">
        <v>2923</v>
      </c>
      <c r="WQ177" s="23" t="s">
        <v>796</v>
      </c>
      <c r="WR177" s="23" t="s">
        <v>806</v>
      </c>
      <c r="WT177" s="23" t="s">
        <v>785</v>
      </c>
      <c r="AAB177" s="23" t="s">
        <v>2924</v>
      </c>
      <c r="AAC177" s="25">
        <v>174542689</v>
      </c>
      <c r="AAD177" s="23">
        <v>44314.626331018517</v>
      </c>
      <c r="AAF177" s="23" t="s">
        <v>2172</v>
      </c>
      <c r="AAG177" s="23" t="s">
        <v>2173</v>
      </c>
      <c r="AAJ177" s="23">
        <v>184</v>
      </c>
    </row>
    <row r="178" spans="1:712" x14ac:dyDescent="0.3">
      <c r="A178" s="23" t="s">
        <v>2925</v>
      </c>
      <c r="B178" s="25">
        <v>44312.432296678242</v>
      </c>
      <c r="C178" s="25">
        <v>44312.449922789347</v>
      </c>
      <c r="D178" s="25">
        <v>44312</v>
      </c>
      <c r="E178" s="23" t="s">
        <v>2895</v>
      </c>
      <c r="F178" s="23" t="s">
        <v>825</v>
      </c>
      <c r="G178" s="25">
        <v>44312</v>
      </c>
      <c r="H178" s="23" t="s">
        <v>1710</v>
      </c>
      <c r="I178" s="23" t="s">
        <v>1749</v>
      </c>
      <c r="J178" s="23" t="s">
        <v>1749</v>
      </c>
      <c r="K178" s="23" t="s">
        <v>1749</v>
      </c>
      <c r="L178" s="23" t="s">
        <v>780</v>
      </c>
      <c r="M178" s="23" t="s">
        <v>2926</v>
      </c>
      <c r="N178" s="23" t="s">
        <v>2927</v>
      </c>
      <c r="O178" s="23">
        <v>0</v>
      </c>
      <c r="P178" s="23">
        <v>0</v>
      </c>
      <c r="Q178" s="23">
        <v>1</v>
      </c>
      <c r="R178" s="23">
        <v>1</v>
      </c>
      <c r="S178" s="23">
        <v>1</v>
      </c>
      <c r="T178" s="23">
        <v>0</v>
      </c>
      <c r="U178" s="23">
        <v>0</v>
      </c>
      <c r="V178" s="23">
        <v>0</v>
      </c>
      <c r="W178" s="23">
        <v>0</v>
      </c>
      <c r="X178" s="23">
        <v>0</v>
      </c>
      <c r="Y178" s="23">
        <v>0</v>
      </c>
      <c r="Z178" s="23">
        <v>0</v>
      </c>
      <c r="AA178" s="23">
        <v>0</v>
      </c>
      <c r="AB178" s="23">
        <v>0</v>
      </c>
      <c r="AC178" s="23">
        <v>0</v>
      </c>
      <c r="AD178" s="23">
        <v>0</v>
      </c>
      <c r="AE178" s="23">
        <v>0</v>
      </c>
      <c r="AF178" s="23">
        <v>1</v>
      </c>
      <c r="AG178" s="23">
        <v>1</v>
      </c>
      <c r="AH178" s="23">
        <v>1</v>
      </c>
      <c r="AI178" s="23">
        <v>0</v>
      </c>
      <c r="AJ178" s="23">
        <v>0</v>
      </c>
      <c r="AK178" s="23">
        <v>0</v>
      </c>
      <c r="CT178" s="23" t="s">
        <v>781</v>
      </c>
      <c r="CV178" s="23">
        <v>2500</v>
      </c>
      <c r="CW178" s="23">
        <v>2500</v>
      </c>
      <c r="CY178" s="23">
        <v>3500</v>
      </c>
      <c r="CZ178" s="23">
        <v>-28.571428571428569</v>
      </c>
      <c r="DA178" s="23">
        <v>-1000</v>
      </c>
      <c r="DB178" s="23" t="s">
        <v>2928</v>
      </c>
      <c r="DC178" s="23" t="s">
        <v>796</v>
      </c>
      <c r="DD178" s="23" t="s">
        <v>806</v>
      </c>
      <c r="DF178" s="23" t="s">
        <v>785</v>
      </c>
      <c r="DX178" s="23" t="s">
        <v>781</v>
      </c>
      <c r="DZ178" s="23">
        <v>3500</v>
      </c>
      <c r="EA178" s="23">
        <v>3500</v>
      </c>
      <c r="EC178" s="23">
        <v>6000</v>
      </c>
      <c r="ED178" s="23">
        <v>-41.666666666666671</v>
      </c>
      <c r="EE178" s="23">
        <v>-2500</v>
      </c>
      <c r="EF178" s="23" t="s">
        <v>2929</v>
      </c>
      <c r="EG178" s="23" t="s">
        <v>796</v>
      </c>
      <c r="EH178" s="23" t="s">
        <v>806</v>
      </c>
      <c r="EJ178" s="23" t="s">
        <v>785</v>
      </c>
      <c r="FB178" s="23" t="s">
        <v>781</v>
      </c>
      <c r="FD178" s="23">
        <v>3000</v>
      </c>
      <c r="FE178" s="23">
        <v>3000</v>
      </c>
      <c r="FG178" s="23">
        <v>3500</v>
      </c>
      <c r="FH178" s="23">
        <v>-14.28571428571429</v>
      </c>
      <c r="FI178" s="23">
        <v>-500</v>
      </c>
      <c r="FJ178" s="23" t="s">
        <v>2930</v>
      </c>
      <c r="FK178" s="23" t="s">
        <v>796</v>
      </c>
      <c r="FL178" s="23" t="s">
        <v>806</v>
      </c>
      <c r="FN178" s="23" t="s">
        <v>785</v>
      </c>
      <c r="TZ178" s="23" t="s">
        <v>781</v>
      </c>
      <c r="UB178" s="23">
        <v>150</v>
      </c>
      <c r="UC178" s="23">
        <v>150</v>
      </c>
      <c r="UE178" s="23">
        <v>200</v>
      </c>
      <c r="UF178" s="23">
        <v>-25</v>
      </c>
      <c r="UG178" s="23">
        <v>-50</v>
      </c>
      <c r="UH178" s="23" t="s">
        <v>2931</v>
      </c>
      <c r="UI178" s="23" t="s">
        <v>796</v>
      </c>
      <c r="UJ178" s="23" t="s">
        <v>806</v>
      </c>
      <c r="UL178" s="23" t="s">
        <v>785</v>
      </c>
      <c r="VD178" s="23" t="s">
        <v>781</v>
      </c>
      <c r="VF178" s="23">
        <v>1500</v>
      </c>
      <c r="VG178" s="23">
        <v>1500</v>
      </c>
      <c r="VI178" s="23">
        <v>1500</v>
      </c>
      <c r="VJ178" s="23">
        <v>0</v>
      </c>
      <c r="VK178" s="23">
        <v>0</v>
      </c>
      <c r="VM178" s="23" t="s">
        <v>796</v>
      </c>
      <c r="VN178" s="23" t="s">
        <v>806</v>
      </c>
      <c r="VP178" s="23" t="s">
        <v>785</v>
      </c>
      <c r="WH178" s="23" t="s">
        <v>781</v>
      </c>
      <c r="WJ178" s="23">
        <v>2000</v>
      </c>
      <c r="WK178" s="23">
        <v>2000</v>
      </c>
      <c r="WM178" s="23">
        <v>2500</v>
      </c>
      <c r="WN178" s="23">
        <v>-20</v>
      </c>
      <c r="WO178" s="23">
        <v>-500</v>
      </c>
      <c r="WP178" s="23" t="s">
        <v>2932</v>
      </c>
      <c r="WQ178" s="23" t="s">
        <v>796</v>
      </c>
      <c r="WR178" s="23" t="s">
        <v>806</v>
      </c>
      <c r="WT178" s="23" t="s">
        <v>785</v>
      </c>
      <c r="AAB178" s="23" t="s">
        <v>2933</v>
      </c>
      <c r="AAC178" s="25">
        <v>174542718</v>
      </c>
      <c r="AAD178" s="23">
        <v>44314.626400462963</v>
      </c>
      <c r="AAF178" s="23" t="s">
        <v>2172</v>
      </c>
      <c r="AAG178" s="23" t="s">
        <v>2173</v>
      </c>
      <c r="AAJ178" s="23">
        <v>185</v>
      </c>
    </row>
    <row r="179" spans="1:712" x14ac:dyDescent="0.3">
      <c r="A179" s="23" t="s">
        <v>2934</v>
      </c>
      <c r="B179" s="25">
        <v>44312.453146585649</v>
      </c>
      <c r="C179" s="25">
        <v>44312.467201342602</v>
      </c>
      <c r="D179" s="25">
        <v>44312</v>
      </c>
      <c r="E179" s="23" t="s">
        <v>2895</v>
      </c>
      <c r="F179" s="23" t="s">
        <v>825</v>
      </c>
      <c r="G179" s="25">
        <v>44312</v>
      </c>
      <c r="H179" s="23" t="s">
        <v>1710</v>
      </c>
      <c r="I179" s="23" t="s">
        <v>1749</v>
      </c>
      <c r="J179" s="23" t="s">
        <v>1749</v>
      </c>
      <c r="K179" s="23" t="s">
        <v>1749</v>
      </c>
      <c r="L179" s="23" t="s">
        <v>780</v>
      </c>
      <c r="M179" s="23" t="s">
        <v>2935</v>
      </c>
      <c r="N179" s="23" t="s">
        <v>2936</v>
      </c>
      <c r="O179" s="23">
        <v>0</v>
      </c>
      <c r="P179" s="23">
        <v>0</v>
      </c>
      <c r="Q179" s="23">
        <v>1</v>
      </c>
      <c r="R179" s="23">
        <v>1</v>
      </c>
      <c r="S179" s="23">
        <v>1</v>
      </c>
      <c r="T179" s="23">
        <v>0</v>
      </c>
      <c r="U179" s="23">
        <v>0</v>
      </c>
      <c r="V179" s="23">
        <v>0</v>
      </c>
      <c r="W179" s="23">
        <v>0</v>
      </c>
      <c r="X179" s="23">
        <v>0</v>
      </c>
      <c r="Y179" s="23">
        <v>1</v>
      </c>
      <c r="Z179" s="23">
        <v>0</v>
      </c>
      <c r="AA179" s="23">
        <v>0</v>
      </c>
      <c r="AB179" s="23">
        <v>0</v>
      </c>
      <c r="AC179" s="23">
        <v>1</v>
      </c>
      <c r="AD179" s="23">
        <v>0</v>
      </c>
      <c r="AE179" s="23">
        <v>1</v>
      </c>
      <c r="AF179" s="23">
        <v>0</v>
      </c>
      <c r="AG179" s="23">
        <v>0</v>
      </c>
      <c r="AH179" s="23">
        <v>0</v>
      </c>
      <c r="AI179" s="23">
        <v>0</v>
      </c>
      <c r="AJ179" s="23">
        <v>0</v>
      </c>
      <c r="AK179" s="23">
        <v>0</v>
      </c>
      <c r="CT179" s="23" t="s">
        <v>781</v>
      </c>
      <c r="CV179" s="23">
        <v>3000</v>
      </c>
      <c r="CW179" s="23">
        <v>3000</v>
      </c>
      <c r="CY179" s="23">
        <v>3500</v>
      </c>
      <c r="CZ179" s="23">
        <v>-14.28571428571429</v>
      </c>
      <c r="DA179" s="23">
        <v>-500</v>
      </c>
      <c r="DB179" s="23" t="s">
        <v>2937</v>
      </c>
      <c r="DC179" s="23" t="s">
        <v>796</v>
      </c>
      <c r="DD179" s="23" t="s">
        <v>806</v>
      </c>
      <c r="DF179" s="23" t="s">
        <v>785</v>
      </c>
      <c r="DX179" s="23" t="s">
        <v>781</v>
      </c>
      <c r="DZ179" s="23">
        <v>4500</v>
      </c>
      <c r="EA179" s="23">
        <v>4500</v>
      </c>
      <c r="EC179" s="23">
        <v>6000</v>
      </c>
      <c r="ED179" s="23">
        <v>-25</v>
      </c>
      <c r="EE179" s="23">
        <v>-1500</v>
      </c>
      <c r="EF179" s="23" t="s">
        <v>2938</v>
      </c>
      <c r="EG179" s="23" t="s">
        <v>796</v>
      </c>
      <c r="EH179" s="23" t="s">
        <v>806</v>
      </c>
      <c r="EJ179" s="23" t="s">
        <v>785</v>
      </c>
      <c r="FB179" s="23" t="s">
        <v>781</v>
      </c>
      <c r="FD179" s="23">
        <v>3000</v>
      </c>
      <c r="FE179" s="23">
        <v>3000</v>
      </c>
      <c r="FG179" s="23">
        <v>3500</v>
      </c>
      <c r="FH179" s="23">
        <v>-14.28571428571429</v>
      </c>
      <c r="FI179" s="23">
        <v>-500</v>
      </c>
      <c r="FJ179" s="23" t="s">
        <v>2939</v>
      </c>
      <c r="FK179" s="23" t="s">
        <v>796</v>
      </c>
      <c r="FL179" s="23" t="s">
        <v>806</v>
      </c>
      <c r="FN179" s="23" t="s">
        <v>785</v>
      </c>
      <c r="LX179" s="23" t="s">
        <v>808</v>
      </c>
      <c r="LY179" s="23">
        <v>1000</v>
      </c>
      <c r="MC179" s="23">
        <v>300</v>
      </c>
      <c r="MD179" s="23">
        <v>66.666666666666657</v>
      </c>
      <c r="ME179" s="23">
        <v>200</v>
      </c>
      <c r="MF179" s="23" t="s">
        <v>2940</v>
      </c>
      <c r="MG179" s="23" t="s">
        <v>796</v>
      </c>
      <c r="MH179" s="23" t="s">
        <v>806</v>
      </c>
      <c r="MJ179" s="23" t="s">
        <v>781</v>
      </c>
      <c r="MK179" s="23" t="s">
        <v>837</v>
      </c>
      <c r="ML179" s="23">
        <v>0</v>
      </c>
      <c r="MM179" s="23">
        <v>1</v>
      </c>
      <c r="MN179" s="23">
        <v>0</v>
      </c>
      <c r="MO179" s="23">
        <v>0</v>
      </c>
      <c r="MP179" s="23">
        <v>0</v>
      </c>
      <c r="MQ179" s="23">
        <v>0</v>
      </c>
      <c r="MR179" s="23">
        <v>0</v>
      </c>
      <c r="MS179" s="23">
        <v>0</v>
      </c>
      <c r="MT179" s="23">
        <v>0</v>
      </c>
      <c r="MU179" s="23">
        <v>0</v>
      </c>
      <c r="MV179" s="23">
        <v>0</v>
      </c>
      <c r="MW179" s="23">
        <v>0</v>
      </c>
      <c r="MX179" s="23">
        <v>0</v>
      </c>
      <c r="MY179" s="23">
        <v>0</v>
      </c>
      <c r="QN179" s="23" t="s">
        <v>781</v>
      </c>
      <c r="QP179" s="23">
        <v>1500</v>
      </c>
      <c r="QQ179" s="23">
        <v>1500</v>
      </c>
      <c r="QS179" s="23">
        <v>1500</v>
      </c>
      <c r="QT179" s="23">
        <v>0</v>
      </c>
      <c r="QU179" s="23">
        <v>0</v>
      </c>
      <c r="QW179" s="23" t="s">
        <v>796</v>
      </c>
      <c r="QX179" s="23" t="s">
        <v>806</v>
      </c>
      <c r="QZ179" s="23" t="s">
        <v>785</v>
      </c>
      <c r="SV179" s="23" t="s">
        <v>808</v>
      </c>
      <c r="SW179" s="23">
        <v>1000</v>
      </c>
      <c r="TA179" s="23">
        <v>90</v>
      </c>
      <c r="TB179" s="23">
        <v>66.666666666666657</v>
      </c>
      <c r="TC179" s="23">
        <v>60</v>
      </c>
      <c r="TD179" s="23" t="s">
        <v>2938</v>
      </c>
      <c r="TE179" s="23" t="s">
        <v>796</v>
      </c>
      <c r="TF179" s="23" t="s">
        <v>806</v>
      </c>
      <c r="TH179" s="23" t="s">
        <v>781</v>
      </c>
      <c r="TI179" s="23" t="s">
        <v>837</v>
      </c>
      <c r="TJ179" s="23">
        <v>0</v>
      </c>
      <c r="TK179" s="23">
        <v>1</v>
      </c>
      <c r="TL179" s="23">
        <v>0</v>
      </c>
      <c r="TM179" s="23">
        <v>0</v>
      </c>
      <c r="TN179" s="23">
        <v>0</v>
      </c>
      <c r="TO179" s="23">
        <v>0</v>
      </c>
      <c r="TP179" s="23">
        <v>0</v>
      </c>
      <c r="TQ179" s="23">
        <v>0</v>
      </c>
      <c r="TR179" s="23">
        <v>0</v>
      </c>
      <c r="TS179" s="23">
        <v>0</v>
      </c>
      <c r="TT179" s="23">
        <v>0</v>
      </c>
      <c r="TU179" s="23">
        <v>0</v>
      </c>
      <c r="TV179" s="23">
        <v>0</v>
      </c>
      <c r="TW179" s="23">
        <v>0</v>
      </c>
      <c r="AAB179" s="23" t="s">
        <v>2941</v>
      </c>
      <c r="AAC179" s="25">
        <v>174542761</v>
      </c>
      <c r="AAD179" s="23">
        <v>44314.626481481479</v>
      </c>
      <c r="AAF179" s="23" t="s">
        <v>2172</v>
      </c>
      <c r="AAG179" s="23" t="s">
        <v>2173</v>
      </c>
      <c r="AAJ179" s="23">
        <v>186</v>
      </c>
    </row>
    <row r="180" spans="1:712" x14ac:dyDescent="0.3">
      <c r="A180" s="23" t="s">
        <v>2942</v>
      </c>
      <c r="B180" s="25">
        <v>44312.563723437503</v>
      </c>
      <c r="C180" s="25">
        <v>44312.61294337963</v>
      </c>
      <c r="D180" s="25">
        <v>44312</v>
      </c>
      <c r="E180" s="23" t="s">
        <v>2895</v>
      </c>
      <c r="F180" s="23" t="s">
        <v>825</v>
      </c>
      <c r="G180" s="25">
        <v>44312</v>
      </c>
      <c r="H180" s="23" t="s">
        <v>1710</v>
      </c>
      <c r="I180" s="23" t="s">
        <v>1749</v>
      </c>
      <c r="J180" s="23" t="s">
        <v>1749</v>
      </c>
      <c r="K180" s="23" t="s">
        <v>1749</v>
      </c>
      <c r="L180" s="23" t="s">
        <v>780</v>
      </c>
      <c r="M180" s="23" t="s">
        <v>2943</v>
      </c>
      <c r="N180" s="23" t="s">
        <v>2944</v>
      </c>
      <c r="O180" s="23">
        <v>1</v>
      </c>
      <c r="P180" s="23">
        <v>1</v>
      </c>
      <c r="Q180" s="23">
        <v>1</v>
      </c>
      <c r="R180" s="23">
        <v>1</v>
      </c>
      <c r="S180" s="23">
        <v>1</v>
      </c>
      <c r="T180" s="23">
        <v>1</v>
      </c>
      <c r="U180" s="23">
        <v>1</v>
      </c>
      <c r="V180" s="23">
        <v>0</v>
      </c>
      <c r="W180" s="23">
        <v>0</v>
      </c>
      <c r="X180" s="23">
        <v>0</v>
      </c>
      <c r="Y180" s="23">
        <v>1</v>
      </c>
      <c r="Z180" s="23">
        <v>0</v>
      </c>
      <c r="AA180" s="23">
        <v>1</v>
      </c>
      <c r="AB180" s="23">
        <v>1</v>
      </c>
      <c r="AC180" s="23">
        <v>1</v>
      </c>
      <c r="AD180" s="23">
        <v>0</v>
      </c>
      <c r="AE180" s="23">
        <v>1</v>
      </c>
      <c r="AF180" s="23">
        <v>1</v>
      </c>
      <c r="AG180" s="23">
        <v>1</v>
      </c>
      <c r="AH180" s="23">
        <v>1</v>
      </c>
      <c r="AI180" s="23">
        <v>0</v>
      </c>
      <c r="AJ180" s="23">
        <v>0</v>
      </c>
      <c r="AK180" s="23">
        <v>0</v>
      </c>
      <c r="AL180" s="23" t="s">
        <v>781</v>
      </c>
      <c r="AQ180" s="23">
        <v>1000</v>
      </c>
      <c r="AR180" s="23">
        <v>50</v>
      </c>
      <c r="AS180" s="23">
        <v>500</v>
      </c>
      <c r="AT180" s="23" t="s">
        <v>2945</v>
      </c>
      <c r="AU180" s="23" t="s">
        <v>796</v>
      </c>
      <c r="AV180" s="23" t="s">
        <v>806</v>
      </c>
      <c r="AX180" s="23" t="s">
        <v>785</v>
      </c>
      <c r="BP180" s="23" t="s">
        <v>781</v>
      </c>
      <c r="BR180" s="23">
        <v>1000</v>
      </c>
      <c r="BS180" s="23">
        <v>1000</v>
      </c>
      <c r="BU180" s="23">
        <v>1000</v>
      </c>
      <c r="BV180" s="23">
        <v>0</v>
      </c>
      <c r="BW180" s="23">
        <v>0</v>
      </c>
      <c r="BY180" s="23" t="s">
        <v>796</v>
      </c>
      <c r="BZ180" s="23" t="s">
        <v>806</v>
      </c>
      <c r="CB180" s="23" t="s">
        <v>785</v>
      </c>
      <c r="CT180" s="23" t="s">
        <v>781</v>
      </c>
      <c r="CV180" s="23">
        <v>2500</v>
      </c>
      <c r="CW180" s="23">
        <v>2500</v>
      </c>
      <c r="CY180" s="23">
        <v>3500</v>
      </c>
      <c r="CZ180" s="23">
        <v>-28.571428571428569</v>
      </c>
      <c r="DA180" s="23">
        <v>-1000</v>
      </c>
      <c r="DB180" s="23" t="s">
        <v>2946</v>
      </c>
      <c r="DC180" s="23" t="s">
        <v>796</v>
      </c>
      <c r="DD180" s="23" t="s">
        <v>806</v>
      </c>
      <c r="DF180" s="23" t="s">
        <v>785</v>
      </c>
      <c r="DX180" s="23" t="s">
        <v>781</v>
      </c>
      <c r="DZ180" s="23">
        <v>4000</v>
      </c>
      <c r="EA180" s="23">
        <v>4000</v>
      </c>
      <c r="EC180" s="23">
        <v>6000</v>
      </c>
      <c r="ED180" s="23">
        <v>-33.333333333333329</v>
      </c>
      <c r="EE180" s="23">
        <v>-2000</v>
      </c>
      <c r="EF180" s="23" t="s">
        <v>2947</v>
      </c>
      <c r="EG180" s="23" t="s">
        <v>796</v>
      </c>
      <c r="EH180" s="23" t="s">
        <v>806</v>
      </c>
      <c r="EJ180" s="23" t="s">
        <v>785</v>
      </c>
      <c r="FB180" s="23" t="s">
        <v>781</v>
      </c>
      <c r="FD180" s="23">
        <v>3000</v>
      </c>
      <c r="FE180" s="23">
        <v>3000</v>
      </c>
      <c r="FG180" s="23">
        <v>3500</v>
      </c>
      <c r="FH180" s="23">
        <v>-14.28571428571429</v>
      </c>
      <c r="FI180" s="23">
        <v>-500</v>
      </c>
      <c r="FJ180" s="23" t="s">
        <v>2948</v>
      </c>
      <c r="FK180" s="23" t="s">
        <v>796</v>
      </c>
      <c r="FL180" s="23" t="s">
        <v>806</v>
      </c>
      <c r="FN180" s="23" t="s">
        <v>785</v>
      </c>
      <c r="GF180" s="23" t="s">
        <v>781</v>
      </c>
      <c r="GH180" s="23">
        <v>10000</v>
      </c>
      <c r="GI180" s="23">
        <v>11000</v>
      </c>
      <c r="GJ180" s="23">
        <v>-9.0909090909090917</v>
      </c>
      <c r="GK180" s="23">
        <v>-1000</v>
      </c>
      <c r="GM180" s="23" t="s">
        <v>796</v>
      </c>
      <c r="GN180" s="23" t="s">
        <v>806</v>
      </c>
      <c r="GP180" s="23" t="s">
        <v>785</v>
      </c>
      <c r="HH180" s="23" t="s">
        <v>781</v>
      </c>
      <c r="HJ180" s="23">
        <v>3500</v>
      </c>
      <c r="HK180" s="23">
        <v>3500</v>
      </c>
      <c r="HM180" s="23">
        <v>4250</v>
      </c>
      <c r="HN180" s="23">
        <v>17.647058823529409</v>
      </c>
      <c r="HO180" s="23">
        <v>750</v>
      </c>
      <c r="HP180" s="23" t="s">
        <v>2949</v>
      </c>
      <c r="HQ180" s="23" t="s">
        <v>796</v>
      </c>
      <c r="HR180" s="23" t="s">
        <v>806</v>
      </c>
      <c r="HT180" s="23" t="s">
        <v>785</v>
      </c>
      <c r="LX180" s="23" t="s">
        <v>808</v>
      </c>
      <c r="LY180" s="23">
        <v>1000</v>
      </c>
      <c r="MC180" s="23">
        <v>300</v>
      </c>
      <c r="MD180" s="23">
        <v>66.666666666666657</v>
      </c>
      <c r="ME180" s="23">
        <v>200</v>
      </c>
      <c r="MF180" s="23" t="s">
        <v>2950</v>
      </c>
      <c r="MG180" s="23" t="s">
        <v>796</v>
      </c>
      <c r="MH180" s="23" t="s">
        <v>806</v>
      </c>
      <c r="MJ180" s="23" t="s">
        <v>785</v>
      </c>
      <c r="PJ180" s="23" t="s">
        <v>808</v>
      </c>
      <c r="PK180" s="23">
        <v>1000</v>
      </c>
      <c r="PO180" s="23">
        <v>150</v>
      </c>
      <c r="PP180" s="23">
        <v>25.333333333333339</v>
      </c>
      <c r="PQ180" s="23">
        <v>38</v>
      </c>
      <c r="PR180" s="23" t="s">
        <v>2951</v>
      </c>
      <c r="PS180" s="23" t="s">
        <v>796</v>
      </c>
      <c r="PT180" s="23" t="s">
        <v>806</v>
      </c>
      <c r="PV180" s="23" t="s">
        <v>781</v>
      </c>
      <c r="PW180" s="23" t="s">
        <v>871</v>
      </c>
      <c r="PX180" s="23">
        <v>0</v>
      </c>
      <c r="PY180" s="23">
        <v>0</v>
      </c>
      <c r="PZ180" s="23">
        <v>0</v>
      </c>
      <c r="QA180" s="23">
        <v>0</v>
      </c>
      <c r="QB180" s="23">
        <v>0</v>
      </c>
      <c r="QC180" s="23">
        <v>0</v>
      </c>
      <c r="QD180" s="23">
        <v>0</v>
      </c>
      <c r="QE180" s="23">
        <v>0</v>
      </c>
      <c r="QF180" s="23">
        <v>0</v>
      </c>
      <c r="QG180" s="23">
        <v>1</v>
      </c>
      <c r="QH180" s="23">
        <v>0</v>
      </c>
      <c r="QI180" s="23">
        <v>0</v>
      </c>
      <c r="QJ180" s="23">
        <v>0</v>
      </c>
      <c r="QK180" s="23">
        <v>0</v>
      </c>
      <c r="QN180" s="23" t="s">
        <v>781</v>
      </c>
      <c r="QP180" s="23">
        <v>1200</v>
      </c>
      <c r="QQ180" s="23">
        <v>1200</v>
      </c>
      <c r="QS180" s="23">
        <v>1500</v>
      </c>
      <c r="QT180" s="23">
        <v>-20</v>
      </c>
      <c r="QU180" s="23">
        <v>-300</v>
      </c>
      <c r="QV180" s="23" t="s">
        <v>2952</v>
      </c>
      <c r="QW180" s="23" t="s">
        <v>796</v>
      </c>
      <c r="QX180" s="23" t="s">
        <v>806</v>
      </c>
      <c r="QZ180" s="23" t="s">
        <v>781</v>
      </c>
      <c r="RA180" s="23" t="s">
        <v>813</v>
      </c>
      <c r="RB180" s="23">
        <v>0</v>
      </c>
      <c r="RC180" s="23">
        <v>0</v>
      </c>
      <c r="RD180" s="23">
        <v>0</v>
      </c>
      <c r="RE180" s="23">
        <v>0</v>
      </c>
      <c r="RF180" s="23">
        <v>0</v>
      </c>
      <c r="RG180" s="23">
        <v>0</v>
      </c>
      <c r="RH180" s="23">
        <v>0</v>
      </c>
      <c r="RI180" s="23">
        <v>0</v>
      </c>
      <c r="RJ180" s="23">
        <v>1</v>
      </c>
      <c r="RK180" s="23">
        <v>0</v>
      </c>
      <c r="RL180" s="23">
        <v>0</v>
      </c>
      <c r="RM180" s="23">
        <v>0</v>
      </c>
      <c r="RN180" s="23">
        <v>0</v>
      </c>
      <c r="RO180" s="23">
        <v>0</v>
      </c>
      <c r="RR180" s="23" t="s">
        <v>808</v>
      </c>
      <c r="RS180" s="23">
        <v>1000</v>
      </c>
      <c r="RT180" s="23">
        <v>1000</v>
      </c>
      <c r="RU180" s="23">
        <v>200</v>
      </c>
      <c r="RW180" s="23">
        <v>210</v>
      </c>
      <c r="RX180" s="23">
        <v>-4.7619047619047619</v>
      </c>
      <c r="RY180" s="23">
        <v>-10</v>
      </c>
      <c r="SA180" s="23" t="s">
        <v>796</v>
      </c>
      <c r="SB180" s="23" t="s">
        <v>806</v>
      </c>
      <c r="SD180" s="23" t="s">
        <v>785</v>
      </c>
      <c r="SV180" s="23" t="s">
        <v>808</v>
      </c>
      <c r="SW180" s="23">
        <v>1000</v>
      </c>
      <c r="SX180" s="23">
        <v>500</v>
      </c>
      <c r="SY180" s="23">
        <v>75</v>
      </c>
      <c r="TA180" s="23">
        <v>90</v>
      </c>
      <c r="TB180" s="23">
        <v>-16.666666666666661</v>
      </c>
      <c r="TC180" s="23">
        <v>-15</v>
      </c>
      <c r="TD180" s="23" t="s">
        <v>2938</v>
      </c>
      <c r="TE180" s="23" t="s">
        <v>796</v>
      </c>
      <c r="TF180" s="23" t="s">
        <v>806</v>
      </c>
      <c r="TH180" s="23" t="s">
        <v>785</v>
      </c>
      <c r="TZ180" s="23" t="s">
        <v>781</v>
      </c>
      <c r="UB180" s="23">
        <v>150</v>
      </c>
      <c r="UC180" s="23">
        <v>150</v>
      </c>
      <c r="UE180" s="23">
        <v>200</v>
      </c>
      <c r="UF180" s="23">
        <v>-25</v>
      </c>
      <c r="UG180" s="23">
        <v>-50</v>
      </c>
      <c r="UH180" s="23" t="s">
        <v>2952</v>
      </c>
      <c r="UI180" s="23" t="s">
        <v>796</v>
      </c>
      <c r="UJ180" s="23" t="s">
        <v>806</v>
      </c>
      <c r="UL180" s="23" t="s">
        <v>785</v>
      </c>
      <c r="VD180" s="23" t="s">
        <v>781</v>
      </c>
      <c r="VF180" s="23">
        <v>1500</v>
      </c>
      <c r="VG180" s="23">
        <v>1500</v>
      </c>
      <c r="VI180" s="23">
        <v>1500</v>
      </c>
      <c r="VJ180" s="23">
        <v>0</v>
      </c>
      <c r="VK180" s="23">
        <v>0</v>
      </c>
      <c r="VM180" s="23" t="s">
        <v>796</v>
      </c>
      <c r="VN180" s="23" t="s">
        <v>806</v>
      </c>
      <c r="VP180" s="23" t="s">
        <v>785</v>
      </c>
      <c r="WH180" s="23" t="s">
        <v>781</v>
      </c>
      <c r="WM180" s="23">
        <v>2500</v>
      </c>
      <c r="WN180" s="23">
        <v>60</v>
      </c>
      <c r="WO180" s="23">
        <v>1500</v>
      </c>
      <c r="WP180" s="23" t="s">
        <v>2953</v>
      </c>
      <c r="WQ180" s="23" t="s">
        <v>796</v>
      </c>
      <c r="WR180" s="23" t="s">
        <v>806</v>
      </c>
      <c r="WT180" s="23" t="s">
        <v>785</v>
      </c>
      <c r="AAB180" s="23" t="s">
        <v>2954</v>
      </c>
      <c r="AAC180" s="25">
        <v>174542780</v>
      </c>
      <c r="AAD180" s="23">
        <v>44314.626516203702</v>
      </c>
      <c r="AAF180" s="23" t="s">
        <v>2172</v>
      </c>
      <c r="AAG180" s="23" t="s">
        <v>2173</v>
      </c>
      <c r="AAJ180" s="23">
        <v>187</v>
      </c>
    </row>
    <row r="181" spans="1:712" x14ac:dyDescent="0.3">
      <c r="A181" s="23" t="s">
        <v>2955</v>
      </c>
      <c r="B181" s="25">
        <v>44312.617569953698</v>
      </c>
      <c r="C181" s="25">
        <v>44314.41556400463</v>
      </c>
      <c r="D181" s="25">
        <v>44312</v>
      </c>
      <c r="E181" s="23" t="s">
        <v>2895</v>
      </c>
      <c r="F181" s="23" t="s">
        <v>825</v>
      </c>
      <c r="G181" s="25">
        <v>44312</v>
      </c>
      <c r="H181" s="23" t="s">
        <v>1710</v>
      </c>
      <c r="I181" s="23" t="s">
        <v>1749</v>
      </c>
      <c r="J181" s="23" t="s">
        <v>1749</v>
      </c>
      <c r="K181" s="23" t="s">
        <v>1749</v>
      </c>
      <c r="L181" s="23" t="s">
        <v>780</v>
      </c>
      <c r="M181" s="23" t="s">
        <v>2956</v>
      </c>
      <c r="N181" s="23" t="s">
        <v>820</v>
      </c>
      <c r="O181" s="23">
        <v>0</v>
      </c>
      <c r="P181" s="23">
        <v>0</v>
      </c>
      <c r="Q181" s="23">
        <v>0</v>
      </c>
      <c r="R181" s="23">
        <v>0</v>
      </c>
      <c r="S181" s="23">
        <v>0</v>
      </c>
      <c r="T181" s="23">
        <v>0</v>
      </c>
      <c r="U181" s="23">
        <v>0</v>
      </c>
      <c r="V181" s="23">
        <v>0</v>
      </c>
      <c r="W181" s="23">
        <v>0</v>
      </c>
      <c r="X181" s="23">
        <v>0</v>
      </c>
      <c r="Y181" s="23">
        <v>0</v>
      </c>
      <c r="Z181" s="23">
        <v>0</v>
      </c>
      <c r="AA181" s="23">
        <v>0</v>
      </c>
      <c r="AB181" s="23">
        <v>0</v>
      </c>
      <c r="AC181" s="23">
        <v>0</v>
      </c>
      <c r="AD181" s="23">
        <v>0</v>
      </c>
      <c r="AE181" s="23">
        <v>0</v>
      </c>
      <c r="AF181" s="23">
        <v>0</v>
      </c>
      <c r="AG181" s="23">
        <v>0</v>
      </c>
      <c r="AH181" s="23">
        <v>0</v>
      </c>
      <c r="AI181" s="23">
        <v>0</v>
      </c>
      <c r="AJ181" s="23">
        <v>0</v>
      </c>
      <c r="AK181" s="23">
        <v>1</v>
      </c>
      <c r="ZR181" s="23" t="s">
        <v>781</v>
      </c>
      <c r="ZT181" s="23" t="s">
        <v>785</v>
      </c>
      <c r="AAB181" s="23" t="s">
        <v>2185</v>
      </c>
      <c r="AAC181" s="25">
        <v>174542786</v>
      </c>
      <c r="AAD181" s="23">
        <v>44314.626539351862</v>
      </c>
      <c r="AAF181" s="23" t="s">
        <v>2172</v>
      </c>
      <c r="AAG181" s="23" t="s">
        <v>2173</v>
      </c>
      <c r="AAJ181" s="23">
        <v>188</v>
      </c>
    </row>
    <row r="182" spans="1:712" x14ac:dyDescent="0.3">
      <c r="A182" s="23" t="s">
        <v>2957</v>
      </c>
      <c r="B182" s="25">
        <v>44312.620653402773</v>
      </c>
      <c r="C182" s="25">
        <v>44312.622049594909</v>
      </c>
      <c r="D182" s="25">
        <v>44312</v>
      </c>
      <c r="E182" s="23" t="s">
        <v>2895</v>
      </c>
      <c r="F182" s="23" t="s">
        <v>825</v>
      </c>
      <c r="G182" s="25">
        <v>44312</v>
      </c>
      <c r="H182" s="23" t="s">
        <v>1710</v>
      </c>
      <c r="I182" s="23" t="s">
        <v>1749</v>
      </c>
      <c r="J182" s="23" t="s">
        <v>1749</v>
      </c>
      <c r="K182" s="23" t="s">
        <v>1749</v>
      </c>
      <c r="L182" s="23" t="s">
        <v>780</v>
      </c>
      <c r="M182" s="23" t="s">
        <v>2958</v>
      </c>
      <c r="N182" s="23" t="s">
        <v>820</v>
      </c>
      <c r="O182" s="23">
        <v>0</v>
      </c>
      <c r="P182" s="23">
        <v>0</v>
      </c>
      <c r="Q182" s="23">
        <v>0</v>
      </c>
      <c r="R182" s="23">
        <v>0</v>
      </c>
      <c r="S182" s="23">
        <v>0</v>
      </c>
      <c r="T182" s="23">
        <v>0</v>
      </c>
      <c r="U182" s="23">
        <v>0</v>
      </c>
      <c r="V182" s="23">
        <v>0</v>
      </c>
      <c r="W182" s="23">
        <v>0</v>
      </c>
      <c r="X182" s="23">
        <v>0</v>
      </c>
      <c r="Y182" s="23">
        <v>0</v>
      </c>
      <c r="Z182" s="23">
        <v>0</v>
      </c>
      <c r="AA182" s="23">
        <v>0</v>
      </c>
      <c r="AB182" s="23">
        <v>0</v>
      </c>
      <c r="AC182" s="23">
        <v>0</v>
      </c>
      <c r="AD182" s="23">
        <v>0</v>
      </c>
      <c r="AE182" s="23">
        <v>0</v>
      </c>
      <c r="AF182" s="23">
        <v>0</v>
      </c>
      <c r="AG182" s="23">
        <v>0</v>
      </c>
      <c r="AH182" s="23">
        <v>0</v>
      </c>
      <c r="AI182" s="23">
        <v>0</v>
      </c>
      <c r="AJ182" s="23">
        <v>0</v>
      </c>
      <c r="AK182" s="23">
        <v>1</v>
      </c>
      <c r="ZR182" s="23" t="s">
        <v>781</v>
      </c>
      <c r="ZT182" s="23" t="s">
        <v>785</v>
      </c>
      <c r="AAB182" s="23" t="s">
        <v>2185</v>
      </c>
      <c r="AAC182" s="25">
        <v>174542797</v>
      </c>
      <c r="AAD182" s="23">
        <v>44314.626550925932</v>
      </c>
      <c r="AAF182" s="23" t="s">
        <v>2172</v>
      </c>
      <c r="AAG182" s="23" t="s">
        <v>2173</v>
      </c>
      <c r="AAJ182" s="23">
        <v>189</v>
      </c>
    </row>
    <row r="183" spans="1:712" x14ac:dyDescent="0.3">
      <c r="A183" s="23" t="s">
        <v>2959</v>
      </c>
      <c r="B183" s="25">
        <v>44312.622156874997</v>
      </c>
      <c r="C183" s="25">
        <v>44312.623812488433</v>
      </c>
      <c r="D183" s="25">
        <v>44312</v>
      </c>
      <c r="E183" s="23" t="s">
        <v>2895</v>
      </c>
      <c r="F183" s="23" t="s">
        <v>825</v>
      </c>
      <c r="G183" s="25">
        <v>44312</v>
      </c>
      <c r="H183" s="23" t="s">
        <v>1710</v>
      </c>
      <c r="I183" s="23" t="s">
        <v>1749</v>
      </c>
      <c r="J183" s="23" t="s">
        <v>1749</v>
      </c>
      <c r="K183" s="23" t="s">
        <v>1749</v>
      </c>
      <c r="L183" s="23" t="s">
        <v>780</v>
      </c>
      <c r="M183" s="23" t="s">
        <v>2960</v>
      </c>
      <c r="N183" s="23" t="s">
        <v>820</v>
      </c>
      <c r="O183" s="23">
        <v>0</v>
      </c>
      <c r="P183" s="23">
        <v>0</v>
      </c>
      <c r="Q183" s="23">
        <v>0</v>
      </c>
      <c r="R183" s="23">
        <v>0</v>
      </c>
      <c r="S183" s="23">
        <v>0</v>
      </c>
      <c r="T183" s="23">
        <v>0</v>
      </c>
      <c r="U183" s="23">
        <v>0</v>
      </c>
      <c r="V183" s="23">
        <v>0</v>
      </c>
      <c r="W183" s="23">
        <v>0</v>
      </c>
      <c r="X183" s="23">
        <v>0</v>
      </c>
      <c r="Y183" s="23">
        <v>0</v>
      </c>
      <c r="Z183" s="23">
        <v>0</v>
      </c>
      <c r="AA183" s="23">
        <v>0</v>
      </c>
      <c r="AB183" s="23">
        <v>0</v>
      </c>
      <c r="AC183" s="23">
        <v>0</v>
      </c>
      <c r="AD183" s="23">
        <v>0</v>
      </c>
      <c r="AE183" s="23">
        <v>0</v>
      </c>
      <c r="AF183" s="23">
        <v>0</v>
      </c>
      <c r="AG183" s="23">
        <v>0</v>
      </c>
      <c r="AH183" s="23">
        <v>0</v>
      </c>
      <c r="AI183" s="23">
        <v>0</v>
      </c>
      <c r="AJ183" s="23">
        <v>0</v>
      </c>
      <c r="AK183" s="23">
        <v>1</v>
      </c>
      <c r="ZR183" s="23" t="s">
        <v>781</v>
      </c>
      <c r="ZT183" s="23" t="s">
        <v>785</v>
      </c>
      <c r="AAB183" s="23" t="s">
        <v>2185</v>
      </c>
      <c r="AAC183" s="25">
        <v>174542807</v>
      </c>
      <c r="AAD183" s="23">
        <v>44314.626574074078</v>
      </c>
      <c r="AAF183" s="23" t="s">
        <v>2172</v>
      </c>
      <c r="AAG183" s="23" t="s">
        <v>2173</v>
      </c>
      <c r="AAJ183" s="23">
        <v>190</v>
      </c>
    </row>
    <row r="184" spans="1:712" x14ac:dyDescent="0.3">
      <c r="A184" s="23" t="s">
        <v>2961</v>
      </c>
      <c r="B184" s="25">
        <v>44312.623921238417</v>
      </c>
      <c r="C184" s="25">
        <v>44312.625678657409</v>
      </c>
      <c r="D184" s="25">
        <v>44312</v>
      </c>
      <c r="E184" s="23" t="s">
        <v>2895</v>
      </c>
      <c r="F184" s="23" t="s">
        <v>825</v>
      </c>
      <c r="G184" s="25">
        <v>44312</v>
      </c>
      <c r="H184" s="23" t="s">
        <v>1710</v>
      </c>
      <c r="I184" s="23" t="s">
        <v>1749</v>
      </c>
      <c r="J184" s="23" t="s">
        <v>1749</v>
      </c>
      <c r="K184" s="23" t="s">
        <v>1749</v>
      </c>
      <c r="L184" s="23" t="s">
        <v>780</v>
      </c>
      <c r="M184" s="23" t="s">
        <v>2962</v>
      </c>
      <c r="N184" s="23" t="s">
        <v>820</v>
      </c>
      <c r="O184" s="23">
        <v>0</v>
      </c>
      <c r="P184" s="23">
        <v>0</v>
      </c>
      <c r="Q184" s="23">
        <v>0</v>
      </c>
      <c r="R184" s="23">
        <v>0</v>
      </c>
      <c r="S184" s="23">
        <v>0</v>
      </c>
      <c r="T184" s="23">
        <v>0</v>
      </c>
      <c r="U184" s="23">
        <v>0</v>
      </c>
      <c r="V184" s="23">
        <v>0</v>
      </c>
      <c r="W184" s="23">
        <v>0</v>
      </c>
      <c r="X184" s="23">
        <v>0</v>
      </c>
      <c r="Y184" s="23">
        <v>0</v>
      </c>
      <c r="Z184" s="23">
        <v>0</v>
      </c>
      <c r="AA184" s="23">
        <v>0</v>
      </c>
      <c r="AB184" s="23">
        <v>0</v>
      </c>
      <c r="AC184" s="23">
        <v>0</v>
      </c>
      <c r="AD184" s="23">
        <v>0</v>
      </c>
      <c r="AE184" s="23">
        <v>0</v>
      </c>
      <c r="AF184" s="23">
        <v>0</v>
      </c>
      <c r="AG184" s="23">
        <v>0</v>
      </c>
      <c r="AH184" s="23">
        <v>0</v>
      </c>
      <c r="AI184" s="23">
        <v>0</v>
      </c>
      <c r="AJ184" s="23">
        <v>0</v>
      </c>
      <c r="AK184" s="23">
        <v>1</v>
      </c>
      <c r="ZR184" s="23" t="s">
        <v>781</v>
      </c>
      <c r="ZT184" s="23" t="s">
        <v>785</v>
      </c>
      <c r="ZU184" s="23">
        <v>25</v>
      </c>
      <c r="ZV184" s="23">
        <v>25</v>
      </c>
      <c r="AAB184" s="23" t="s">
        <v>2963</v>
      </c>
      <c r="AAC184" s="25">
        <v>174542813</v>
      </c>
      <c r="AAD184" s="23">
        <v>44314.626585648148</v>
      </c>
      <c r="AAF184" s="23" t="s">
        <v>2172</v>
      </c>
      <c r="AAG184" s="23" t="s">
        <v>2173</v>
      </c>
      <c r="AAJ184" s="23">
        <v>191</v>
      </c>
    </row>
    <row r="185" spans="1:712" x14ac:dyDescent="0.3">
      <c r="A185" s="23" t="s">
        <v>2964</v>
      </c>
      <c r="B185" s="25">
        <v>44312.625767280093</v>
      </c>
      <c r="C185" s="25">
        <v>44312.627154282411</v>
      </c>
      <c r="D185" s="25">
        <v>44312</v>
      </c>
      <c r="E185" s="23" t="s">
        <v>2895</v>
      </c>
      <c r="F185" s="23" t="s">
        <v>825</v>
      </c>
      <c r="G185" s="25">
        <v>44312</v>
      </c>
      <c r="H185" s="23" t="s">
        <v>1710</v>
      </c>
      <c r="I185" s="23" t="s">
        <v>1749</v>
      </c>
      <c r="J185" s="23" t="s">
        <v>1749</v>
      </c>
      <c r="K185" s="23" t="s">
        <v>1749</v>
      </c>
      <c r="L185" s="23" t="s">
        <v>780</v>
      </c>
      <c r="M185" s="23" t="s">
        <v>2962</v>
      </c>
      <c r="N185" s="23" t="s">
        <v>820</v>
      </c>
      <c r="O185" s="23">
        <v>0</v>
      </c>
      <c r="P185" s="23">
        <v>0</v>
      </c>
      <c r="Q185" s="23">
        <v>0</v>
      </c>
      <c r="R185" s="23">
        <v>0</v>
      </c>
      <c r="S185" s="23">
        <v>0</v>
      </c>
      <c r="T185" s="23">
        <v>0</v>
      </c>
      <c r="U185" s="23">
        <v>0</v>
      </c>
      <c r="V185" s="23">
        <v>0</v>
      </c>
      <c r="W185" s="23">
        <v>0</v>
      </c>
      <c r="X185" s="23">
        <v>0</v>
      </c>
      <c r="Y185" s="23">
        <v>0</v>
      </c>
      <c r="Z185" s="23">
        <v>0</v>
      </c>
      <c r="AA185" s="23">
        <v>0</v>
      </c>
      <c r="AB185" s="23">
        <v>0</v>
      </c>
      <c r="AC185" s="23">
        <v>0</v>
      </c>
      <c r="AD185" s="23">
        <v>0</v>
      </c>
      <c r="AE185" s="23">
        <v>0</v>
      </c>
      <c r="AF185" s="23">
        <v>0</v>
      </c>
      <c r="AG185" s="23">
        <v>0</v>
      </c>
      <c r="AH185" s="23">
        <v>0</v>
      </c>
      <c r="AI185" s="23">
        <v>0</v>
      </c>
      <c r="AJ185" s="23">
        <v>0</v>
      </c>
      <c r="AK185" s="23">
        <v>1</v>
      </c>
      <c r="ZR185" s="23" t="s">
        <v>781</v>
      </c>
      <c r="ZT185" s="23" t="s">
        <v>785</v>
      </c>
      <c r="ZU185" s="23">
        <v>25</v>
      </c>
      <c r="ZV185" s="23">
        <v>25</v>
      </c>
      <c r="AAB185" s="23" t="s">
        <v>2965</v>
      </c>
      <c r="AAC185" s="25">
        <v>174542821</v>
      </c>
      <c r="AAD185" s="23">
        <v>44314.626608796301</v>
      </c>
      <c r="AAF185" s="23" t="s">
        <v>2172</v>
      </c>
      <c r="AAG185" s="23" t="s">
        <v>2173</v>
      </c>
      <c r="AAJ185" s="23">
        <v>192</v>
      </c>
    </row>
    <row r="186" spans="1:712" x14ac:dyDescent="0.3">
      <c r="A186" s="23" t="s">
        <v>2966</v>
      </c>
      <c r="B186" s="25">
        <v>44312.637887453697</v>
      </c>
      <c r="C186" s="25">
        <v>44312.639606064811</v>
      </c>
      <c r="D186" s="25">
        <v>44312</v>
      </c>
      <c r="E186" s="23" t="s">
        <v>2895</v>
      </c>
      <c r="F186" s="23" t="s">
        <v>825</v>
      </c>
      <c r="G186" s="25">
        <v>44312</v>
      </c>
      <c r="H186" s="23" t="s">
        <v>1710</v>
      </c>
      <c r="I186" s="23" t="s">
        <v>1749</v>
      </c>
      <c r="J186" s="23" t="s">
        <v>1749</v>
      </c>
      <c r="K186" s="23" t="s">
        <v>1749</v>
      </c>
      <c r="L186" s="23" t="s">
        <v>780</v>
      </c>
      <c r="M186" s="23" t="s">
        <v>2967</v>
      </c>
      <c r="N186" s="23" t="s">
        <v>815</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1</v>
      </c>
      <c r="AJ186" s="23">
        <v>0</v>
      </c>
      <c r="AK186" s="23">
        <v>0</v>
      </c>
      <c r="XL186" s="23" t="s">
        <v>781</v>
      </c>
      <c r="XN186" s="23">
        <v>50</v>
      </c>
      <c r="XO186" s="23">
        <v>50</v>
      </c>
      <c r="XP186" s="23">
        <v>0</v>
      </c>
      <c r="XQ186" s="23">
        <v>0</v>
      </c>
      <c r="XS186" s="23" t="s">
        <v>807</v>
      </c>
      <c r="XV186" s="23" t="s">
        <v>785</v>
      </c>
      <c r="AAB186" s="23" t="s">
        <v>2171</v>
      </c>
      <c r="AAC186" s="25">
        <v>174542830</v>
      </c>
      <c r="AAD186" s="23">
        <v>44314.626620370371</v>
      </c>
      <c r="AAF186" s="23" t="s">
        <v>2172</v>
      </c>
      <c r="AAG186" s="23" t="s">
        <v>2173</v>
      </c>
      <c r="AAJ186" s="23">
        <v>193</v>
      </c>
    </row>
    <row r="187" spans="1:712" x14ac:dyDescent="0.3">
      <c r="A187" s="23" t="s">
        <v>2968</v>
      </c>
      <c r="B187" s="25">
        <v>44312.639853784727</v>
      </c>
      <c r="C187" s="25">
        <v>44312.641451226853</v>
      </c>
      <c r="D187" s="25">
        <v>44312</v>
      </c>
      <c r="E187" s="23" t="s">
        <v>2895</v>
      </c>
      <c r="F187" s="23" t="s">
        <v>825</v>
      </c>
      <c r="G187" s="25">
        <v>44312</v>
      </c>
      <c r="H187" s="23" t="s">
        <v>1710</v>
      </c>
      <c r="I187" s="23" t="s">
        <v>1749</v>
      </c>
      <c r="J187" s="23" t="s">
        <v>1749</v>
      </c>
      <c r="K187" s="23" t="s">
        <v>1749</v>
      </c>
      <c r="L187" s="23" t="s">
        <v>780</v>
      </c>
      <c r="M187" s="23" t="s">
        <v>2969</v>
      </c>
      <c r="N187" s="23" t="s">
        <v>815</v>
      </c>
      <c r="O187" s="23">
        <v>0</v>
      </c>
      <c r="P187" s="23">
        <v>0</v>
      </c>
      <c r="Q187" s="23">
        <v>0</v>
      </c>
      <c r="R187" s="23">
        <v>0</v>
      </c>
      <c r="S187" s="23">
        <v>0</v>
      </c>
      <c r="T187" s="23">
        <v>0</v>
      </c>
      <c r="U187" s="23">
        <v>0</v>
      </c>
      <c r="V187" s="23">
        <v>0</v>
      </c>
      <c r="W187" s="23">
        <v>0</v>
      </c>
      <c r="X187" s="23">
        <v>0</v>
      </c>
      <c r="Y187" s="23">
        <v>0</v>
      </c>
      <c r="Z187" s="23">
        <v>0</v>
      </c>
      <c r="AA187" s="23">
        <v>0</v>
      </c>
      <c r="AB187" s="23">
        <v>0</v>
      </c>
      <c r="AC187" s="23">
        <v>0</v>
      </c>
      <c r="AD187" s="23">
        <v>0</v>
      </c>
      <c r="AE187" s="23">
        <v>0</v>
      </c>
      <c r="AF187" s="23">
        <v>0</v>
      </c>
      <c r="AG187" s="23">
        <v>0</v>
      </c>
      <c r="AH187" s="23">
        <v>0</v>
      </c>
      <c r="AI187" s="23">
        <v>1</v>
      </c>
      <c r="AJ187" s="23">
        <v>0</v>
      </c>
      <c r="AK187" s="23">
        <v>0</v>
      </c>
      <c r="XL187" s="23" t="s">
        <v>781</v>
      </c>
      <c r="XN187" s="23">
        <v>50</v>
      </c>
      <c r="XO187" s="23">
        <v>50</v>
      </c>
      <c r="XP187" s="23">
        <v>0</v>
      </c>
      <c r="XQ187" s="23">
        <v>0</v>
      </c>
      <c r="XS187" s="23" t="s">
        <v>807</v>
      </c>
      <c r="XV187" s="23" t="s">
        <v>785</v>
      </c>
      <c r="AAB187" s="23" t="s">
        <v>2171</v>
      </c>
      <c r="AAC187" s="25">
        <v>174542864</v>
      </c>
      <c r="AAD187" s="23">
        <v>44314.62667824074</v>
      </c>
      <c r="AAF187" s="23" t="s">
        <v>2172</v>
      </c>
      <c r="AAG187" s="23" t="s">
        <v>2173</v>
      </c>
      <c r="AAJ187" s="23">
        <v>194</v>
      </c>
    </row>
    <row r="188" spans="1:712" x14ac:dyDescent="0.3">
      <c r="A188" s="23" t="s">
        <v>2970</v>
      </c>
      <c r="B188" s="25">
        <v>44312.641741666674</v>
      </c>
      <c r="C188" s="25">
        <v>44312.642812754631</v>
      </c>
      <c r="D188" s="25">
        <v>44312</v>
      </c>
      <c r="E188" s="23" t="s">
        <v>2895</v>
      </c>
      <c r="F188" s="23" t="s">
        <v>825</v>
      </c>
      <c r="G188" s="25">
        <v>44312</v>
      </c>
      <c r="H188" s="23" t="s">
        <v>1710</v>
      </c>
      <c r="I188" s="23" t="s">
        <v>1749</v>
      </c>
      <c r="J188" s="23" t="s">
        <v>1749</v>
      </c>
      <c r="K188" s="23" t="s">
        <v>1749</v>
      </c>
      <c r="L188" s="23" t="s">
        <v>780</v>
      </c>
      <c r="M188" s="23" t="s">
        <v>2971</v>
      </c>
      <c r="N188" s="23" t="s">
        <v>815</v>
      </c>
      <c r="O188" s="23">
        <v>0</v>
      </c>
      <c r="P188" s="23">
        <v>0</v>
      </c>
      <c r="Q188" s="23">
        <v>0</v>
      </c>
      <c r="R188" s="23">
        <v>0</v>
      </c>
      <c r="S188" s="23">
        <v>0</v>
      </c>
      <c r="T188" s="23">
        <v>0</v>
      </c>
      <c r="U188" s="23">
        <v>0</v>
      </c>
      <c r="V188" s="23">
        <v>0</v>
      </c>
      <c r="W188" s="23">
        <v>0</v>
      </c>
      <c r="X188" s="23">
        <v>0</v>
      </c>
      <c r="Y188" s="23">
        <v>0</v>
      </c>
      <c r="Z188" s="23">
        <v>0</v>
      </c>
      <c r="AA188" s="23">
        <v>0</v>
      </c>
      <c r="AB188" s="23">
        <v>0</v>
      </c>
      <c r="AC188" s="23">
        <v>0</v>
      </c>
      <c r="AD188" s="23">
        <v>0</v>
      </c>
      <c r="AE188" s="23">
        <v>0</v>
      </c>
      <c r="AF188" s="23">
        <v>0</v>
      </c>
      <c r="AG188" s="23">
        <v>0</v>
      </c>
      <c r="AH188" s="23">
        <v>0</v>
      </c>
      <c r="AI188" s="23">
        <v>1</v>
      </c>
      <c r="AJ188" s="23">
        <v>0</v>
      </c>
      <c r="AK188" s="23">
        <v>0</v>
      </c>
      <c r="XL188" s="23" t="s">
        <v>781</v>
      </c>
      <c r="XN188" s="23">
        <v>50</v>
      </c>
      <c r="XO188" s="23">
        <v>50</v>
      </c>
      <c r="XP188" s="23">
        <v>0</v>
      </c>
      <c r="XQ188" s="23">
        <v>0</v>
      </c>
      <c r="XS188" s="23" t="s">
        <v>807</v>
      </c>
      <c r="XV188" s="23" t="s">
        <v>785</v>
      </c>
      <c r="AAB188" s="23" t="s">
        <v>2171</v>
      </c>
      <c r="AAC188" s="25">
        <v>174542883</v>
      </c>
      <c r="AAD188" s="23">
        <v>44314.626701388886</v>
      </c>
      <c r="AAF188" s="23" t="s">
        <v>2172</v>
      </c>
      <c r="AAG188" s="23" t="s">
        <v>2173</v>
      </c>
      <c r="AAJ188" s="23">
        <v>195</v>
      </c>
    </row>
    <row r="189" spans="1:712" x14ac:dyDescent="0.3">
      <c r="A189" s="23" t="s">
        <v>2972</v>
      </c>
      <c r="B189" s="25">
        <v>44314.415266354168</v>
      </c>
      <c r="C189" s="25">
        <v>44314.416267384273</v>
      </c>
      <c r="D189" s="25">
        <v>44314</v>
      </c>
      <c r="E189" s="23" t="s">
        <v>2531</v>
      </c>
      <c r="F189" s="23" t="s">
        <v>790</v>
      </c>
      <c r="G189" s="25">
        <v>44314</v>
      </c>
      <c r="H189" s="23" t="s">
        <v>864</v>
      </c>
      <c r="I189" s="23" t="s">
        <v>865</v>
      </c>
      <c r="J189" s="23" t="s">
        <v>865</v>
      </c>
      <c r="K189" s="23" t="s">
        <v>865</v>
      </c>
      <c r="L189" s="23" t="s">
        <v>780</v>
      </c>
      <c r="M189" s="23" t="s">
        <v>2532</v>
      </c>
      <c r="N189" s="23" t="s">
        <v>1461</v>
      </c>
      <c r="O189" s="23">
        <v>0</v>
      </c>
      <c r="P189" s="23">
        <v>0</v>
      </c>
      <c r="Q189" s="23">
        <v>0</v>
      </c>
      <c r="R189" s="23">
        <v>0</v>
      </c>
      <c r="S189" s="23">
        <v>0</v>
      </c>
      <c r="T189" s="23">
        <v>0</v>
      </c>
      <c r="U189" s="23">
        <v>0</v>
      </c>
      <c r="V189" s="23">
        <v>0</v>
      </c>
      <c r="W189" s="23">
        <v>0</v>
      </c>
      <c r="X189" s="23">
        <v>0</v>
      </c>
      <c r="Y189" s="23">
        <v>0</v>
      </c>
      <c r="Z189" s="23">
        <v>1</v>
      </c>
      <c r="AA189" s="23">
        <v>0</v>
      </c>
      <c r="AB189" s="23">
        <v>0</v>
      </c>
      <c r="AC189" s="23">
        <v>0</v>
      </c>
      <c r="AD189" s="23">
        <v>0</v>
      </c>
      <c r="AE189" s="23">
        <v>0</v>
      </c>
      <c r="AF189" s="23">
        <v>0</v>
      </c>
      <c r="AG189" s="23">
        <v>0</v>
      </c>
      <c r="AH189" s="23">
        <v>0</v>
      </c>
      <c r="AI189" s="23">
        <v>0</v>
      </c>
      <c r="AJ189" s="23">
        <v>0</v>
      </c>
      <c r="AK189" s="23">
        <v>0</v>
      </c>
      <c r="OF189" s="23" t="s">
        <v>808</v>
      </c>
      <c r="OG189" s="23">
        <v>1000</v>
      </c>
      <c r="OH189" s="23">
        <v>1000</v>
      </c>
      <c r="OI189" s="23">
        <v>500</v>
      </c>
      <c r="OK189" s="23">
        <v>250</v>
      </c>
      <c r="OL189" s="23">
        <v>100</v>
      </c>
      <c r="OM189" s="23">
        <v>250</v>
      </c>
      <c r="ON189" s="23" t="s">
        <v>2886</v>
      </c>
      <c r="OO189" s="23" t="s">
        <v>807</v>
      </c>
      <c r="OR189" s="23" t="s">
        <v>785</v>
      </c>
      <c r="AAB189" s="23" t="s">
        <v>2717</v>
      </c>
      <c r="AAC189" s="25">
        <v>174542890</v>
      </c>
      <c r="AAD189" s="23">
        <v>44314.626712962963</v>
      </c>
      <c r="AAF189" s="23" t="s">
        <v>2172</v>
      </c>
      <c r="AAG189" s="23" t="s">
        <v>2173</v>
      </c>
      <c r="AAJ189" s="23">
        <v>196</v>
      </c>
    </row>
    <row r="190" spans="1:712" x14ac:dyDescent="0.3">
      <c r="A190" s="23" t="s">
        <v>2973</v>
      </c>
      <c r="B190" s="25">
        <v>44312.642915231481</v>
      </c>
      <c r="C190" s="25">
        <v>44312.643840636578</v>
      </c>
      <c r="D190" s="25">
        <v>44312</v>
      </c>
      <c r="E190" s="23" t="s">
        <v>2895</v>
      </c>
      <c r="F190" s="23" t="s">
        <v>825</v>
      </c>
      <c r="G190" s="25">
        <v>44312</v>
      </c>
      <c r="H190" s="23" t="s">
        <v>1710</v>
      </c>
      <c r="I190" s="23" t="s">
        <v>1749</v>
      </c>
      <c r="J190" s="23" t="s">
        <v>1749</v>
      </c>
      <c r="K190" s="23" t="s">
        <v>1749</v>
      </c>
      <c r="L190" s="23" t="s">
        <v>780</v>
      </c>
      <c r="M190" s="23" t="s">
        <v>2974</v>
      </c>
      <c r="N190" s="23" t="s">
        <v>815</v>
      </c>
      <c r="O190" s="23">
        <v>0</v>
      </c>
      <c r="P190" s="23">
        <v>0</v>
      </c>
      <c r="Q190" s="23">
        <v>0</v>
      </c>
      <c r="R190" s="23">
        <v>0</v>
      </c>
      <c r="S190" s="23">
        <v>0</v>
      </c>
      <c r="T190" s="23">
        <v>0</v>
      </c>
      <c r="U190" s="23">
        <v>0</v>
      </c>
      <c r="V190" s="23">
        <v>0</v>
      </c>
      <c r="W190" s="23">
        <v>0</v>
      </c>
      <c r="X190" s="23">
        <v>0</v>
      </c>
      <c r="Y190" s="23">
        <v>0</v>
      </c>
      <c r="Z190" s="23">
        <v>0</v>
      </c>
      <c r="AA190" s="23">
        <v>0</v>
      </c>
      <c r="AB190" s="23">
        <v>0</v>
      </c>
      <c r="AC190" s="23">
        <v>0</v>
      </c>
      <c r="AD190" s="23">
        <v>0</v>
      </c>
      <c r="AE190" s="23">
        <v>0</v>
      </c>
      <c r="AF190" s="23">
        <v>0</v>
      </c>
      <c r="AG190" s="23">
        <v>0</v>
      </c>
      <c r="AH190" s="23">
        <v>0</v>
      </c>
      <c r="AI190" s="23">
        <v>1</v>
      </c>
      <c r="AJ190" s="23">
        <v>0</v>
      </c>
      <c r="AK190" s="23">
        <v>0</v>
      </c>
      <c r="XL190" s="23" t="s">
        <v>781</v>
      </c>
      <c r="XN190" s="23">
        <v>50</v>
      </c>
      <c r="XO190" s="23">
        <v>50</v>
      </c>
      <c r="XP190" s="23">
        <v>0</v>
      </c>
      <c r="XQ190" s="23">
        <v>0</v>
      </c>
      <c r="XS190" s="23" t="s">
        <v>794</v>
      </c>
      <c r="XV190" s="23" t="s">
        <v>785</v>
      </c>
      <c r="AAB190" s="23" t="s">
        <v>2185</v>
      </c>
      <c r="AAC190" s="25">
        <v>174542922</v>
      </c>
      <c r="AAD190" s="23">
        <v>44314.626759259263</v>
      </c>
      <c r="AAF190" s="23" t="s">
        <v>2172</v>
      </c>
      <c r="AAG190" s="23" t="s">
        <v>2173</v>
      </c>
      <c r="AAJ190" s="23">
        <v>197</v>
      </c>
    </row>
    <row r="191" spans="1:712" x14ac:dyDescent="0.3">
      <c r="A191" s="23" t="s">
        <v>2975</v>
      </c>
      <c r="B191" s="25">
        <v>44312.644029583331</v>
      </c>
      <c r="C191" s="25">
        <v>44312.645178437502</v>
      </c>
      <c r="D191" s="25">
        <v>44312</v>
      </c>
      <c r="E191" s="23" t="s">
        <v>2895</v>
      </c>
      <c r="F191" s="23" t="s">
        <v>825</v>
      </c>
      <c r="G191" s="25">
        <v>44312</v>
      </c>
      <c r="H191" s="23" t="s">
        <v>1710</v>
      </c>
      <c r="I191" s="23" t="s">
        <v>1749</v>
      </c>
      <c r="J191" s="23" t="s">
        <v>1749</v>
      </c>
      <c r="K191" s="23" t="s">
        <v>1749</v>
      </c>
      <c r="L191" s="23" t="s">
        <v>780</v>
      </c>
      <c r="M191" s="23" t="s">
        <v>2974</v>
      </c>
      <c r="N191" s="23" t="s">
        <v>815</v>
      </c>
      <c r="O191" s="23">
        <v>0</v>
      </c>
      <c r="P191" s="23">
        <v>0</v>
      </c>
      <c r="Q191" s="23">
        <v>0</v>
      </c>
      <c r="R191" s="23">
        <v>0</v>
      </c>
      <c r="S191" s="23">
        <v>0</v>
      </c>
      <c r="T191" s="23">
        <v>0</v>
      </c>
      <c r="U191" s="23">
        <v>0</v>
      </c>
      <c r="V191" s="23">
        <v>0</v>
      </c>
      <c r="W191" s="23">
        <v>0</v>
      </c>
      <c r="X191" s="23">
        <v>0</v>
      </c>
      <c r="Y191" s="23">
        <v>0</v>
      </c>
      <c r="Z191" s="23">
        <v>0</v>
      </c>
      <c r="AA191" s="23">
        <v>0</v>
      </c>
      <c r="AB191" s="23">
        <v>0</v>
      </c>
      <c r="AC191" s="23">
        <v>0</v>
      </c>
      <c r="AD191" s="23">
        <v>0</v>
      </c>
      <c r="AE191" s="23">
        <v>0</v>
      </c>
      <c r="AF191" s="23">
        <v>0</v>
      </c>
      <c r="AG191" s="23">
        <v>0</v>
      </c>
      <c r="AH191" s="23">
        <v>0</v>
      </c>
      <c r="AI191" s="23">
        <v>1</v>
      </c>
      <c r="AJ191" s="23">
        <v>0</v>
      </c>
      <c r="AK191" s="23">
        <v>0</v>
      </c>
      <c r="XL191" s="23" t="s">
        <v>781</v>
      </c>
      <c r="XN191" s="23">
        <v>50</v>
      </c>
      <c r="XO191" s="23">
        <v>50</v>
      </c>
      <c r="XP191" s="23">
        <v>0</v>
      </c>
      <c r="XQ191" s="23">
        <v>0</v>
      </c>
      <c r="XS191" s="23" t="s">
        <v>794</v>
      </c>
      <c r="XV191" s="23" t="s">
        <v>785</v>
      </c>
      <c r="AAB191" s="23" t="s">
        <v>2185</v>
      </c>
      <c r="AAC191" s="25">
        <v>174542933</v>
      </c>
      <c r="AAD191" s="23">
        <v>44314.626782407402</v>
      </c>
      <c r="AAF191" s="23" t="s">
        <v>2172</v>
      </c>
      <c r="AAG191" s="23" t="s">
        <v>2173</v>
      </c>
      <c r="AAJ191" s="23">
        <v>198</v>
      </c>
    </row>
    <row r="192" spans="1:712" x14ac:dyDescent="0.3">
      <c r="A192" s="23" t="s">
        <v>2976</v>
      </c>
      <c r="B192" s="25">
        <v>44314.315501631951</v>
      </c>
      <c r="C192" s="25">
        <v>44314.320049745373</v>
      </c>
      <c r="D192" s="25">
        <v>44314</v>
      </c>
      <c r="E192" s="23" t="s">
        <v>2895</v>
      </c>
      <c r="F192" s="23" t="s">
        <v>825</v>
      </c>
      <c r="G192" s="25">
        <v>44314</v>
      </c>
      <c r="H192" s="23" t="s">
        <v>1710</v>
      </c>
      <c r="I192" s="23" t="s">
        <v>1749</v>
      </c>
      <c r="J192" s="23" t="s">
        <v>1749</v>
      </c>
      <c r="K192" s="23" t="s">
        <v>1749</v>
      </c>
      <c r="L192" s="23" t="s">
        <v>793</v>
      </c>
      <c r="M192" s="23" t="s">
        <v>2977</v>
      </c>
      <c r="N192" s="23" t="s">
        <v>809</v>
      </c>
      <c r="O192" s="23">
        <v>0</v>
      </c>
      <c r="P192" s="23">
        <v>0</v>
      </c>
      <c r="Q192" s="23">
        <v>0</v>
      </c>
      <c r="R192" s="23">
        <v>0</v>
      </c>
      <c r="S192" s="23">
        <v>0</v>
      </c>
      <c r="T192" s="23">
        <v>0</v>
      </c>
      <c r="U192" s="23">
        <v>0</v>
      </c>
      <c r="V192" s="23">
        <v>0</v>
      </c>
      <c r="W192" s="23">
        <v>0</v>
      </c>
      <c r="X192" s="23">
        <v>0</v>
      </c>
      <c r="Y192" s="23">
        <v>0</v>
      </c>
      <c r="Z192" s="23">
        <v>0</v>
      </c>
      <c r="AA192" s="23">
        <v>0</v>
      </c>
      <c r="AB192" s="23">
        <v>0</v>
      </c>
      <c r="AC192" s="23">
        <v>0</v>
      </c>
      <c r="AD192" s="23">
        <v>1</v>
      </c>
      <c r="AE192" s="23">
        <v>0</v>
      </c>
      <c r="AF192" s="23">
        <v>0</v>
      </c>
      <c r="AG192" s="23">
        <v>0</v>
      </c>
      <c r="AH192" s="23">
        <v>0</v>
      </c>
      <c r="AI192" s="23">
        <v>0</v>
      </c>
      <c r="AJ192" s="23">
        <v>0</v>
      </c>
      <c r="AK192" s="23">
        <v>0</v>
      </c>
      <c r="NB192" s="23" t="s">
        <v>781</v>
      </c>
      <c r="ND192" s="23">
        <v>1000</v>
      </c>
      <c r="NE192" s="23">
        <v>1000</v>
      </c>
      <c r="NG192" s="23">
        <v>1500</v>
      </c>
      <c r="NH192" s="23">
        <v>-33.333333333333329</v>
      </c>
      <c r="NI192" s="23">
        <v>-500</v>
      </c>
      <c r="NJ192" s="23" t="s">
        <v>2978</v>
      </c>
      <c r="NK192" s="23" t="s">
        <v>807</v>
      </c>
      <c r="NN192" s="23" t="s">
        <v>781</v>
      </c>
      <c r="NO192" s="23" t="s">
        <v>784</v>
      </c>
      <c r="NP192" s="23">
        <v>1</v>
      </c>
      <c r="NQ192" s="23">
        <v>0</v>
      </c>
      <c r="NR192" s="23">
        <v>0</v>
      </c>
      <c r="NS192" s="23">
        <v>0</v>
      </c>
      <c r="NT192" s="23">
        <v>0</v>
      </c>
      <c r="NU192" s="23">
        <v>0</v>
      </c>
      <c r="NV192" s="23">
        <v>0</v>
      </c>
      <c r="NW192" s="23">
        <v>0</v>
      </c>
      <c r="NX192" s="23">
        <v>0</v>
      </c>
      <c r="NY192" s="23">
        <v>0</v>
      </c>
      <c r="NZ192" s="23">
        <v>0</v>
      </c>
      <c r="OA192" s="23">
        <v>0</v>
      </c>
      <c r="OB192" s="23">
        <v>0</v>
      </c>
      <c r="OC192" s="23">
        <v>0</v>
      </c>
      <c r="AAB192" s="23" t="s">
        <v>2979</v>
      </c>
      <c r="AAC192" s="25">
        <v>174542971</v>
      </c>
      <c r="AAD192" s="23">
        <v>44314.626828703702</v>
      </c>
      <c r="AAF192" s="23" t="s">
        <v>2172</v>
      </c>
      <c r="AAG192" s="23" t="s">
        <v>2173</v>
      </c>
      <c r="AAJ192" s="23">
        <v>199</v>
      </c>
    </row>
    <row r="193" spans="1:712" x14ac:dyDescent="0.3">
      <c r="A193" s="23" t="s">
        <v>2980</v>
      </c>
      <c r="B193" s="25">
        <v>44314.32262987268</v>
      </c>
      <c r="C193" s="25">
        <v>44314.340509606482</v>
      </c>
      <c r="D193" s="25">
        <v>44314</v>
      </c>
      <c r="E193" s="23" t="s">
        <v>2895</v>
      </c>
      <c r="F193" s="23" t="s">
        <v>825</v>
      </c>
      <c r="G193" s="25">
        <v>44314</v>
      </c>
      <c r="H193" s="23" t="s">
        <v>1710</v>
      </c>
      <c r="I193" s="23" t="s">
        <v>1749</v>
      </c>
      <c r="J193" s="23" t="s">
        <v>1749</v>
      </c>
      <c r="K193" s="23" t="s">
        <v>1749</v>
      </c>
      <c r="L193" s="23" t="s">
        <v>793</v>
      </c>
      <c r="M193" s="23" t="s">
        <v>2981</v>
      </c>
      <c r="N193" s="23" t="s">
        <v>2982</v>
      </c>
      <c r="O193" s="23">
        <v>0</v>
      </c>
      <c r="P193" s="23">
        <v>0</v>
      </c>
      <c r="Q193" s="23">
        <v>0</v>
      </c>
      <c r="R193" s="23">
        <v>0</v>
      </c>
      <c r="S193" s="23">
        <v>0</v>
      </c>
      <c r="T193" s="23">
        <v>0</v>
      </c>
      <c r="U193" s="23">
        <v>0</v>
      </c>
      <c r="V193" s="23">
        <v>0</v>
      </c>
      <c r="W193" s="23">
        <v>1</v>
      </c>
      <c r="X193" s="23">
        <v>1</v>
      </c>
      <c r="Y193" s="23">
        <v>0</v>
      </c>
      <c r="Z193" s="23">
        <v>0</v>
      </c>
      <c r="AA193" s="23">
        <v>1</v>
      </c>
      <c r="AB193" s="23">
        <v>0</v>
      </c>
      <c r="AC193" s="23">
        <v>0</v>
      </c>
      <c r="AD193" s="23">
        <v>0</v>
      </c>
      <c r="AE193" s="23">
        <v>0</v>
      </c>
      <c r="AF193" s="23">
        <v>0</v>
      </c>
      <c r="AG193" s="23">
        <v>0</v>
      </c>
      <c r="AH193" s="23">
        <v>0</v>
      </c>
      <c r="AI193" s="23">
        <v>0</v>
      </c>
      <c r="AJ193" s="23">
        <v>0</v>
      </c>
      <c r="AK193" s="23">
        <v>0</v>
      </c>
      <c r="JP193" s="23" t="s">
        <v>808</v>
      </c>
      <c r="JQ193" s="23">
        <v>395</v>
      </c>
      <c r="JR193" s="23">
        <v>50</v>
      </c>
      <c r="JS193" s="23">
        <v>44</v>
      </c>
      <c r="JU193" s="23">
        <v>50</v>
      </c>
      <c r="JV193" s="23">
        <v>-12</v>
      </c>
      <c r="JW193" s="23">
        <v>-6</v>
      </c>
      <c r="JX193" s="23" t="s">
        <v>2983</v>
      </c>
      <c r="JY193" s="23" t="s">
        <v>807</v>
      </c>
      <c r="KB193" s="23" t="s">
        <v>781</v>
      </c>
      <c r="KC193" s="23" t="s">
        <v>871</v>
      </c>
      <c r="KD193" s="23">
        <v>0</v>
      </c>
      <c r="KE193" s="23">
        <v>0</v>
      </c>
      <c r="KF193" s="23">
        <v>0</v>
      </c>
      <c r="KG193" s="23">
        <v>0</v>
      </c>
      <c r="KH193" s="23">
        <v>0</v>
      </c>
      <c r="KI193" s="23">
        <v>0</v>
      </c>
      <c r="KJ193" s="23">
        <v>0</v>
      </c>
      <c r="KK193" s="23">
        <v>0</v>
      </c>
      <c r="KL193" s="23">
        <v>0</v>
      </c>
      <c r="KM193" s="23">
        <v>1</v>
      </c>
      <c r="KN193" s="23">
        <v>0</v>
      </c>
      <c r="KO193" s="23">
        <v>0</v>
      </c>
      <c r="KP193" s="23">
        <v>0</v>
      </c>
      <c r="KQ193" s="23">
        <v>0</v>
      </c>
      <c r="KT193" s="23" t="s">
        <v>808</v>
      </c>
      <c r="KU193" s="23">
        <v>372</v>
      </c>
      <c r="KV193" s="23">
        <v>50</v>
      </c>
      <c r="KW193" s="23">
        <v>67</v>
      </c>
      <c r="KY193" s="23">
        <v>65</v>
      </c>
      <c r="KZ193" s="23">
        <v>3.0769230769230771</v>
      </c>
      <c r="LA193" s="23">
        <v>2</v>
      </c>
      <c r="LC193" s="23" t="s">
        <v>807</v>
      </c>
      <c r="LF193" s="23" t="s">
        <v>781</v>
      </c>
      <c r="LG193" s="23" t="s">
        <v>839</v>
      </c>
      <c r="LH193" s="23">
        <v>0</v>
      </c>
      <c r="LI193" s="23">
        <v>0</v>
      </c>
      <c r="LJ193" s="23">
        <v>0</v>
      </c>
      <c r="LK193" s="23">
        <v>0</v>
      </c>
      <c r="LL193" s="23">
        <v>0</v>
      </c>
      <c r="LM193" s="23">
        <v>0</v>
      </c>
      <c r="LN193" s="23">
        <v>0</v>
      </c>
      <c r="LO193" s="23">
        <v>1</v>
      </c>
      <c r="LP193" s="23">
        <v>0</v>
      </c>
      <c r="LQ193" s="23">
        <v>0</v>
      </c>
      <c r="LR193" s="23">
        <v>0</v>
      </c>
      <c r="LS193" s="23">
        <v>0</v>
      </c>
      <c r="LT193" s="23">
        <v>0</v>
      </c>
      <c r="LU193" s="23">
        <v>0</v>
      </c>
      <c r="PJ193" s="23" t="s">
        <v>808</v>
      </c>
      <c r="PK193" s="23">
        <v>198</v>
      </c>
      <c r="PL193" s="23">
        <v>100</v>
      </c>
      <c r="PM193" s="23">
        <v>76</v>
      </c>
      <c r="PO193" s="23">
        <v>150</v>
      </c>
      <c r="PP193" s="23">
        <v>-49.333333333333343</v>
      </c>
      <c r="PQ193" s="23">
        <v>-74</v>
      </c>
      <c r="PR193" s="23" t="s">
        <v>2984</v>
      </c>
      <c r="PS193" s="23" t="s">
        <v>807</v>
      </c>
      <c r="PV193" s="23" t="s">
        <v>785</v>
      </c>
      <c r="AAB193" s="23" t="s">
        <v>2171</v>
      </c>
      <c r="AAC193" s="25">
        <v>174542997</v>
      </c>
      <c r="AAD193" s="23">
        <v>44314.626863425932</v>
      </c>
      <c r="AAF193" s="23" t="s">
        <v>2172</v>
      </c>
      <c r="AAG193" s="23" t="s">
        <v>2173</v>
      </c>
      <c r="AAJ193" s="23">
        <v>200</v>
      </c>
    </row>
    <row r="194" spans="1:712" x14ac:dyDescent="0.3">
      <c r="A194" s="23" t="s">
        <v>2985</v>
      </c>
      <c r="B194" s="25">
        <v>44314.344492708333</v>
      </c>
      <c r="C194" s="25">
        <v>44314.357196793979</v>
      </c>
      <c r="D194" s="25">
        <v>44314</v>
      </c>
      <c r="E194" s="23" t="s">
        <v>2895</v>
      </c>
      <c r="F194" s="23" t="s">
        <v>825</v>
      </c>
      <c r="G194" s="25">
        <v>44314</v>
      </c>
      <c r="H194" s="23" t="s">
        <v>1710</v>
      </c>
      <c r="I194" s="23" t="s">
        <v>1749</v>
      </c>
      <c r="J194" s="23" t="s">
        <v>1749</v>
      </c>
      <c r="K194" s="23" t="s">
        <v>1749</v>
      </c>
      <c r="L194" s="23" t="s">
        <v>793</v>
      </c>
      <c r="M194" s="23" t="s">
        <v>2986</v>
      </c>
      <c r="N194" s="23" t="s">
        <v>2987</v>
      </c>
      <c r="O194" s="23">
        <v>0</v>
      </c>
      <c r="P194" s="23">
        <v>0</v>
      </c>
      <c r="Q194" s="23">
        <v>0</v>
      </c>
      <c r="R194" s="23">
        <v>0</v>
      </c>
      <c r="S194" s="23">
        <v>0</v>
      </c>
      <c r="T194" s="23">
        <v>0</v>
      </c>
      <c r="U194" s="23">
        <v>0</v>
      </c>
      <c r="V194" s="23">
        <v>0</v>
      </c>
      <c r="W194" s="23">
        <v>0</v>
      </c>
      <c r="X194" s="23">
        <v>1</v>
      </c>
      <c r="Y194" s="23">
        <v>0</v>
      </c>
      <c r="Z194" s="23">
        <v>0</v>
      </c>
      <c r="AA194" s="23">
        <v>1</v>
      </c>
      <c r="AB194" s="23">
        <v>0</v>
      </c>
      <c r="AC194" s="23">
        <v>0</v>
      </c>
      <c r="AD194" s="23">
        <v>0</v>
      </c>
      <c r="AE194" s="23">
        <v>0</v>
      </c>
      <c r="AF194" s="23">
        <v>0</v>
      </c>
      <c r="AG194" s="23">
        <v>0</v>
      </c>
      <c r="AH194" s="23">
        <v>0</v>
      </c>
      <c r="AI194" s="23">
        <v>0</v>
      </c>
      <c r="AJ194" s="23">
        <v>0</v>
      </c>
      <c r="AK194" s="23">
        <v>0</v>
      </c>
      <c r="KT194" s="23" t="s">
        <v>808</v>
      </c>
      <c r="KU194" s="23">
        <v>384</v>
      </c>
      <c r="KV194" s="23">
        <v>50</v>
      </c>
      <c r="KW194" s="23">
        <v>65</v>
      </c>
      <c r="KY194" s="23">
        <v>65</v>
      </c>
      <c r="KZ194" s="23">
        <v>0</v>
      </c>
      <c r="LA194" s="23">
        <v>0</v>
      </c>
      <c r="LC194" s="23" t="s">
        <v>807</v>
      </c>
      <c r="LF194" s="23" t="s">
        <v>781</v>
      </c>
      <c r="LG194" s="23" t="s">
        <v>811</v>
      </c>
      <c r="LH194" s="23">
        <v>0</v>
      </c>
      <c r="LI194" s="23">
        <v>0</v>
      </c>
      <c r="LJ194" s="23">
        <v>0</v>
      </c>
      <c r="LK194" s="23">
        <v>0</v>
      </c>
      <c r="LL194" s="23">
        <v>0</v>
      </c>
      <c r="LM194" s="23">
        <v>0</v>
      </c>
      <c r="LN194" s="23">
        <v>0</v>
      </c>
      <c r="LO194" s="23">
        <v>0</v>
      </c>
      <c r="LP194" s="23">
        <v>0</v>
      </c>
      <c r="LQ194" s="23">
        <v>0</v>
      </c>
      <c r="LR194" s="23">
        <v>0</v>
      </c>
      <c r="LS194" s="23">
        <v>0</v>
      </c>
      <c r="LT194" s="23">
        <v>1</v>
      </c>
      <c r="LU194" s="23">
        <v>0</v>
      </c>
      <c r="LW194" s="23" t="s">
        <v>2988</v>
      </c>
      <c r="PJ194" s="23" t="s">
        <v>808</v>
      </c>
      <c r="PK194" s="23">
        <v>189</v>
      </c>
      <c r="PL194" s="23">
        <v>100</v>
      </c>
      <c r="PM194" s="23">
        <v>79</v>
      </c>
      <c r="PO194" s="23">
        <v>150</v>
      </c>
      <c r="PP194" s="23">
        <v>-47.333333333333343</v>
      </c>
      <c r="PQ194" s="23">
        <v>-71</v>
      </c>
      <c r="PR194" s="23" t="s">
        <v>2989</v>
      </c>
      <c r="PS194" s="23" t="s">
        <v>807</v>
      </c>
      <c r="PV194" s="23" t="s">
        <v>781</v>
      </c>
      <c r="PW194" s="23" t="s">
        <v>839</v>
      </c>
      <c r="PX194" s="23">
        <v>0</v>
      </c>
      <c r="PY194" s="23">
        <v>0</v>
      </c>
      <c r="PZ194" s="23">
        <v>0</v>
      </c>
      <c r="QA194" s="23">
        <v>0</v>
      </c>
      <c r="QB194" s="23">
        <v>0</v>
      </c>
      <c r="QC194" s="23">
        <v>0</v>
      </c>
      <c r="QD194" s="23">
        <v>0</v>
      </c>
      <c r="QE194" s="23">
        <v>1</v>
      </c>
      <c r="QF194" s="23">
        <v>0</v>
      </c>
      <c r="QG194" s="23">
        <v>0</v>
      </c>
      <c r="QH194" s="23">
        <v>0</v>
      </c>
      <c r="QI194" s="23">
        <v>0</v>
      </c>
      <c r="QJ194" s="23">
        <v>0</v>
      </c>
      <c r="QK194" s="23">
        <v>0</v>
      </c>
      <c r="AAB194" s="23" t="s">
        <v>2171</v>
      </c>
      <c r="AAC194" s="25">
        <v>174543020</v>
      </c>
      <c r="AAD194" s="23">
        <v>44314.626886574071</v>
      </c>
      <c r="AAF194" s="23" t="s">
        <v>2172</v>
      </c>
      <c r="AAG194" s="23" t="s">
        <v>2173</v>
      </c>
      <c r="AAJ194" s="23">
        <v>201</v>
      </c>
    </row>
    <row r="195" spans="1:712" x14ac:dyDescent="0.3">
      <c r="A195" s="23" t="s">
        <v>2990</v>
      </c>
      <c r="B195" s="25">
        <v>44314.357875208327</v>
      </c>
      <c r="C195" s="25">
        <v>44314.361651157407</v>
      </c>
      <c r="D195" s="25">
        <v>44314</v>
      </c>
      <c r="E195" s="23" t="s">
        <v>2895</v>
      </c>
      <c r="F195" s="23" t="s">
        <v>825</v>
      </c>
      <c r="G195" s="25">
        <v>44314</v>
      </c>
      <c r="H195" s="23" t="s">
        <v>1710</v>
      </c>
      <c r="I195" s="23" t="s">
        <v>1749</v>
      </c>
      <c r="J195" s="23" t="s">
        <v>1749</v>
      </c>
      <c r="K195" s="23" t="s">
        <v>1749</v>
      </c>
      <c r="L195" s="23" t="s">
        <v>793</v>
      </c>
      <c r="M195" s="23" t="s">
        <v>2991</v>
      </c>
      <c r="N195" s="23" t="s">
        <v>844</v>
      </c>
      <c r="O195" s="23">
        <v>0</v>
      </c>
      <c r="P195" s="23">
        <v>0</v>
      </c>
      <c r="Q195" s="23">
        <v>0</v>
      </c>
      <c r="R195" s="23">
        <v>0</v>
      </c>
      <c r="S195" s="23">
        <v>0</v>
      </c>
      <c r="T195" s="23">
        <v>0</v>
      </c>
      <c r="U195" s="23">
        <v>0</v>
      </c>
      <c r="V195" s="23">
        <v>0</v>
      </c>
      <c r="W195" s="23">
        <v>0</v>
      </c>
      <c r="X195" s="23">
        <v>1</v>
      </c>
      <c r="Y195" s="23">
        <v>0</v>
      </c>
      <c r="Z195" s="23">
        <v>0</v>
      </c>
      <c r="AA195" s="23">
        <v>0</v>
      </c>
      <c r="AB195" s="23">
        <v>0</v>
      </c>
      <c r="AC195" s="23">
        <v>0</v>
      </c>
      <c r="AD195" s="23">
        <v>0</v>
      </c>
      <c r="AE195" s="23">
        <v>0</v>
      </c>
      <c r="AF195" s="23">
        <v>0</v>
      </c>
      <c r="AG195" s="23">
        <v>0</v>
      </c>
      <c r="AH195" s="23">
        <v>0</v>
      </c>
      <c r="AI195" s="23">
        <v>0</v>
      </c>
      <c r="AJ195" s="23">
        <v>0</v>
      </c>
      <c r="AK195" s="23">
        <v>0</v>
      </c>
      <c r="KT195" s="23" t="s">
        <v>808</v>
      </c>
      <c r="KU195" s="23">
        <v>380</v>
      </c>
      <c r="KV195" s="23">
        <v>50</v>
      </c>
      <c r="KW195" s="23">
        <v>66</v>
      </c>
      <c r="KY195" s="23">
        <v>65</v>
      </c>
      <c r="KZ195" s="23">
        <v>1.538461538461539</v>
      </c>
      <c r="LA195" s="23">
        <v>1</v>
      </c>
      <c r="LC195" s="23" t="s">
        <v>807</v>
      </c>
      <c r="LF195" s="23" t="s">
        <v>781</v>
      </c>
      <c r="LG195" s="23" t="s">
        <v>811</v>
      </c>
      <c r="LH195" s="23">
        <v>0</v>
      </c>
      <c r="LI195" s="23">
        <v>0</v>
      </c>
      <c r="LJ195" s="23">
        <v>0</v>
      </c>
      <c r="LK195" s="23">
        <v>0</v>
      </c>
      <c r="LL195" s="23">
        <v>0</v>
      </c>
      <c r="LM195" s="23">
        <v>0</v>
      </c>
      <c r="LN195" s="23">
        <v>0</v>
      </c>
      <c r="LO195" s="23">
        <v>0</v>
      </c>
      <c r="LP195" s="23">
        <v>0</v>
      </c>
      <c r="LQ195" s="23">
        <v>0</v>
      </c>
      <c r="LR195" s="23">
        <v>0</v>
      </c>
      <c r="LS195" s="23">
        <v>0</v>
      </c>
      <c r="LT195" s="23">
        <v>1</v>
      </c>
      <c r="LU195" s="23">
        <v>0</v>
      </c>
      <c r="LW195" s="23" t="s">
        <v>2992</v>
      </c>
      <c r="AAB195" s="23" t="s">
        <v>2171</v>
      </c>
      <c r="AAC195" s="25">
        <v>174543129</v>
      </c>
      <c r="AAD195" s="23">
        <v>44314.627060185187</v>
      </c>
      <c r="AAF195" s="23" t="s">
        <v>2172</v>
      </c>
      <c r="AAG195" s="23" t="s">
        <v>2173</v>
      </c>
      <c r="AAJ195" s="23">
        <v>202</v>
      </c>
    </row>
    <row r="196" spans="1:712" x14ac:dyDescent="0.3">
      <c r="A196" s="23" t="s">
        <v>2993</v>
      </c>
      <c r="B196" s="25">
        <v>44314.416599467593</v>
      </c>
      <c r="C196" s="25">
        <v>44314.417813391206</v>
      </c>
      <c r="D196" s="25">
        <v>44314</v>
      </c>
      <c r="E196" s="23" t="s">
        <v>2531</v>
      </c>
      <c r="F196" s="23" t="s">
        <v>790</v>
      </c>
      <c r="G196" s="25">
        <v>44314</v>
      </c>
      <c r="H196" s="23" t="s">
        <v>864</v>
      </c>
      <c r="I196" s="23" t="s">
        <v>865</v>
      </c>
      <c r="J196" s="23" t="s">
        <v>865</v>
      </c>
      <c r="K196" s="23" t="s">
        <v>865</v>
      </c>
      <c r="L196" s="23" t="s">
        <v>793</v>
      </c>
      <c r="M196" s="23" t="s">
        <v>2994</v>
      </c>
      <c r="N196" s="23" t="s">
        <v>860</v>
      </c>
      <c r="O196" s="23">
        <v>0</v>
      </c>
      <c r="P196" s="23">
        <v>0</v>
      </c>
      <c r="Q196" s="23">
        <v>0</v>
      </c>
      <c r="R196" s="23">
        <v>0</v>
      </c>
      <c r="S196" s="23">
        <v>0</v>
      </c>
      <c r="T196" s="23">
        <v>0</v>
      </c>
      <c r="U196" s="23">
        <v>0</v>
      </c>
      <c r="V196" s="23">
        <v>0</v>
      </c>
      <c r="W196" s="23">
        <v>0</v>
      </c>
      <c r="X196" s="23">
        <v>0</v>
      </c>
      <c r="Y196" s="23">
        <v>0</v>
      </c>
      <c r="Z196" s="23">
        <v>0</v>
      </c>
      <c r="AA196" s="23">
        <v>0</v>
      </c>
      <c r="AB196" s="23">
        <v>0</v>
      </c>
      <c r="AC196" s="23">
        <v>0</v>
      </c>
      <c r="AD196" s="23">
        <v>0</v>
      </c>
      <c r="AE196" s="23">
        <v>1</v>
      </c>
      <c r="AF196" s="23">
        <v>0</v>
      </c>
      <c r="AG196" s="23">
        <v>0</v>
      </c>
      <c r="AH196" s="23">
        <v>0</v>
      </c>
      <c r="AI196" s="23">
        <v>0</v>
      </c>
      <c r="AJ196" s="23">
        <v>0</v>
      </c>
      <c r="AK196" s="23">
        <v>0</v>
      </c>
      <c r="QN196" s="23" t="s">
        <v>781</v>
      </c>
      <c r="QP196" s="23">
        <v>2000</v>
      </c>
      <c r="QQ196" s="23">
        <v>2000</v>
      </c>
      <c r="QS196" s="23">
        <v>2000</v>
      </c>
      <c r="QT196" s="23">
        <v>0</v>
      </c>
      <c r="QU196" s="23">
        <v>0</v>
      </c>
      <c r="QW196" s="23" t="s">
        <v>796</v>
      </c>
      <c r="QX196" s="23" t="s">
        <v>806</v>
      </c>
      <c r="QZ196" s="23" t="s">
        <v>781</v>
      </c>
      <c r="RA196" s="23" t="s">
        <v>2882</v>
      </c>
      <c r="RB196" s="23">
        <v>0</v>
      </c>
      <c r="RC196" s="23">
        <v>1</v>
      </c>
      <c r="RD196" s="23">
        <v>0</v>
      </c>
      <c r="RE196" s="23">
        <v>0</v>
      </c>
      <c r="RF196" s="23">
        <v>0</v>
      </c>
      <c r="RG196" s="23">
        <v>1</v>
      </c>
      <c r="RH196" s="23">
        <v>0</v>
      </c>
      <c r="RI196" s="23">
        <v>0</v>
      </c>
      <c r="RJ196" s="23">
        <v>0</v>
      </c>
      <c r="RK196" s="23">
        <v>0</v>
      </c>
      <c r="RL196" s="23">
        <v>0</v>
      </c>
      <c r="RM196" s="23">
        <v>0</v>
      </c>
      <c r="RN196" s="23">
        <v>1</v>
      </c>
      <c r="RO196" s="23">
        <v>0</v>
      </c>
      <c r="RQ196" s="23" t="s">
        <v>2883</v>
      </c>
      <c r="AAB196" s="23" t="s">
        <v>2717</v>
      </c>
      <c r="AAC196" s="25">
        <v>174543159</v>
      </c>
      <c r="AAD196" s="23">
        <v>44314.62709490741</v>
      </c>
      <c r="AAF196" s="23" t="s">
        <v>2172</v>
      </c>
      <c r="AAG196" s="23" t="s">
        <v>2173</v>
      </c>
      <c r="AAJ196" s="23">
        <v>203</v>
      </c>
    </row>
    <row r="197" spans="1:712" x14ac:dyDescent="0.3">
      <c r="A197" s="23" t="s">
        <v>2995</v>
      </c>
      <c r="B197" s="25">
        <v>44314.410677939813</v>
      </c>
      <c r="C197" s="25">
        <v>44314.623687777777</v>
      </c>
      <c r="D197" s="25">
        <v>44314</v>
      </c>
      <c r="E197" s="23" t="s">
        <v>2834</v>
      </c>
      <c r="F197" s="23" t="s">
        <v>816</v>
      </c>
      <c r="G197" s="25">
        <v>44307</v>
      </c>
      <c r="H197" s="23" t="s">
        <v>817</v>
      </c>
      <c r="I197" s="23" t="s">
        <v>818</v>
      </c>
      <c r="J197" s="23" t="s">
        <v>819</v>
      </c>
      <c r="K197" s="23" t="s">
        <v>818</v>
      </c>
      <c r="L197" s="23" t="s">
        <v>793</v>
      </c>
      <c r="M197" s="23" t="s">
        <v>2996</v>
      </c>
      <c r="N197" s="23" t="s">
        <v>2997</v>
      </c>
      <c r="O197" s="23">
        <v>0</v>
      </c>
      <c r="P197" s="23">
        <v>1</v>
      </c>
      <c r="Q197" s="23">
        <v>0</v>
      </c>
      <c r="R197" s="23">
        <v>1</v>
      </c>
      <c r="S197" s="23">
        <v>1</v>
      </c>
      <c r="T197" s="23">
        <v>0</v>
      </c>
      <c r="U197" s="23">
        <v>0</v>
      </c>
      <c r="V197" s="23">
        <v>0</v>
      </c>
      <c r="W197" s="23">
        <v>0</v>
      </c>
      <c r="X197" s="23">
        <v>0</v>
      </c>
      <c r="Y197" s="23">
        <v>1</v>
      </c>
      <c r="Z197" s="23">
        <v>1</v>
      </c>
      <c r="AA197" s="23">
        <v>1</v>
      </c>
      <c r="AB197" s="23">
        <v>1</v>
      </c>
      <c r="AC197" s="23">
        <v>1</v>
      </c>
      <c r="AD197" s="23">
        <v>0</v>
      </c>
      <c r="AE197" s="23">
        <v>1</v>
      </c>
      <c r="AF197" s="23">
        <v>1</v>
      </c>
      <c r="AG197" s="23">
        <v>1</v>
      </c>
      <c r="AH197" s="23">
        <v>1</v>
      </c>
      <c r="AI197" s="23">
        <v>0</v>
      </c>
      <c r="AJ197" s="23">
        <v>1</v>
      </c>
      <c r="AK197" s="23">
        <v>0</v>
      </c>
      <c r="BP197" s="23" t="s">
        <v>785</v>
      </c>
      <c r="BQ197" s="23">
        <v>18</v>
      </c>
      <c r="BR197" s="23">
        <v>2250</v>
      </c>
      <c r="BS197" s="23">
        <v>2500</v>
      </c>
      <c r="BU197" s="23">
        <v>2778</v>
      </c>
      <c r="BV197" s="23">
        <v>-10.00719942404608</v>
      </c>
      <c r="BW197" s="23">
        <v>-278</v>
      </c>
      <c r="BX197" s="23" t="s">
        <v>2850</v>
      </c>
      <c r="BY197" s="23" t="s">
        <v>782</v>
      </c>
      <c r="CA197" s="23" t="s">
        <v>821</v>
      </c>
      <c r="CB197" s="23" t="s">
        <v>785</v>
      </c>
      <c r="DX197" s="23" t="s">
        <v>781</v>
      </c>
      <c r="DZ197" s="23">
        <v>4000</v>
      </c>
      <c r="EA197" s="23">
        <v>4000</v>
      </c>
      <c r="EC197" s="23">
        <v>4500</v>
      </c>
      <c r="ED197" s="23">
        <v>-11.111111111111111</v>
      </c>
      <c r="EE197" s="23">
        <v>-500</v>
      </c>
      <c r="EF197" s="23" t="s">
        <v>2850</v>
      </c>
      <c r="EG197" s="23" t="s">
        <v>782</v>
      </c>
      <c r="EI197" s="23" t="s">
        <v>827</v>
      </c>
      <c r="EJ197" s="23" t="s">
        <v>781</v>
      </c>
      <c r="EK197" s="23" t="s">
        <v>2568</v>
      </c>
      <c r="EL197" s="23">
        <v>0</v>
      </c>
      <c r="EM197" s="23">
        <v>1</v>
      </c>
      <c r="EN197" s="23">
        <v>0</v>
      </c>
      <c r="EO197" s="23">
        <v>0</v>
      </c>
      <c r="EP197" s="23">
        <v>0</v>
      </c>
      <c r="EQ197" s="23">
        <v>1</v>
      </c>
      <c r="ER197" s="23">
        <v>0</v>
      </c>
      <c r="ES197" s="23">
        <v>0</v>
      </c>
      <c r="ET197" s="23">
        <v>0</v>
      </c>
      <c r="EU197" s="23">
        <v>0</v>
      </c>
      <c r="EV197" s="23">
        <v>0</v>
      </c>
      <c r="EW197" s="23">
        <v>0</v>
      </c>
      <c r="EX197" s="23">
        <v>0</v>
      </c>
      <c r="EY197" s="23">
        <v>0</v>
      </c>
      <c r="FB197" s="23" t="s">
        <v>781</v>
      </c>
      <c r="FD197" s="23">
        <v>3000</v>
      </c>
      <c r="FE197" s="23">
        <v>3000</v>
      </c>
      <c r="FG197" s="23">
        <v>2125</v>
      </c>
      <c r="FH197" s="23">
        <v>41.17647058823529</v>
      </c>
      <c r="FI197" s="23">
        <v>875</v>
      </c>
      <c r="FJ197" s="23" t="s">
        <v>2998</v>
      </c>
      <c r="FK197" s="23" t="s">
        <v>782</v>
      </c>
      <c r="FM197" s="23" t="s">
        <v>821</v>
      </c>
      <c r="FN197" s="23" t="s">
        <v>781</v>
      </c>
      <c r="FO197" s="23" t="s">
        <v>2999</v>
      </c>
      <c r="FP197" s="23">
        <v>0</v>
      </c>
      <c r="FQ197" s="23">
        <v>1</v>
      </c>
      <c r="FR197" s="23">
        <v>0</v>
      </c>
      <c r="FS197" s="23">
        <v>0</v>
      </c>
      <c r="FT197" s="23">
        <v>0</v>
      </c>
      <c r="FU197" s="23">
        <v>0</v>
      </c>
      <c r="FV197" s="23">
        <v>0</v>
      </c>
      <c r="FW197" s="23">
        <v>1</v>
      </c>
      <c r="FX197" s="23">
        <v>0</v>
      </c>
      <c r="FY197" s="23">
        <v>0</v>
      </c>
      <c r="FZ197" s="23">
        <v>0</v>
      </c>
      <c r="GA197" s="23">
        <v>0</v>
      </c>
      <c r="GB197" s="23">
        <v>0</v>
      </c>
      <c r="GC197" s="23">
        <v>0</v>
      </c>
      <c r="LX197" s="23" t="s">
        <v>808</v>
      </c>
      <c r="LY197" s="23">
        <v>1000</v>
      </c>
      <c r="LZ197" s="23">
        <v>900</v>
      </c>
      <c r="MA197" s="23">
        <v>450</v>
      </c>
      <c r="MC197" s="23">
        <v>463</v>
      </c>
      <c r="MD197" s="23">
        <v>-2.807775377969763</v>
      </c>
      <c r="ME197" s="23">
        <v>-13</v>
      </c>
      <c r="MG197" s="23" t="s">
        <v>782</v>
      </c>
      <c r="MI197" s="23" t="s">
        <v>821</v>
      </c>
      <c r="MJ197" s="23" t="s">
        <v>785</v>
      </c>
      <c r="OF197" s="23" t="s">
        <v>808</v>
      </c>
      <c r="OG197" s="23">
        <v>1000</v>
      </c>
      <c r="OH197" s="23">
        <v>250</v>
      </c>
      <c r="OI197" s="23">
        <v>125</v>
      </c>
      <c r="OK197" s="23">
        <v>125</v>
      </c>
      <c r="OL197" s="23">
        <v>0</v>
      </c>
      <c r="OM197" s="23">
        <v>0</v>
      </c>
      <c r="OO197" s="23" t="s">
        <v>807</v>
      </c>
      <c r="OR197" s="23" t="s">
        <v>785</v>
      </c>
      <c r="PJ197" s="23" t="s">
        <v>808</v>
      </c>
      <c r="PK197" s="23">
        <v>1000</v>
      </c>
      <c r="PL197" s="23">
        <v>250</v>
      </c>
      <c r="PM197" s="23">
        <v>38</v>
      </c>
      <c r="PO197" s="23">
        <v>36</v>
      </c>
      <c r="PP197" s="23">
        <v>5.5555555555555554</v>
      </c>
      <c r="PQ197" s="23">
        <v>2</v>
      </c>
      <c r="PS197" s="23" t="s">
        <v>807</v>
      </c>
      <c r="PV197" s="23" t="s">
        <v>781</v>
      </c>
      <c r="PW197" s="23" t="s">
        <v>811</v>
      </c>
      <c r="PX197" s="23">
        <v>0</v>
      </c>
      <c r="PY197" s="23">
        <v>0</v>
      </c>
      <c r="PZ197" s="23">
        <v>0</v>
      </c>
      <c r="QA197" s="23">
        <v>0</v>
      </c>
      <c r="QB197" s="23">
        <v>0</v>
      </c>
      <c r="QC197" s="23">
        <v>0</v>
      </c>
      <c r="QD197" s="23">
        <v>0</v>
      </c>
      <c r="QE197" s="23">
        <v>0</v>
      </c>
      <c r="QF197" s="23">
        <v>0</v>
      </c>
      <c r="QG197" s="23">
        <v>0</v>
      </c>
      <c r="QH197" s="23">
        <v>0</v>
      </c>
      <c r="QI197" s="23">
        <v>0</v>
      </c>
      <c r="QJ197" s="23">
        <v>1</v>
      </c>
      <c r="QK197" s="23">
        <v>0</v>
      </c>
      <c r="QM197" s="23" t="s">
        <v>3000</v>
      </c>
      <c r="QN197" s="23" t="s">
        <v>781</v>
      </c>
      <c r="QP197" s="23">
        <v>2000</v>
      </c>
      <c r="QQ197" s="23">
        <v>2000</v>
      </c>
      <c r="QS197" s="23">
        <v>1900</v>
      </c>
      <c r="QT197" s="23">
        <v>5.2631578947368416</v>
      </c>
      <c r="QU197" s="23">
        <v>100</v>
      </c>
      <c r="QW197" s="23" t="s">
        <v>807</v>
      </c>
      <c r="QZ197" s="23" t="s">
        <v>785</v>
      </c>
      <c r="RR197" s="23" t="s">
        <v>808</v>
      </c>
      <c r="RS197" s="23">
        <v>1000</v>
      </c>
      <c r="RT197" s="23">
        <v>1000</v>
      </c>
      <c r="RU197" s="23">
        <v>200</v>
      </c>
      <c r="RW197" s="23">
        <v>150</v>
      </c>
      <c r="RX197" s="23">
        <v>33.333333333333329</v>
      </c>
      <c r="RY197" s="23">
        <v>50</v>
      </c>
      <c r="RZ197" s="23" t="s">
        <v>3001</v>
      </c>
      <c r="SA197" s="23" t="s">
        <v>782</v>
      </c>
      <c r="SC197" s="23" t="s">
        <v>821</v>
      </c>
      <c r="SD197" s="23" t="s">
        <v>781</v>
      </c>
      <c r="SE197" s="23" t="s">
        <v>871</v>
      </c>
      <c r="SF197" s="23">
        <v>0</v>
      </c>
      <c r="SG197" s="23">
        <v>0</v>
      </c>
      <c r="SH197" s="23">
        <v>0</v>
      </c>
      <c r="SI197" s="23">
        <v>0</v>
      </c>
      <c r="SJ197" s="23">
        <v>0</v>
      </c>
      <c r="SK197" s="23">
        <v>0</v>
      </c>
      <c r="SL197" s="23">
        <v>0</v>
      </c>
      <c r="SM197" s="23">
        <v>0</v>
      </c>
      <c r="SN197" s="23">
        <v>0</v>
      </c>
      <c r="SO197" s="23">
        <v>1</v>
      </c>
      <c r="SP197" s="23">
        <v>0</v>
      </c>
      <c r="SQ197" s="23">
        <v>0</v>
      </c>
      <c r="SR197" s="23">
        <v>0</v>
      </c>
      <c r="SS197" s="23">
        <v>0</v>
      </c>
      <c r="SV197" s="23" t="s">
        <v>808</v>
      </c>
      <c r="SW197" s="23">
        <v>1000</v>
      </c>
      <c r="SX197" s="23">
        <v>500</v>
      </c>
      <c r="SY197" s="23">
        <v>75</v>
      </c>
      <c r="TA197" s="23">
        <v>75</v>
      </c>
      <c r="TB197" s="23">
        <v>0</v>
      </c>
      <c r="TC197" s="23">
        <v>0</v>
      </c>
      <c r="TE197" s="23" t="s">
        <v>782</v>
      </c>
      <c r="TG197" s="23" t="s">
        <v>821</v>
      </c>
      <c r="TH197" s="23" t="s">
        <v>785</v>
      </c>
      <c r="TZ197" s="23" t="s">
        <v>781</v>
      </c>
      <c r="UB197" s="23">
        <v>225</v>
      </c>
      <c r="UC197" s="23">
        <v>225</v>
      </c>
      <c r="UE197" s="23">
        <v>250</v>
      </c>
      <c r="UF197" s="23">
        <v>-10</v>
      </c>
      <c r="UG197" s="23">
        <v>-25</v>
      </c>
      <c r="UI197" s="23" t="s">
        <v>782</v>
      </c>
      <c r="UK197" s="23" t="s">
        <v>827</v>
      </c>
      <c r="UL197" s="23" t="s">
        <v>781</v>
      </c>
      <c r="UM197" s="23" t="s">
        <v>811</v>
      </c>
      <c r="UN197" s="23">
        <v>0</v>
      </c>
      <c r="UO197" s="23">
        <v>0</v>
      </c>
      <c r="UP197" s="23">
        <v>0</v>
      </c>
      <c r="UQ197" s="23">
        <v>0</v>
      </c>
      <c r="UR197" s="23">
        <v>0</v>
      </c>
      <c r="US197" s="23">
        <v>0</v>
      </c>
      <c r="UT197" s="23">
        <v>0</v>
      </c>
      <c r="UU197" s="23">
        <v>0</v>
      </c>
      <c r="UV197" s="23">
        <v>0</v>
      </c>
      <c r="UW197" s="23">
        <v>0</v>
      </c>
      <c r="UX197" s="23">
        <v>0</v>
      </c>
      <c r="UY197" s="23">
        <v>0</v>
      </c>
      <c r="UZ197" s="23">
        <v>1</v>
      </c>
      <c r="VA197" s="23">
        <v>0</v>
      </c>
      <c r="VC197" s="23" t="s">
        <v>3002</v>
      </c>
      <c r="VD197" s="23" t="s">
        <v>781</v>
      </c>
      <c r="VF197" s="23">
        <v>1500</v>
      </c>
      <c r="VG197" s="23">
        <v>1500</v>
      </c>
      <c r="VI197" s="23">
        <v>1625</v>
      </c>
      <c r="VJ197" s="23">
        <v>-7.6923076923076934</v>
      </c>
      <c r="VK197" s="23">
        <v>-125</v>
      </c>
      <c r="VM197" s="23" t="s">
        <v>782</v>
      </c>
      <c r="VO197" s="23" t="s">
        <v>821</v>
      </c>
      <c r="VP197" s="23" t="s">
        <v>781</v>
      </c>
      <c r="VQ197" s="23" t="s">
        <v>811</v>
      </c>
      <c r="VR197" s="23">
        <v>0</v>
      </c>
      <c r="VS197" s="23">
        <v>0</v>
      </c>
      <c r="VT197" s="23">
        <v>0</v>
      </c>
      <c r="VU197" s="23">
        <v>0</v>
      </c>
      <c r="VV197" s="23">
        <v>0</v>
      </c>
      <c r="VW197" s="23">
        <v>0</v>
      </c>
      <c r="VX197" s="23">
        <v>0</v>
      </c>
      <c r="VY197" s="23">
        <v>0</v>
      </c>
      <c r="VZ197" s="23">
        <v>0</v>
      </c>
      <c r="WA197" s="23">
        <v>0</v>
      </c>
      <c r="WB197" s="23">
        <v>0</v>
      </c>
      <c r="WC197" s="23">
        <v>0</v>
      </c>
      <c r="WD197" s="23">
        <v>1</v>
      </c>
      <c r="WE197" s="23">
        <v>0</v>
      </c>
      <c r="WG197" s="23" t="s">
        <v>2856</v>
      </c>
      <c r="WH197" s="23" t="s">
        <v>785</v>
      </c>
      <c r="WI197" s="23">
        <v>10</v>
      </c>
      <c r="WJ197" s="23">
        <v>1750</v>
      </c>
      <c r="WK197" s="23">
        <v>3500</v>
      </c>
      <c r="WM197" s="23">
        <v>2667</v>
      </c>
      <c r="WN197" s="23">
        <v>31.233595800524931</v>
      </c>
      <c r="WO197" s="23">
        <v>833</v>
      </c>
      <c r="WP197" s="23" t="s">
        <v>2856</v>
      </c>
      <c r="WQ197" s="23" t="s">
        <v>782</v>
      </c>
      <c r="WS197" s="23" t="s">
        <v>821</v>
      </c>
      <c r="WT197" s="23" t="s">
        <v>781</v>
      </c>
      <c r="WU197" s="23" t="s">
        <v>2568</v>
      </c>
      <c r="WV197" s="23">
        <v>0</v>
      </c>
      <c r="WW197" s="23">
        <v>1</v>
      </c>
      <c r="WX197" s="23">
        <v>0</v>
      </c>
      <c r="WY197" s="23">
        <v>0</v>
      </c>
      <c r="WZ197" s="23">
        <v>0</v>
      </c>
      <c r="XA197" s="23">
        <v>1</v>
      </c>
      <c r="XB197" s="23">
        <v>0</v>
      </c>
      <c r="XC197" s="23">
        <v>0</v>
      </c>
      <c r="XD197" s="23">
        <v>0</v>
      </c>
      <c r="XE197" s="23">
        <v>0</v>
      </c>
      <c r="XF197" s="23">
        <v>0</v>
      </c>
      <c r="XG197" s="23">
        <v>0</v>
      </c>
      <c r="XH197" s="23">
        <v>0</v>
      </c>
      <c r="XI197" s="23">
        <v>0</v>
      </c>
      <c r="YN197" s="23" t="s">
        <v>781</v>
      </c>
      <c r="YP197" s="23">
        <v>1250</v>
      </c>
      <c r="YQ197" s="23">
        <v>1250</v>
      </c>
      <c r="YS197" s="23">
        <v>1150</v>
      </c>
      <c r="YT197" s="23">
        <v>8.695652173913043</v>
      </c>
      <c r="YU197" s="23">
        <v>100</v>
      </c>
      <c r="YW197" s="23" t="s">
        <v>782</v>
      </c>
      <c r="YY197" s="23" t="s">
        <v>821</v>
      </c>
      <c r="YZ197" s="23" t="s">
        <v>781</v>
      </c>
      <c r="ZA197" s="23" t="s">
        <v>840</v>
      </c>
      <c r="ZB197" s="23">
        <v>0</v>
      </c>
      <c r="ZC197" s="23">
        <v>0</v>
      </c>
      <c r="ZD197" s="23">
        <v>1</v>
      </c>
      <c r="ZE197" s="23">
        <v>0</v>
      </c>
      <c r="ZF197" s="23">
        <v>0</v>
      </c>
      <c r="ZG197" s="23">
        <v>0</v>
      </c>
      <c r="ZH197" s="23">
        <v>0</v>
      </c>
      <c r="ZI197" s="23">
        <v>0</v>
      </c>
      <c r="ZJ197" s="23">
        <v>0</v>
      </c>
      <c r="ZK197" s="23">
        <v>0</v>
      </c>
      <c r="ZL197" s="23">
        <v>0</v>
      </c>
      <c r="ZM197" s="23">
        <v>0</v>
      </c>
      <c r="ZN197" s="23">
        <v>0</v>
      </c>
      <c r="ZO197" s="23">
        <v>0</v>
      </c>
      <c r="ZP197" s="23" t="s">
        <v>3003</v>
      </c>
      <c r="AAB197" s="23" t="s">
        <v>2185</v>
      </c>
      <c r="AAC197" s="25">
        <v>174543186</v>
      </c>
      <c r="AAD197" s="23">
        <v>44314.627141203702</v>
      </c>
      <c r="AAF197" s="23" t="s">
        <v>2172</v>
      </c>
      <c r="AAG197" s="23" t="s">
        <v>2173</v>
      </c>
      <c r="AAJ197" s="23">
        <v>204</v>
      </c>
    </row>
    <row r="198" spans="1:712" x14ac:dyDescent="0.3">
      <c r="A198" s="23" t="s">
        <v>3004</v>
      </c>
      <c r="B198" s="25">
        <v>44314.419167060187</v>
      </c>
      <c r="C198" s="25">
        <v>44314.420690798608</v>
      </c>
      <c r="D198" s="25">
        <v>44314</v>
      </c>
      <c r="E198" s="23" t="s">
        <v>2531</v>
      </c>
      <c r="F198" s="23" t="s">
        <v>790</v>
      </c>
      <c r="G198" s="25">
        <v>44314</v>
      </c>
      <c r="H198" s="23" t="s">
        <v>864</v>
      </c>
      <c r="I198" s="23" t="s">
        <v>865</v>
      </c>
      <c r="J198" s="23" t="s">
        <v>865</v>
      </c>
      <c r="K198" s="23" t="s">
        <v>865</v>
      </c>
      <c r="L198" s="23" t="s">
        <v>793</v>
      </c>
      <c r="M198" s="23" t="s">
        <v>3005</v>
      </c>
      <c r="N198" s="23" t="s">
        <v>854</v>
      </c>
      <c r="O198" s="23">
        <v>0</v>
      </c>
      <c r="P198" s="23">
        <v>0</v>
      </c>
      <c r="Q198" s="23">
        <v>0</v>
      </c>
      <c r="R198" s="23">
        <v>0</v>
      </c>
      <c r="S198" s="23">
        <v>0</v>
      </c>
      <c r="T198" s="23">
        <v>0</v>
      </c>
      <c r="U198" s="23">
        <v>0</v>
      </c>
      <c r="V198" s="23">
        <v>0</v>
      </c>
      <c r="W198" s="23">
        <v>0</v>
      </c>
      <c r="X198" s="23">
        <v>0</v>
      </c>
      <c r="Y198" s="23">
        <v>0</v>
      </c>
      <c r="Z198" s="23">
        <v>0</v>
      </c>
      <c r="AA198" s="23">
        <v>0</v>
      </c>
      <c r="AB198" s="23">
        <v>1</v>
      </c>
      <c r="AC198" s="23">
        <v>0</v>
      </c>
      <c r="AD198" s="23">
        <v>0</v>
      </c>
      <c r="AE198" s="23">
        <v>0</v>
      </c>
      <c r="AF198" s="23">
        <v>0</v>
      </c>
      <c r="AG198" s="23">
        <v>0</v>
      </c>
      <c r="AH198" s="23">
        <v>0</v>
      </c>
      <c r="AI198" s="23">
        <v>0</v>
      </c>
      <c r="AJ198" s="23">
        <v>0</v>
      </c>
      <c r="AK198" s="23">
        <v>0</v>
      </c>
      <c r="RR198" s="23" t="s">
        <v>808</v>
      </c>
      <c r="RS198" s="23">
        <v>1000</v>
      </c>
      <c r="RT198" s="23">
        <v>1400</v>
      </c>
      <c r="RU198" s="23">
        <v>280</v>
      </c>
      <c r="RW198" s="23">
        <v>300</v>
      </c>
      <c r="RX198" s="23">
        <v>-6.666666666666667</v>
      </c>
      <c r="RY198" s="23">
        <v>-20</v>
      </c>
      <c r="SA198" s="23" t="s">
        <v>796</v>
      </c>
      <c r="SB198" s="23" t="s">
        <v>806</v>
      </c>
      <c r="SD198" s="23" t="s">
        <v>781</v>
      </c>
      <c r="SE198" s="23" t="s">
        <v>2721</v>
      </c>
      <c r="SF198" s="23">
        <v>0</v>
      </c>
      <c r="SG198" s="23">
        <v>1</v>
      </c>
      <c r="SH198" s="23">
        <v>0</v>
      </c>
      <c r="SI198" s="23">
        <v>0</v>
      </c>
      <c r="SJ198" s="23">
        <v>0</v>
      </c>
      <c r="SK198" s="23">
        <v>0</v>
      </c>
      <c r="SL198" s="23">
        <v>0</v>
      </c>
      <c r="SM198" s="23">
        <v>0</v>
      </c>
      <c r="SN198" s="23">
        <v>0</v>
      </c>
      <c r="SO198" s="23">
        <v>0</v>
      </c>
      <c r="SP198" s="23">
        <v>0</v>
      </c>
      <c r="SQ198" s="23">
        <v>0</v>
      </c>
      <c r="SR198" s="23">
        <v>1</v>
      </c>
      <c r="SS198" s="23">
        <v>0</v>
      </c>
      <c r="SU198" s="23" t="s">
        <v>2883</v>
      </c>
      <c r="AAB198" s="23" t="s">
        <v>2717</v>
      </c>
      <c r="AAC198" s="25">
        <v>174543299</v>
      </c>
      <c r="AAD198" s="23">
        <v>44314.627349537041</v>
      </c>
      <c r="AAF198" s="23" t="s">
        <v>2172</v>
      </c>
      <c r="AAG198" s="23" t="s">
        <v>2173</v>
      </c>
      <c r="AAJ198" s="23">
        <v>205</v>
      </c>
    </row>
    <row r="199" spans="1:712" x14ac:dyDescent="0.3">
      <c r="A199" s="23" t="s">
        <v>3006</v>
      </c>
      <c r="B199" s="25">
        <v>44314.365424826392</v>
      </c>
      <c r="C199" s="25">
        <v>44314.370421296298</v>
      </c>
      <c r="D199" s="25">
        <v>44314</v>
      </c>
      <c r="E199" s="23" t="s">
        <v>2895</v>
      </c>
      <c r="F199" s="23" t="s">
        <v>825</v>
      </c>
      <c r="G199" s="25">
        <v>44314</v>
      </c>
      <c r="H199" s="23" t="s">
        <v>1710</v>
      </c>
      <c r="I199" s="23" t="s">
        <v>1749</v>
      </c>
      <c r="J199" s="23" t="s">
        <v>1749</v>
      </c>
      <c r="K199" s="23" t="s">
        <v>1749</v>
      </c>
      <c r="L199" s="23" t="s">
        <v>793</v>
      </c>
      <c r="M199" s="23" t="s">
        <v>3007</v>
      </c>
      <c r="N199" s="23" t="s">
        <v>809</v>
      </c>
      <c r="O199" s="23">
        <v>0</v>
      </c>
      <c r="P199" s="23">
        <v>0</v>
      </c>
      <c r="Q199" s="23">
        <v>0</v>
      </c>
      <c r="R199" s="23">
        <v>0</v>
      </c>
      <c r="S199" s="23">
        <v>0</v>
      </c>
      <c r="T199" s="23">
        <v>0</v>
      </c>
      <c r="U199" s="23">
        <v>0</v>
      </c>
      <c r="V199" s="23">
        <v>0</v>
      </c>
      <c r="W199" s="23">
        <v>0</v>
      </c>
      <c r="X199" s="23">
        <v>0</v>
      </c>
      <c r="Y199" s="23">
        <v>0</v>
      </c>
      <c r="Z199" s="23">
        <v>0</v>
      </c>
      <c r="AA199" s="23">
        <v>0</v>
      </c>
      <c r="AB199" s="23">
        <v>0</v>
      </c>
      <c r="AC199" s="23">
        <v>0</v>
      </c>
      <c r="AD199" s="23">
        <v>1</v>
      </c>
      <c r="AE199" s="23">
        <v>0</v>
      </c>
      <c r="AF199" s="23">
        <v>0</v>
      </c>
      <c r="AG199" s="23">
        <v>0</v>
      </c>
      <c r="AH199" s="23">
        <v>0</v>
      </c>
      <c r="AI199" s="23">
        <v>0</v>
      </c>
      <c r="AJ199" s="23">
        <v>0</v>
      </c>
      <c r="AK199" s="23">
        <v>0</v>
      </c>
      <c r="NB199" s="23" t="s">
        <v>781</v>
      </c>
      <c r="ND199" s="23">
        <v>1000</v>
      </c>
      <c r="NE199" s="23">
        <v>1000</v>
      </c>
      <c r="NG199" s="23">
        <v>1500</v>
      </c>
      <c r="NH199" s="23">
        <v>-33.333333333333329</v>
      </c>
      <c r="NI199" s="23">
        <v>-500</v>
      </c>
      <c r="NJ199" s="23" t="s">
        <v>3008</v>
      </c>
      <c r="NK199" s="23" t="s">
        <v>796</v>
      </c>
      <c r="NL199" s="23" t="s">
        <v>858</v>
      </c>
      <c r="NN199" s="23" t="s">
        <v>781</v>
      </c>
      <c r="NO199" s="23" t="s">
        <v>784</v>
      </c>
      <c r="NP199" s="23">
        <v>1</v>
      </c>
      <c r="NQ199" s="23">
        <v>0</v>
      </c>
      <c r="NR199" s="23">
        <v>0</v>
      </c>
      <c r="NS199" s="23">
        <v>0</v>
      </c>
      <c r="NT199" s="23">
        <v>0</v>
      </c>
      <c r="NU199" s="23">
        <v>0</v>
      </c>
      <c r="NV199" s="23">
        <v>0</v>
      </c>
      <c r="NW199" s="23">
        <v>0</v>
      </c>
      <c r="NX199" s="23">
        <v>0</v>
      </c>
      <c r="NY199" s="23">
        <v>0</v>
      </c>
      <c r="NZ199" s="23">
        <v>0</v>
      </c>
      <c r="OA199" s="23">
        <v>0</v>
      </c>
      <c r="OB199" s="23">
        <v>0</v>
      </c>
      <c r="OC199" s="23">
        <v>0</v>
      </c>
      <c r="AAB199" s="23" t="s">
        <v>3009</v>
      </c>
      <c r="AAC199" s="25">
        <v>174543752</v>
      </c>
      <c r="AAD199" s="23">
        <v>44314.628113425933</v>
      </c>
      <c r="AAF199" s="23" t="s">
        <v>2172</v>
      </c>
      <c r="AAG199" s="23" t="s">
        <v>2173</v>
      </c>
      <c r="AAJ199" s="23">
        <v>206</v>
      </c>
    </row>
    <row r="200" spans="1:712" x14ac:dyDescent="0.3">
      <c r="A200" s="23" t="s">
        <v>3010</v>
      </c>
      <c r="B200" s="25">
        <v>44314.371400150463</v>
      </c>
      <c r="C200" s="25">
        <v>44314.376519976853</v>
      </c>
      <c r="D200" s="25">
        <v>44314</v>
      </c>
      <c r="E200" s="23" t="s">
        <v>2895</v>
      </c>
      <c r="F200" s="23" t="s">
        <v>825</v>
      </c>
      <c r="G200" s="25">
        <v>44314</v>
      </c>
      <c r="H200" s="23" t="s">
        <v>1710</v>
      </c>
      <c r="I200" s="23" t="s">
        <v>1749</v>
      </c>
      <c r="J200" s="23" t="s">
        <v>1749</v>
      </c>
      <c r="K200" s="23" t="s">
        <v>1749</v>
      </c>
      <c r="L200" s="23" t="s">
        <v>793</v>
      </c>
      <c r="M200" s="23" t="s">
        <v>3011</v>
      </c>
      <c r="N200" s="23" t="s">
        <v>809</v>
      </c>
      <c r="O200" s="23">
        <v>0</v>
      </c>
      <c r="P200" s="23">
        <v>0</v>
      </c>
      <c r="Q200" s="23">
        <v>0</v>
      </c>
      <c r="R200" s="23">
        <v>0</v>
      </c>
      <c r="S200" s="23">
        <v>0</v>
      </c>
      <c r="T200" s="23">
        <v>0</v>
      </c>
      <c r="U200" s="23">
        <v>0</v>
      </c>
      <c r="V200" s="23">
        <v>0</v>
      </c>
      <c r="W200" s="23">
        <v>0</v>
      </c>
      <c r="X200" s="23">
        <v>0</v>
      </c>
      <c r="Y200" s="23">
        <v>0</v>
      </c>
      <c r="Z200" s="23">
        <v>0</v>
      </c>
      <c r="AA200" s="23">
        <v>0</v>
      </c>
      <c r="AB200" s="23">
        <v>0</v>
      </c>
      <c r="AC200" s="23">
        <v>0</v>
      </c>
      <c r="AD200" s="23">
        <v>1</v>
      </c>
      <c r="AE200" s="23">
        <v>0</v>
      </c>
      <c r="AF200" s="23">
        <v>0</v>
      </c>
      <c r="AG200" s="23">
        <v>0</v>
      </c>
      <c r="AH200" s="23">
        <v>0</v>
      </c>
      <c r="AI200" s="23">
        <v>0</v>
      </c>
      <c r="AJ200" s="23">
        <v>0</v>
      </c>
      <c r="AK200" s="23">
        <v>0</v>
      </c>
      <c r="NB200" s="23" t="s">
        <v>781</v>
      </c>
      <c r="ND200" s="23">
        <v>1000</v>
      </c>
      <c r="NE200" s="23">
        <v>1000</v>
      </c>
      <c r="NG200" s="23">
        <v>1500</v>
      </c>
      <c r="NH200" s="23">
        <v>-33.333333333333329</v>
      </c>
      <c r="NI200" s="23">
        <v>-500</v>
      </c>
      <c r="NJ200" s="23" t="s">
        <v>3012</v>
      </c>
      <c r="NK200" s="23" t="s">
        <v>796</v>
      </c>
      <c r="NL200" s="23" t="s">
        <v>858</v>
      </c>
      <c r="NN200" s="23" t="s">
        <v>785</v>
      </c>
      <c r="AAB200" s="23" t="s">
        <v>2171</v>
      </c>
      <c r="AAC200" s="25">
        <v>174543784</v>
      </c>
      <c r="AAD200" s="23">
        <v>44314.628194444449</v>
      </c>
      <c r="AAF200" s="23" t="s">
        <v>2172</v>
      </c>
      <c r="AAG200" s="23" t="s">
        <v>2173</v>
      </c>
      <c r="AAJ200" s="23">
        <v>207</v>
      </c>
    </row>
    <row r="201" spans="1:712" x14ac:dyDescent="0.3">
      <c r="A201" s="23" t="s">
        <v>3013</v>
      </c>
      <c r="B201" s="25">
        <v>44314.377848425916</v>
      </c>
      <c r="C201" s="25">
        <v>44314.382781666667</v>
      </c>
      <c r="D201" s="25">
        <v>44314</v>
      </c>
      <c r="E201" s="23" t="s">
        <v>2895</v>
      </c>
      <c r="F201" s="23" t="s">
        <v>825</v>
      </c>
      <c r="G201" s="25">
        <v>44314</v>
      </c>
      <c r="H201" s="23" t="s">
        <v>1710</v>
      </c>
      <c r="I201" s="23" t="s">
        <v>1749</v>
      </c>
      <c r="J201" s="23" t="s">
        <v>1749</v>
      </c>
      <c r="K201" s="23" t="s">
        <v>1749</v>
      </c>
      <c r="L201" s="23" t="s">
        <v>793</v>
      </c>
      <c r="M201" s="23" t="s">
        <v>3014</v>
      </c>
      <c r="N201" s="23" t="s">
        <v>1461</v>
      </c>
      <c r="O201" s="23">
        <v>0</v>
      </c>
      <c r="P201" s="23">
        <v>0</v>
      </c>
      <c r="Q201" s="23">
        <v>0</v>
      </c>
      <c r="R201" s="23">
        <v>0</v>
      </c>
      <c r="S201" s="23">
        <v>0</v>
      </c>
      <c r="T201" s="23">
        <v>0</v>
      </c>
      <c r="U201" s="23">
        <v>0</v>
      </c>
      <c r="V201" s="23">
        <v>0</v>
      </c>
      <c r="W201" s="23">
        <v>0</v>
      </c>
      <c r="X201" s="23">
        <v>0</v>
      </c>
      <c r="Y201" s="23">
        <v>0</v>
      </c>
      <c r="Z201" s="23">
        <v>1</v>
      </c>
      <c r="AA201" s="23">
        <v>0</v>
      </c>
      <c r="AB201" s="23">
        <v>0</v>
      </c>
      <c r="AC201" s="23">
        <v>0</v>
      </c>
      <c r="AD201" s="23">
        <v>0</v>
      </c>
      <c r="AE201" s="23">
        <v>0</v>
      </c>
      <c r="AF201" s="23">
        <v>0</v>
      </c>
      <c r="AG201" s="23">
        <v>0</v>
      </c>
      <c r="AH201" s="23">
        <v>0</v>
      </c>
      <c r="AI201" s="23">
        <v>0</v>
      </c>
      <c r="AJ201" s="23">
        <v>0</v>
      </c>
      <c r="AK201" s="23">
        <v>0</v>
      </c>
      <c r="OF201" s="23" t="s">
        <v>808</v>
      </c>
      <c r="OG201" s="23">
        <v>450</v>
      </c>
      <c r="OH201" s="23">
        <v>417</v>
      </c>
      <c r="OI201" s="23">
        <v>424</v>
      </c>
      <c r="OK201" s="23">
        <v>250</v>
      </c>
      <c r="OL201" s="23">
        <v>-55.600000000000009</v>
      </c>
      <c r="OM201" s="23">
        <v>-139</v>
      </c>
      <c r="ON201" s="23" t="s">
        <v>3015</v>
      </c>
      <c r="OO201" s="23" t="s">
        <v>796</v>
      </c>
      <c r="OP201" s="23" t="s">
        <v>858</v>
      </c>
      <c r="OR201" s="23" t="s">
        <v>781</v>
      </c>
      <c r="OS201" s="23" t="s">
        <v>803</v>
      </c>
      <c r="OT201" s="23">
        <v>0</v>
      </c>
      <c r="OU201" s="23">
        <v>0</v>
      </c>
      <c r="OV201" s="23">
        <v>0</v>
      </c>
      <c r="OW201" s="23">
        <v>0</v>
      </c>
      <c r="OX201" s="23">
        <v>1</v>
      </c>
      <c r="OY201" s="23">
        <v>0</v>
      </c>
      <c r="OZ201" s="23">
        <v>0</v>
      </c>
      <c r="PA201" s="23">
        <v>0</v>
      </c>
      <c r="PB201" s="23">
        <v>0</v>
      </c>
      <c r="PC201" s="23">
        <v>0</v>
      </c>
      <c r="PD201" s="23">
        <v>0</v>
      </c>
      <c r="PE201" s="23">
        <v>0</v>
      </c>
      <c r="PF201" s="23">
        <v>0</v>
      </c>
      <c r="PG201" s="23">
        <v>0</v>
      </c>
      <c r="AAB201" s="23" t="s">
        <v>3016</v>
      </c>
      <c r="AAC201" s="25">
        <v>174543802</v>
      </c>
      <c r="AAD201" s="23">
        <v>44314.628217592588</v>
      </c>
      <c r="AAF201" s="23" t="s">
        <v>2172</v>
      </c>
      <c r="AAG201" s="23" t="s">
        <v>2173</v>
      </c>
      <c r="AAJ201" s="23">
        <v>208</v>
      </c>
    </row>
    <row r="202" spans="1:712" x14ac:dyDescent="0.3">
      <c r="A202" s="23" t="s">
        <v>3017</v>
      </c>
      <c r="B202" s="25">
        <v>44314.384015150463</v>
      </c>
      <c r="C202" s="25">
        <v>44314.388081446763</v>
      </c>
      <c r="D202" s="25">
        <v>44314</v>
      </c>
      <c r="E202" s="23" t="s">
        <v>2895</v>
      </c>
      <c r="F202" s="23" t="s">
        <v>825</v>
      </c>
      <c r="G202" s="25">
        <v>44314</v>
      </c>
      <c r="H202" s="23" t="s">
        <v>1710</v>
      </c>
      <c r="I202" s="23" t="s">
        <v>1749</v>
      </c>
      <c r="J202" s="23" t="s">
        <v>1749</v>
      </c>
      <c r="K202" s="23" t="s">
        <v>1749</v>
      </c>
      <c r="L202" s="23" t="s">
        <v>793</v>
      </c>
      <c r="M202" s="23" t="s">
        <v>3018</v>
      </c>
      <c r="N202" s="23" t="s">
        <v>1461</v>
      </c>
      <c r="O202" s="23">
        <v>0</v>
      </c>
      <c r="P202" s="23">
        <v>0</v>
      </c>
      <c r="Q202" s="23">
        <v>0</v>
      </c>
      <c r="R202" s="23">
        <v>0</v>
      </c>
      <c r="S202" s="23">
        <v>0</v>
      </c>
      <c r="T202" s="23">
        <v>0</v>
      </c>
      <c r="U202" s="23">
        <v>0</v>
      </c>
      <c r="V202" s="23">
        <v>0</v>
      </c>
      <c r="W202" s="23">
        <v>0</v>
      </c>
      <c r="X202" s="23">
        <v>0</v>
      </c>
      <c r="Y202" s="23">
        <v>0</v>
      </c>
      <c r="Z202" s="23">
        <v>1</v>
      </c>
      <c r="AA202" s="23">
        <v>0</v>
      </c>
      <c r="AB202" s="23">
        <v>0</v>
      </c>
      <c r="AC202" s="23">
        <v>0</v>
      </c>
      <c r="AD202" s="23">
        <v>0</v>
      </c>
      <c r="AE202" s="23">
        <v>0</v>
      </c>
      <c r="AF202" s="23">
        <v>0</v>
      </c>
      <c r="AG202" s="23">
        <v>0</v>
      </c>
      <c r="AH202" s="23">
        <v>0</v>
      </c>
      <c r="AI202" s="23">
        <v>0</v>
      </c>
      <c r="AJ202" s="23">
        <v>0</v>
      </c>
      <c r="AK202" s="23">
        <v>0</v>
      </c>
      <c r="OF202" s="23" t="s">
        <v>808</v>
      </c>
      <c r="OG202" s="23">
        <v>500</v>
      </c>
      <c r="OH202" s="23">
        <v>397</v>
      </c>
      <c r="OI202" s="23">
        <v>417</v>
      </c>
      <c r="OK202" s="23">
        <v>250</v>
      </c>
      <c r="OL202" s="23">
        <v>-60</v>
      </c>
      <c r="OM202" s="23">
        <v>-150</v>
      </c>
      <c r="ON202" s="23" t="s">
        <v>3019</v>
      </c>
      <c r="OO202" s="23" t="s">
        <v>796</v>
      </c>
      <c r="OP202" s="23" t="s">
        <v>858</v>
      </c>
      <c r="OR202" s="23" t="s">
        <v>781</v>
      </c>
      <c r="OS202" s="23" t="s">
        <v>839</v>
      </c>
      <c r="OT202" s="23">
        <v>0</v>
      </c>
      <c r="OU202" s="23">
        <v>0</v>
      </c>
      <c r="OV202" s="23">
        <v>0</v>
      </c>
      <c r="OW202" s="23">
        <v>0</v>
      </c>
      <c r="OX202" s="23">
        <v>0</v>
      </c>
      <c r="OY202" s="23">
        <v>0</v>
      </c>
      <c r="OZ202" s="23">
        <v>0</v>
      </c>
      <c r="PA202" s="23">
        <v>1</v>
      </c>
      <c r="PB202" s="23">
        <v>0</v>
      </c>
      <c r="PC202" s="23">
        <v>0</v>
      </c>
      <c r="PD202" s="23">
        <v>0</v>
      </c>
      <c r="PE202" s="23">
        <v>0</v>
      </c>
      <c r="PF202" s="23">
        <v>0</v>
      </c>
      <c r="PG202" s="23">
        <v>0</v>
      </c>
      <c r="AAB202" s="23" t="s">
        <v>3020</v>
      </c>
      <c r="AAC202" s="25">
        <v>174543809</v>
      </c>
      <c r="AAD202" s="23">
        <v>44314.628240740742</v>
      </c>
      <c r="AAF202" s="23" t="s">
        <v>2172</v>
      </c>
      <c r="AAG202" s="23" t="s">
        <v>2173</v>
      </c>
      <c r="AAJ202" s="23">
        <v>209</v>
      </c>
    </row>
    <row r="203" spans="1:712" x14ac:dyDescent="0.3">
      <c r="A203" s="23" t="s">
        <v>3021</v>
      </c>
      <c r="B203" s="25">
        <v>44314.388807858799</v>
      </c>
      <c r="C203" s="25">
        <v>44314.391716192127</v>
      </c>
      <c r="D203" s="25">
        <v>44314</v>
      </c>
      <c r="E203" s="23" t="s">
        <v>2895</v>
      </c>
      <c r="F203" s="23" t="s">
        <v>825</v>
      </c>
      <c r="G203" s="25">
        <v>44314</v>
      </c>
      <c r="H203" s="23" t="s">
        <v>1710</v>
      </c>
      <c r="I203" s="23" t="s">
        <v>1749</v>
      </c>
      <c r="J203" s="23" t="s">
        <v>1749</v>
      </c>
      <c r="K203" s="23" t="s">
        <v>1749</v>
      </c>
      <c r="L203" s="23" t="s">
        <v>793</v>
      </c>
      <c r="M203" s="23" t="s">
        <v>3022</v>
      </c>
      <c r="N203" s="23" t="s">
        <v>1461</v>
      </c>
      <c r="O203" s="23">
        <v>0</v>
      </c>
      <c r="P203" s="23">
        <v>0</v>
      </c>
      <c r="Q203" s="23">
        <v>0</v>
      </c>
      <c r="R203" s="23">
        <v>0</v>
      </c>
      <c r="S203" s="23">
        <v>0</v>
      </c>
      <c r="T203" s="23">
        <v>0</v>
      </c>
      <c r="U203" s="23">
        <v>0</v>
      </c>
      <c r="V203" s="23">
        <v>0</v>
      </c>
      <c r="W203" s="23">
        <v>0</v>
      </c>
      <c r="X203" s="23">
        <v>0</v>
      </c>
      <c r="Y203" s="23">
        <v>0</v>
      </c>
      <c r="Z203" s="23">
        <v>1</v>
      </c>
      <c r="AA203" s="23">
        <v>0</v>
      </c>
      <c r="AB203" s="23">
        <v>0</v>
      </c>
      <c r="AC203" s="23">
        <v>0</v>
      </c>
      <c r="AD203" s="23">
        <v>0</v>
      </c>
      <c r="AE203" s="23">
        <v>0</v>
      </c>
      <c r="AF203" s="23">
        <v>0</v>
      </c>
      <c r="AG203" s="23">
        <v>0</v>
      </c>
      <c r="AH203" s="23">
        <v>0</v>
      </c>
      <c r="AI203" s="23">
        <v>0</v>
      </c>
      <c r="AJ203" s="23">
        <v>0</v>
      </c>
      <c r="AK203" s="23">
        <v>0</v>
      </c>
      <c r="OF203" s="23" t="s">
        <v>808</v>
      </c>
      <c r="OG203" s="23">
        <v>381</v>
      </c>
      <c r="OH203" s="23">
        <v>424</v>
      </c>
      <c r="OI203" s="23">
        <v>397</v>
      </c>
      <c r="OK203" s="23">
        <v>250</v>
      </c>
      <c r="OL203" s="23">
        <v>-47.599999999999987</v>
      </c>
      <c r="OM203" s="23">
        <v>-119</v>
      </c>
      <c r="ON203" s="23" t="s">
        <v>3023</v>
      </c>
      <c r="OO203" s="23" t="s">
        <v>796</v>
      </c>
      <c r="OP203" s="23" t="s">
        <v>857</v>
      </c>
      <c r="OR203" s="23" t="s">
        <v>781</v>
      </c>
      <c r="OS203" s="23" t="s">
        <v>839</v>
      </c>
      <c r="OT203" s="23">
        <v>0</v>
      </c>
      <c r="OU203" s="23">
        <v>0</v>
      </c>
      <c r="OV203" s="23">
        <v>0</v>
      </c>
      <c r="OW203" s="23">
        <v>0</v>
      </c>
      <c r="OX203" s="23">
        <v>0</v>
      </c>
      <c r="OY203" s="23">
        <v>0</v>
      </c>
      <c r="OZ203" s="23">
        <v>0</v>
      </c>
      <c r="PA203" s="23">
        <v>1</v>
      </c>
      <c r="PB203" s="23">
        <v>0</v>
      </c>
      <c r="PC203" s="23">
        <v>0</v>
      </c>
      <c r="PD203" s="23">
        <v>0</v>
      </c>
      <c r="PE203" s="23">
        <v>0</v>
      </c>
      <c r="PF203" s="23">
        <v>0</v>
      </c>
      <c r="PG203" s="23">
        <v>0</v>
      </c>
      <c r="AAB203" s="23" t="s">
        <v>3024</v>
      </c>
      <c r="AAC203" s="25">
        <v>174543817</v>
      </c>
      <c r="AAD203" s="23">
        <v>44314.628263888888</v>
      </c>
      <c r="AAF203" s="23" t="s">
        <v>2172</v>
      </c>
      <c r="AAG203" s="23" t="s">
        <v>2173</v>
      </c>
      <c r="AAJ203" s="23">
        <v>210</v>
      </c>
    </row>
    <row r="204" spans="1:712" x14ac:dyDescent="0.3">
      <c r="A204" s="23" t="s">
        <v>3025</v>
      </c>
      <c r="B204" s="25">
        <v>44314.392359027777</v>
      </c>
      <c r="C204" s="25">
        <v>44314.394829548612</v>
      </c>
      <c r="D204" s="25">
        <v>44314</v>
      </c>
      <c r="E204" s="23" t="s">
        <v>2895</v>
      </c>
      <c r="F204" s="23" t="s">
        <v>825</v>
      </c>
      <c r="G204" s="25">
        <v>44314</v>
      </c>
      <c r="H204" s="23" t="s">
        <v>1710</v>
      </c>
      <c r="I204" s="23" t="s">
        <v>1749</v>
      </c>
      <c r="J204" s="23" t="s">
        <v>1749</v>
      </c>
      <c r="K204" s="23" t="s">
        <v>1749</v>
      </c>
      <c r="L204" s="23" t="s">
        <v>793</v>
      </c>
      <c r="M204" s="23" t="s">
        <v>3026</v>
      </c>
      <c r="N204" s="23" t="s">
        <v>1461</v>
      </c>
      <c r="O204" s="23">
        <v>0</v>
      </c>
      <c r="P204" s="23">
        <v>0</v>
      </c>
      <c r="Q204" s="23">
        <v>0</v>
      </c>
      <c r="R204" s="23">
        <v>0</v>
      </c>
      <c r="S204" s="23">
        <v>0</v>
      </c>
      <c r="T204" s="23">
        <v>0</v>
      </c>
      <c r="U204" s="23">
        <v>0</v>
      </c>
      <c r="V204" s="23">
        <v>0</v>
      </c>
      <c r="W204" s="23">
        <v>0</v>
      </c>
      <c r="X204" s="23">
        <v>0</v>
      </c>
      <c r="Y204" s="23">
        <v>0</v>
      </c>
      <c r="Z204" s="23">
        <v>1</v>
      </c>
      <c r="AA204" s="23">
        <v>0</v>
      </c>
      <c r="AB204" s="23">
        <v>0</v>
      </c>
      <c r="AC204" s="23">
        <v>0</v>
      </c>
      <c r="AD204" s="23">
        <v>0</v>
      </c>
      <c r="AE204" s="23">
        <v>0</v>
      </c>
      <c r="AF204" s="23">
        <v>0</v>
      </c>
      <c r="AG204" s="23">
        <v>0</v>
      </c>
      <c r="AH204" s="23">
        <v>0</v>
      </c>
      <c r="AI204" s="23">
        <v>0</v>
      </c>
      <c r="AJ204" s="23">
        <v>0</v>
      </c>
      <c r="AK204" s="23">
        <v>0</v>
      </c>
      <c r="OF204" s="23" t="s">
        <v>808</v>
      </c>
      <c r="OG204" s="23">
        <v>380</v>
      </c>
      <c r="OH204" s="23">
        <v>417</v>
      </c>
      <c r="OI204" s="23">
        <v>417</v>
      </c>
      <c r="OK204" s="23">
        <v>250</v>
      </c>
      <c r="OL204" s="23">
        <v>-47.2</v>
      </c>
      <c r="OM204" s="23">
        <v>-118</v>
      </c>
      <c r="ON204" s="23" t="s">
        <v>3027</v>
      </c>
      <c r="OO204" s="23" t="s">
        <v>796</v>
      </c>
      <c r="OP204" s="23" t="s">
        <v>857</v>
      </c>
      <c r="OR204" s="23" t="s">
        <v>781</v>
      </c>
      <c r="OS204" s="23" t="s">
        <v>839</v>
      </c>
      <c r="OT204" s="23">
        <v>0</v>
      </c>
      <c r="OU204" s="23">
        <v>0</v>
      </c>
      <c r="OV204" s="23">
        <v>0</v>
      </c>
      <c r="OW204" s="23">
        <v>0</v>
      </c>
      <c r="OX204" s="23">
        <v>0</v>
      </c>
      <c r="OY204" s="23">
        <v>0</v>
      </c>
      <c r="OZ204" s="23">
        <v>0</v>
      </c>
      <c r="PA204" s="23">
        <v>1</v>
      </c>
      <c r="PB204" s="23">
        <v>0</v>
      </c>
      <c r="PC204" s="23">
        <v>0</v>
      </c>
      <c r="PD204" s="23">
        <v>0</v>
      </c>
      <c r="PE204" s="23">
        <v>0</v>
      </c>
      <c r="PF204" s="23">
        <v>0</v>
      </c>
      <c r="PG204" s="23">
        <v>0</v>
      </c>
      <c r="AAB204" s="23" t="s">
        <v>3028</v>
      </c>
      <c r="AAC204" s="25">
        <v>174543874</v>
      </c>
      <c r="AAD204" s="23">
        <v>44314.628391203703</v>
      </c>
      <c r="AAF204" s="23" t="s">
        <v>2172</v>
      </c>
      <c r="AAG204" s="23" t="s">
        <v>2173</v>
      </c>
      <c r="AAJ204" s="23">
        <v>211</v>
      </c>
    </row>
    <row r="205" spans="1:712" x14ac:dyDescent="0.3">
      <c r="A205" s="23" t="s">
        <v>3029</v>
      </c>
      <c r="B205" s="25">
        <v>44314.396623703709</v>
      </c>
      <c r="C205" s="25">
        <v>44314.400253877313</v>
      </c>
      <c r="D205" s="25">
        <v>44314</v>
      </c>
      <c r="E205" s="23" t="s">
        <v>2895</v>
      </c>
      <c r="F205" s="23" t="s">
        <v>825</v>
      </c>
      <c r="G205" s="25">
        <v>44314</v>
      </c>
      <c r="H205" s="23" t="s">
        <v>1710</v>
      </c>
      <c r="I205" s="23" t="s">
        <v>1749</v>
      </c>
      <c r="J205" s="23" t="s">
        <v>1749</v>
      </c>
      <c r="K205" s="23" t="s">
        <v>1749</v>
      </c>
      <c r="L205" s="23" t="s">
        <v>793</v>
      </c>
      <c r="M205" s="23" t="s">
        <v>3030</v>
      </c>
      <c r="N205" s="23" t="s">
        <v>845</v>
      </c>
      <c r="O205" s="23">
        <v>0</v>
      </c>
      <c r="P205" s="23">
        <v>0</v>
      </c>
      <c r="Q205" s="23">
        <v>0</v>
      </c>
      <c r="R205" s="23">
        <v>0</v>
      </c>
      <c r="S205" s="23">
        <v>0</v>
      </c>
      <c r="T205" s="23">
        <v>0</v>
      </c>
      <c r="U205" s="23">
        <v>0</v>
      </c>
      <c r="V205" s="23">
        <v>0</v>
      </c>
      <c r="W205" s="23">
        <v>0</v>
      </c>
      <c r="X205" s="23">
        <v>0</v>
      </c>
      <c r="Y205" s="23">
        <v>1</v>
      </c>
      <c r="Z205" s="23">
        <v>0</v>
      </c>
      <c r="AA205" s="23">
        <v>0</v>
      </c>
      <c r="AB205" s="23">
        <v>0</v>
      </c>
      <c r="AC205" s="23">
        <v>0</v>
      </c>
      <c r="AD205" s="23">
        <v>0</v>
      </c>
      <c r="AE205" s="23">
        <v>0</v>
      </c>
      <c r="AF205" s="23">
        <v>0</v>
      </c>
      <c r="AG205" s="23">
        <v>0</v>
      </c>
      <c r="AH205" s="23">
        <v>0</v>
      </c>
      <c r="AI205" s="23">
        <v>0</v>
      </c>
      <c r="AJ205" s="23">
        <v>0</v>
      </c>
      <c r="AK205" s="23">
        <v>0</v>
      </c>
      <c r="LX205" s="23" t="s">
        <v>808</v>
      </c>
      <c r="LY205" s="23">
        <v>580</v>
      </c>
      <c r="MC205" s="23">
        <v>300</v>
      </c>
      <c r="MD205" s="23">
        <v>-85.666666666666671</v>
      </c>
      <c r="ME205" s="23">
        <v>-257</v>
      </c>
      <c r="MF205" s="23" t="s">
        <v>3031</v>
      </c>
      <c r="MG205" s="23" t="s">
        <v>794</v>
      </c>
      <c r="MJ205" s="23" t="s">
        <v>785</v>
      </c>
      <c r="AAB205" s="23" t="s">
        <v>2918</v>
      </c>
      <c r="AAC205" s="25">
        <v>174543884</v>
      </c>
      <c r="AAD205" s="23">
        <v>44314.628402777773</v>
      </c>
      <c r="AAF205" s="23" t="s">
        <v>2172</v>
      </c>
      <c r="AAG205" s="23" t="s">
        <v>2173</v>
      </c>
      <c r="AAJ205" s="23">
        <v>212</v>
      </c>
    </row>
    <row r="206" spans="1:712" x14ac:dyDescent="0.3">
      <c r="A206" s="23" t="s">
        <v>3032</v>
      </c>
      <c r="B206" s="25">
        <v>44314.401572534727</v>
      </c>
      <c r="C206" s="25">
        <v>44314.403982152777</v>
      </c>
      <c r="D206" s="25">
        <v>44314</v>
      </c>
      <c r="E206" s="23" t="s">
        <v>2895</v>
      </c>
      <c r="F206" s="23" t="s">
        <v>825</v>
      </c>
      <c r="G206" s="25">
        <v>44314</v>
      </c>
      <c r="H206" s="23" t="s">
        <v>1710</v>
      </c>
      <c r="I206" s="23" t="s">
        <v>1749</v>
      </c>
      <c r="J206" s="23" t="s">
        <v>1749</v>
      </c>
      <c r="K206" s="23" t="s">
        <v>1749</v>
      </c>
      <c r="L206" s="23" t="s">
        <v>793</v>
      </c>
      <c r="M206" s="23" t="s">
        <v>3033</v>
      </c>
      <c r="N206" s="23" t="s">
        <v>848</v>
      </c>
      <c r="O206" s="23">
        <v>0</v>
      </c>
      <c r="P206" s="23">
        <v>0</v>
      </c>
      <c r="Q206" s="23">
        <v>0</v>
      </c>
      <c r="R206" s="23">
        <v>0</v>
      </c>
      <c r="S206" s="23">
        <v>0</v>
      </c>
      <c r="T206" s="23">
        <v>0</v>
      </c>
      <c r="U206" s="23">
        <v>0</v>
      </c>
      <c r="V206" s="23">
        <v>0</v>
      </c>
      <c r="W206" s="23">
        <v>0</v>
      </c>
      <c r="X206" s="23">
        <v>0</v>
      </c>
      <c r="Y206" s="23">
        <v>0</v>
      </c>
      <c r="Z206" s="23">
        <v>0</v>
      </c>
      <c r="AA206" s="23">
        <v>1</v>
      </c>
      <c r="AB206" s="23">
        <v>0</v>
      </c>
      <c r="AC206" s="23">
        <v>0</v>
      </c>
      <c r="AD206" s="23">
        <v>0</v>
      </c>
      <c r="AE206" s="23">
        <v>0</v>
      </c>
      <c r="AF206" s="23">
        <v>0</v>
      </c>
      <c r="AG206" s="23">
        <v>0</v>
      </c>
      <c r="AH206" s="23">
        <v>0</v>
      </c>
      <c r="AI206" s="23">
        <v>0</v>
      </c>
      <c r="AJ206" s="23">
        <v>0</v>
      </c>
      <c r="AK206" s="23">
        <v>0</v>
      </c>
      <c r="PJ206" s="23" t="s">
        <v>808</v>
      </c>
      <c r="PK206" s="23">
        <v>202</v>
      </c>
      <c r="PL206" s="23">
        <v>100</v>
      </c>
      <c r="PM206" s="23">
        <v>74</v>
      </c>
      <c r="PO206" s="23">
        <v>150</v>
      </c>
      <c r="PP206" s="23">
        <v>-50.666666666666671</v>
      </c>
      <c r="PQ206" s="23">
        <v>-76</v>
      </c>
      <c r="PR206" s="23" t="s">
        <v>3034</v>
      </c>
      <c r="PS206" s="23" t="s">
        <v>794</v>
      </c>
      <c r="PV206" s="23" t="s">
        <v>781</v>
      </c>
      <c r="PW206" s="23" t="s">
        <v>839</v>
      </c>
      <c r="PX206" s="23">
        <v>0</v>
      </c>
      <c r="PY206" s="23">
        <v>0</v>
      </c>
      <c r="PZ206" s="23">
        <v>0</v>
      </c>
      <c r="QA206" s="23">
        <v>0</v>
      </c>
      <c r="QB206" s="23">
        <v>0</v>
      </c>
      <c r="QC206" s="23">
        <v>0</v>
      </c>
      <c r="QD206" s="23">
        <v>0</v>
      </c>
      <c r="QE206" s="23">
        <v>1</v>
      </c>
      <c r="QF206" s="23">
        <v>0</v>
      </c>
      <c r="QG206" s="23">
        <v>0</v>
      </c>
      <c r="QH206" s="23">
        <v>0</v>
      </c>
      <c r="QI206" s="23">
        <v>0</v>
      </c>
      <c r="QJ206" s="23">
        <v>0</v>
      </c>
      <c r="QK206" s="23">
        <v>0</v>
      </c>
      <c r="AAB206" s="23" t="s">
        <v>2185</v>
      </c>
      <c r="AAC206" s="25">
        <v>174543899</v>
      </c>
      <c r="AAD206" s="23">
        <v>44314.628414351857</v>
      </c>
      <c r="AAF206" s="23" t="s">
        <v>2172</v>
      </c>
      <c r="AAG206" s="23" t="s">
        <v>2173</v>
      </c>
      <c r="AAJ206" s="23">
        <v>213</v>
      </c>
    </row>
    <row r="207" spans="1:712" x14ac:dyDescent="0.3">
      <c r="A207" s="23" t="s">
        <v>3035</v>
      </c>
      <c r="B207" s="25">
        <v>44314.404244907397</v>
      </c>
      <c r="C207" s="25">
        <v>44314.405623159721</v>
      </c>
      <c r="D207" s="25">
        <v>44314</v>
      </c>
      <c r="E207" s="23" t="s">
        <v>2895</v>
      </c>
      <c r="F207" s="23" t="s">
        <v>825</v>
      </c>
      <c r="G207" s="25">
        <v>44314</v>
      </c>
      <c r="H207" s="23" t="s">
        <v>1710</v>
      </c>
      <c r="I207" s="23" t="s">
        <v>1749</v>
      </c>
      <c r="J207" s="23" t="s">
        <v>1749</v>
      </c>
      <c r="K207" s="23" t="s">
        <v>1749</v>
      </c>
      <c r="L207" s="23" t="s">
        <v>793</v>
      </c>
      <c r="M207" s="23" t="s">
        <v>3036</v>
      </c>
      <c r="N207" s="23" t="s">
        <v>848</v>
      </c>
      <c r="O207" s="23">
        <v>0</v>
      </c>
      <c r="P207" s="23">
        <v>0</v>
      </c>
      <c r="Q207" s="23">
        <v>0</v>
      </c>
      <c r="R207" s="23">
        <v>0</v>
      </c>
      <c r="S207" s="23">
        <v>0</v>
      </c>
      <c r="T207" s="23">
        <v>0</v>
      </c>
      <c r="U207" s="23">
        <v>0</v>
      </c>
      <c r="V207" s="23">
        <v>0</v>
      </c>
      <c r="W207" s="23">
        <v>0</v>
      </c>
      <c r="X207" s="23">
        <v>0</v>
      </c>
      <c r="Y207" s="23">
        <v>0</v>
      </c>
      <c r="Z207" s="23">
        <v>0</v>
      </c>
      <c r="AA207" s="23">
        <v>1</v>
      </c>
      <c r="AB207" s="23">
        <v>0</v>
      </c>
      <c r="AC207" s="23">
        <v>0</v>
      </c>
      <c r="AD207" s="23">
        <v>0</v>
      </c>
      <c r="AE207" s="23">
        <v>0</v>
      </c>
      <c r="AF207" s="23">
        <v>0</v>
      </c>
      <c r="AG207" s="23">
        <v>0</v>
      </c>
      <c r="AH207" s="23">
        <v>0</v>
      </c>
      <c r="AI207" s="23">
        <v>0</v>
      </c>
      <c r="AJ207" s="23">
        <v>0</v>
      </c>
      <c r="AK207" s="23">
        <v>0</v>
      </c>
      <c r="PJ207" s="23" t="s">
        <v>808</v>
      </c>
      <c r="PK207" s="23">
        <v>203</v>
      </c>
      <c r="PL207" s="23">
        <v>100</v>
      </c>
      <c r="PM207" s="23">
        <v>74</v>
      </c>
      <c r="PO207" s="23">
        <v>150</v>
      </c>
      <c r="PP207" s="23">
        <v>-50.666666666666671</v>
      </c>
      <c r="PQ207" s="23">
        <v>-76</v>
      </c>
      <c r="PR207" s="23" t="s">
        <v>3037</v>
      </c>
      <c r="PS207" s="23" t="s">
        <v>794</v>
      </c>
      <c r="PV207" s="23" t="s">
        <v>785</v>
      </c>
      <c r="AAB207" s="23" t="s">
        <v>2185</v>
      </c>
      <c r="AAC207" s="25">
        <v>174543911</v>
      </c>
      <c r="AAD207" s="23">
        <v>44314.628437500003</v>
      </c>
      <c r="AAF207" s="23" t="s">
        <v>2172</v>
      </c>
      <c r="AAG207" s="23" t="s">
        <v>2173</v>
      </c>
      <c r="AAJ207" s="23">
        <v>214</v>
      </c>
    </row>
    <row r="208" spans="1:712" x14ac:dyDescent="0.3">
      <c r="A208" s="23" t="s">
        <v>3038</v>
      </c>
      <c r="B208" s="25">
        <v>44314.415663437503</v>
      </c>
      <c r="C208" s="25">
        <v>44314.420524988433</v>
      </c>
      <c r="D208" s="25">
        <v>44314</v>
      </c>
      <c r="E208" s="23" t="s">
        <v>2895</v>
      </c>
      <c r="F208" s="23" t="s">
        <v>825</v>
      </c>
      <c r="G208" s="25">
        <v>44314</v>
      </c>
      <c r="H208" s="23" t="s">
        <v>1710</v>
      </c>
      <c r="I208" s="23" t="s">
        <v>1749</v>
      </c>
      <c r="J208" s="23" t="s">
        <v>1749</v>
      </c>
      <c r="K208" s="23" t="s">
        <v>1749</v>
      </c>
      <c r="L208" s="23" t="s">
        <v>793</v>
      </c>
      <c r="M208" s="23" t="s">
        <v>3039</v>
      </c>
      <c r="N208" s="23" t="s">
        <v>844</v>
      </c>
      <c r="O208" s="23">
        <v>0</v>
      </c>
      <c r="P208" s="23">
        <v>0</v>
      </c>
      <c r="Q208" s="23">
        <v>0</v>
      </c>
      <c r="R208" s="23">
        <v>0</v>
      </c>
      <c r="S208" s="23">
        <v>0</v>
      </c>
      <c r="T208" s="23">
        <v>0</v>
      </c>
      <c r="U208" s="23">
        <v>0</v>
      </c>
      <c r="V208" s="23">
        <v>0</v>
      </c>
      <c r="W208" s="23">
        <v>0</v>
      </c>
      <c r="X208" s="23">
        <v>1</v>
      </c>
      <c r="Y208" s="23">
        <v>0</v>
      </c>
      <c r="Z208" s="23">
        <v>0</v>
      </c>
      <c r="AA208" s="23">
        <v>0</v>
      </c>
      <c r="AB208" s="23">
        <v>0</v>
      </c>
      <c r="AC208" s="23">
        <v>0</v>
      </c>
      <c r="AD208" s="23">
        <v>0</v>
      </c>
      <c r="AE208" s="23">
        <v>0</v>
      </c>
      <c r="AF208" s="23">
        <v>0</v>
      </c>
      <c r="AG208" s="23">
        <v>0</v>
      </c>
      <c r="AH208" s="23">
        <v>0</v>
      </c>
      <c r="AI208" s="23">
        <v>0</v>
      </c>
      <c r="AJ208" s="23">
        <v>0</v>
      </c>
      <c r="AK208" s="23">
        <v>0</v>
      </c>
      <c r="KT208" s="23" t="s">
        <v>808</v>
      </c>
      <c r="KU208" s="23">
        <v>411</v>
      </c>
      <c r="KV208" s="23">
        <v>50</v>
      </c>
      <c r="KW208" s="23">
        <v>61</v>
      </c>
      <c r="KY208" s="23">
        <v>65</v>
      </c>
      <c r="KZ208" s="23">
        <v>-6.1538461538461542</v>
      </c>
      <c r="LA208" s="23">
        <v>-4</v>
      </c>
      <c r="LC208" s="23" t="s">
        <v>807</v>
      </c>
      <c r="LF208" s="23" t="s">
        <v>785</v>
      </c>
      <c r="AAB208" s="23" t="s">
        <v>2171</v>
      </c>
      <c r="AAC208" s="25">
        <v>174543920</v>
      </c>
      <c r="AAD208" s="23">
        <v>44314.628449074073</v>
      </c>
      <c r="AAF208" s="23" t="s">
        <v>2172</v>
      </c>
      <c r="AAG208" s="23" t="s">
        <v>2173</v>
      </c>
      <c r="AAJ208" s="23">
        <v>215</v>
      </c>
    </row>
    <row r="209" spans="1:712" x14ac:dyDescent="0.3">
      <c r="A209" s="23" t="s">
        <v>3040</v>
      </c>
      <c r="B209" s="25">
        <v>44314.420834918987</v>
      </c>
      <c r="C209" s="25">
        <v>44314.424676446761</v>
      </c>
      <c r="D209" s="25">
        <v>44314</v>
      </c>
      <c r="E209" s="23" t="s">
        <v>2895</v>
      </c>
      <c r="F209" s="23" t="s">
        <v>825</v>
      </c>
      <c r="G209" s="25">
        <v>44314</v>
      </c>
      <c r="H209" s="23" t="s">
        <v>1710</v>
      </c>
      <c r="I209" s="23" t="s">
        <v>1749</v>
      </c>
      <c r="J209" s="23" t="s">
        <v>1749</v>
      </c>
      <c r="K209" s="23" t="s">
        <v>1749</v>
      </c>
      <c r="L209" s="23" t="s">
        <v>793</v>
      </c>
      <c r="M209" s="23" t="s">
        <v>3041</v>
      </c>
      <c r="N209" s="23" t="s">
        <v>844</v>
      </c>
      <c r="O209" s="23">
        <v>0</v>
      </c>
      <c r="P209" s="23">
        <v>0</v>
      </c>
      <c r="Q209" s="23">
        <v>0</v>
      </c>
      <c r="R209" s="23">
        <v>0</v>
      </c>
      <c r="S209" s="23">
        <v>0</v>
      </c>
      <c r="T209" s="23">
        <v>0</v>
      </c>
      <c r="U209" s="23">
        <v>0</v>
      </c>
      <c r="V209" s="23">
        <v>0</v>
      </c>
      <c r="W209" s="23">
        <v>0</v>
      </c>
      <c r="X209" s="23">
        <v>1</v>
      </c>
      <c r="Y209" s="23">
        <v>0</v>
      </c>
      <c r="Z209" s="23">
        <v>0</v>
      </c>
      <c r="AA209" s="23">
        <v>0</v>
      </c>
      <c r="AB209" s="23">
        <v>0</v>
      </c>
      <c r="AC209" s="23">
        <v>0</v>
      </c>
      <c r="AD209" s="23">
        <v>0</v>
      </c>
      <c r="AE209" s="23">
        <v>0</v>
      </c>
      <c r="AF209" s="23">
        <v>0</v>
      </c>
      <c r="AG209" s="23">
        <v>0</v>
      </c>
      <c r="AH209" s="23">
        <v>0</v>
      </c>
      <c r="AI209" s="23">
        <v>0</v>
      </c>
      <c r="AJ209" s="23">
        <v>0</v>
      </c>
      <c r="AK209" s="23">
        <v>0</v>
      </c>
      <c r="KT209" s="23" t="s">
        <v>808</v>
      </c>
      <c r="KU209" s="23">
        <v>403</v>
      </c>
      <c r="KV209" s="23">
        <v>50</v>
      </c>
      <c r="KW209" s="23">
        <v>62</v>
      </c>
      <c r="KY209" s="23">
        <v>65</v>
      </c>
      <c r="KZ209" s="23">
        <v>-4.6153846153846159</v>
      </c>
      <c r="LA209" s="23">
        <v>-3</v>
      </c>
      <c r="LC209" s="23" t="s">
        <v>807</v>
      </c>
      <c r="LF209" s="23" t="s">
        <v>785</v>
      </c>
      <c r="AAB209" s="23" t="s">
        <v>3042</v>
      </c>
      <c r="AAC209" s="25">
        <v>174543937</v>
      </c>
      <c r="AAD209" s="23">
        <v>44314.628472222219</v>
      </c>
      <c r="AAF209" s="23" t="s">
        <v>2172</v>
      </c>
      <c r="AAG209" s="23" t="s">
        <v>2173</v>
      </c>
      <c r="AAJ209" s="23">
        <v>216</v>
      </c>
    </row>
    <row r="210" spans="1:712" x14ac:dyDescent="0.3">
      <c r="A210" s="23" t="s">
        <v>3043</v>
      </c>
      <c r="B210" s="25">
        <v>44314.428724664351</v>
      </c>
      <c r="C210" s="25">
        <v>44314.429972962957</v>
      </c>
      <c r="D210" s="25">
        <v>44314</v>
      </c>
      <c r="E210" s="23" t="s">
        <v>2895</v>
      </c>
      <c r="F210" s="23" t="s">
        <v>825</v>
      </c>
      <c r="G210" s="25">
        <v>44314</v>
      </c>
      <c r="H210" s="23" t="s">
        <v>1710</v>
      </c>
      <c r="I210" s="23" t="s">
        <v>1749</v>
      </c>
      <c r="J210" s="23" t="s">
        <v>1749</v>
      </c>
      <c r="K210" s="23" t="s">
        <v>1749</v>
      </c>
      <c r="L210" s="23" t="s">
        <v>793</v>
      </c>
      <c r="M210" s="23" t="s">
        <v>3044</v>
      </c>
      <c r="N210" s="23" t="s">
        <v>1461</v>
      </c>
      <c r="O210" s="23">
        <v>0</v>
      </c>
      <c r="P210" s="23">
        <v>0</v>
      </c>
      <c r="Q210" s="23">
        <v>0</v>
      </c>
      <c r="R210" s="23">
        <v>0</v>
      </c>
      <c r="S210" s="23">
        <v>0</v>
      </c>
      <c r="T210" s="23">
        <v>0</v>
      </c>
      <c r="U210" s="23">
        <v>0</v>
      </c>
      <c r="V210" s="23">
        <v>0</v>
      </c>
      <c r="W210" s="23">
        <v>0</v>
      </c>
      <c r="X210" s="23">
        <v>0</v>
      </c>
      <c r="Y210" s="23">
        <v>0</v>
      </c>
      <c r="Z210" s="23">
        <v>1</v>
      </c>
      <c r="AA210" s="23">
        <v>0</v>
      </c>
      <c r="AB210" s="23">
        <v>0</v>
      </c>
      <c r="AC210" s="23">
        <v>0</v>
      </c>
      <c r="AD210" s="23">
        <v>0</v>
      </c>
      <c r="AE210" s="23">
        <v>0</v>
      </c>
      <c r="AF210" s="23">
        <v>0</v>
      </c>
      <c r="AG210" s="23">
        <v>0</v>
      </c>
      <c r="AH210" s="23">
        <v>0</v>
      </c>
      <c r="AI210" s="23">
        <v>0</v>
      </c>
      <c r="AJ210" s="23">
        <v>0</v>
      </c>
      <c r="AK210" s="23">
        <v>0</v>
      </c>
      <c r="OF210" s="23" t="s">
        <v>808</v>
      </c>
      <c r="OG210" s="23">
        <v>480</v>
      </c>
      <c r="OH210" s="23">
        <v>397</v>
      </c>
      <c r="OI210" s="23">
        <v>397</v>
      </c>
      <c r="OK210" s="23">
        <v>250</v>
      </c>
      <c r="OL210" s="23">
        <v>-58.4</v>
      </c>
      <c r="OM210" s="23">
        <v>-146</v>
      </c>
      <c r="ON210" s="23" t="s">
        <v>3015</v>
      </c>
      <c r="OO210" s="23" t="s">
        <v>796</v>
      </c>
      <c r="OP210" s="23" t="s">
        <v>858</v>
      </c>
      <c r="OR210" s="23" t="s">
        <v>781</v>
      </c>
      <c r="OS210" s="23" t="s">
        <v>839</v>
      </c>
      <c r="OT210" s="23">
        <v>0</v>
      </c>
      <c r="OU210" s="23">
        <v>0</v>
      </c>
      <c r="OV210" s="23">
        <v>0</v>
      </c>
      <c r="OW210" s="23">
        <v>0</v>
      </c>
      <c r="OX210" s="23">
        <v>0</v>
      </c>
      <c r="OY210" s="23">
        <v>0</v>
      </c>
      <c r="OZ210" s="23">
        <v>0</v>
      </c>
      <c r="PA210" s="23">
        <v>1</v>
      </c>
      <c r="PB210" s="23">
        <v>0</v>
      </c>
      <c r="PC210" s="23">
        <v>0</v>
      </c>
      <c r="PD210" s="23">
        <v>0</v>
      </c>
      <c r="PE210" s="23">
        <v>0</v>
      </c>
      <c r="PF210" s="23">
        <v>0</v>
      </c>
      <c r="PG210" s="23">
        <v>0</v>
      </c>
      <c r="AAB210" s="23" t="s">
        <v>2185</v>
      </c>
      <c r="AAC210" s="25">
        <v>174544015</v>
      </c>
      <c r="AAD210" s="23">
        <v>44314.628576388888</v>
      </c>
      <c r="AAF210" s="23" t="s">
        <v>2172</v>
      </c>
      <c r="AAG210" s="23" t="s">
        <v>2173</v>
      </c>
      <c r="AAJ210" s="23">
        <v>217</v>
      </c>
    </row>
    <row r="211" spans="1:712" x14ac:dyDescent="0.3">
      <c r="A211" s="23" t="s">
        <v>3045</v>
      </c>
      <c r="B211" s="25">
        <v>44314.361770138887</v>
      </c>
      <c r="C211" s="25">
        <v>44314.364007824071</v>
      </c>
      <c r="D211" s="25">
        <v>44314</v>
      </c>
      <c r="E211" s="23" t="s">
        <v>2895</v>
      </c>
      <c r="F211" s="23" t="s">
        <v>825</v>
      </c>
      <c r="G211" s="25">
        <v>44314</v>
      </c>
      <c r="H211" s="23" t="s">
        <v>1710</v>
      </c>
      <c r="I211" s="23" t="s">
        <v>1749</v>
      </c>
      <c r="J211" s="23" t="s">
        <v>1749</v>
      </c>
      <c r="K211" s="23" t="s">
        <v>1749</v>
      </c>
      <c r="L211" s="23" t="s">
        <v>793</v>
      </c>
      <c r="M211" s="23" t="s">
        <v>3046</v>
      </c>
      <c r="N211" s="23" t="s">
        <v>844</v>
      </c>
      <c r="O211" s="23">
        <v>0</v>
      </c>
      <c r="P211" s="23">
        <v>0</v>
      </c>
      <c r="Q211" s="23">
        <v>0</v>
      </c>
      <c r="R211" s="23">
        <v>0</v>
      </c>
      <c r="S211" s="23">
        <v>0</v>
      </c>
      <c r="T211" s="23">
        <v>0</v>
      </c>
      <c r="U211" s="23">
        <v>0</v>
      </c>
      <c r="V211" s="23">
        <v>0</v>
      </c>
      <c r="W211" s="23">
        <v>0</v>
      </c>
      <c r="X211" s="23">
        <v>1</v>
      </c>
      <c r="Y211" s="23">
        <v>0</v>
      </c>
      <c r="Z211" s="23">
        <v>0</v>
      </c>
      <c r="AA211" s="23">
        <v>0</v>
      </c>
      <c r="AB211" s="23">
        <v>0</v>
      </c>
      <c r="AC211" s="23">
        <v>0</v>
      </c>
      <c r="AD211" s="23">
        <v>0</v>
      </c>
      <c r="AE211" s="23">
        <v>0</v>
      </c>
      <c r="AF211" s="23">
        <v>0</v>
      </c>
      <c r="AG211" s="23">
        <v>0</v>
      </c>
      <c r="AH211" s="23">
        <v>0</v>
      </c>
      <c r="AI211" s="23">
        <v>0</v>
      </c>
      <c r="AJ211" s="23">
        <v>0</v>
      </c>
      <c r="AK211" s="23">
        <v>0</v>
      </c>
      <c r="KT211" s="23" t="s">
        <v>808</v>
      </c>
      <c r="KU211" s="23">
        <v>397</v>
      </c>
      <c r="KV211" s="23">
        <v>50</v>
      </c>
      <c r="KW211" s="23">
        <v>63</v>
      </c>
      <c r="KY211" s="23">
        <v>65</v>
      </c>
      <c r="KZ211" s="23">
        <v>-3.0769230769230771</v>
      </c>
      <c r="LA211" s="23">
        <v>-2</v>
      </c>
      <c r="LC211" s="23" t="s">
        <v>807</v>
      </c>
      <c r="LF211" s="23" t="s">
        <v>785</v>
      </c>
      <c r="AAB211" s="23" t="s">
        <v>2171</v>
      </c>
      <c r="AAC211" s="25">
        <v>174544062</v>
      </c>
      <c r="AAD211" s="23">
        <v>44314.628703703696</v>
      </c>
      <c r="AAF211" s="23" t="s">
        <v>2172</v>
      </c>
      <c r="AAG211" s="23" t="s">
        <v>2173</v>
      </c>
      <c r="AAJ211" s="23">
        <v>218</v>
      </c>
    </row>
    <row r="212" spans="1:712" x14ac:dyDescent="0.3">
      <c r="A212" s="23" t="s">
        <v>3047</v>
      </c>
      <c r="B212" s="25">
        <v>44312.347042986112</v>
      </c>
      <c r="C212" s="25">
        <v>44312.380342442128</v>
      </c>
      <c r="D212" s="25">
        <v>44312</v>
      </c>
      <c r="E212" s="23" t="s">
        <v>2469</v>
      </c>
      <c r="F212" s="23" t="s">
        <v>825</v>
      </c>
      <c r="G212" s="25">
        <v>44312</v>
      </c>
      <c r="H212" s="23" t="s">
        <v>1710</v>
      </c>
      <c r="I212" s="23" t="s">
        <v>1749</v>
      </c>
      <c r="J212" s="23" t="s">
        <v>1749</v>
      </c>
      <c r="K212" s="23" t="s">
        <v>1749</v>
      </c>
      <c r="L212" s="23" t="s">
        <v>780</v>
      </c>
      <c r="M212" s="23" t="s">
        <v>3048</v>
      </c>
      <c r="N212" s="23" t="s">
        <v>3049</v>
      </c>
      <c r="O212" s="23">
        <v>0</v>
      </c>
      <c r="P212" s="23">
        <v>1</v>
      </c>
      <c r="Q212" s="23">
        <v>1</v>
      </c>
      <c r="R212" s="23">
        <v>1</v>
      </c>
      <c r="S212" s="23">
        <v>1</v>
      </c>
      <c r="T212" s="23">
        <v>0</v>
      </c>
      <c r="U212" s="23">
        <v>1</v>
      </c>
      <c r="V212" s="23">
        <v>1</v>
      </c>
      <c r="W212" s="23">
        <v>1</v>
      </c>
      <c r="X212" s="23">
        <v>0</v>
      </c>
      <c r="Y212" s="23">
        <v>1</v>
      </c>
      <c r="Z212" s="23">
        <v>0</v>
      </c>
      <c r="AA212" s="23">
        <v>0</v>
      </c>
      <c r="AB212" s="23">
        <v>1</v>
      </c>
      <c r="AC212" s="23">
        <v>1</v>
      </c>
      <c r="AD212" s="23">
        <v>0</v>
      </c>
      <c r="AE212" s="23">
        <v>1</v>
      </c>
      <c r="AF212" s="23">
        <v>1</v>
      </c>
      <c r="AG212" s="23">
        <v>1</v>
      </c>
      <c r="AH212" s="23">
        <v>1</v>
      </c>
      <c r="AI212" s="23">
        <v>0</v>
      </c>
      <c r="AJ212" s="23">
        <v>0</v>
      </c>
      <c r="AK212" s="23">
        <v>0</v>
      </c>
      <c r="BP212" s="23" t="s">
        <v>781</v>
      </c>
      <c r="BR212" s="23">
        <v>1000</v>
      </c>
      <c r="BS212" s="23">
        <v>1000</v>
      </c>
      <c r="BU212" s="23">
        <v>1000</v>
      </c>
      <c r="BV212" s="23">
        <v>0</v>
      </c>
      <c r="BW212" s="23">
        <v>0</v>
      </c>
      <c r="BY212" s="23" t="s">
        <v>796</v>
      </c>
      <c r="BZ212" s="23" t="s">
        <v>806</v>
      </c>
      <c r="CB212" s="23" t="s">
        <v>785</v>
      </c>
      <c r="CT212" s="23" t="s">
        <v>781</v>
      </c>
      <c r="CV212" s="23">
        <v>2500</v>
      </c>
      <c r="CW212" s="23">
        <v>2500</v>
      </c>
      <c r="CY212" s="23">
        <v>3500</v>
      </c>
      <c r="CZ212" s="23">
        <v>-28.571428571428569</v>
      </c>
      <c r="DA212" s="23">
        <v>-1000</v>
      </c>
      <c r="DB212" s="23" t="s">
        <v>3050</v>
      </c>
      <c r="DC212" s="23" t="s">
        <v>796</v>
      </c>
      <c r="DD212" s="23" t="s">
        <v>806</v>
      </c>
      <c r="DF212" s="23" t="s">
        <v>785</v>
      </c>
      <c r="DX212" s="23" t="s">
        <v>781</v>
      </c>
      <c r="DZ212" s="23">
        <v>4000</v>
      </c>
      <c r="EA212" s="23">
        <v>4000</v>
      </c>
      <c r="EC212" s="23">
        <v>6000</v>
      </c>
      <c r="ED212" s="23">
        <v>-33.333333333333329</v>
      </c>
      <c r="EE212" s="23">
        <v>-2000</v>
      </c>
      <c r="EF212" s="23" t="s">
        <v>3051</v>
      </c>
      <c r="EG212" s="23" t="s">
        <v>796</v>
      </c>
      <c r="EH212" s="23" t="s">
        <v>806</v>
      </c>
      <c r="EJ212" s="23" t="s">
        <v>785</v>
      </c>
      <c r="FB212" s="23" t="s">
        <v>781</v>
      </c>
      <c r="FD212" s="23">
        <v>3000</v>
      </c>
      <c r="FE212" s="23">
        <v>3000</v>
      </c>
      <c r="FG212" s="23">
        <v>3500</v>
      </c>
      <c r="FH212" s="23">
        <v>-14.28571428571429</v>
      </c>
      <c r="FI212" s="23">
        <v>-500</v>
      </c>
      <c r="FJ212" s="23" t="s">
        <v>3052</v>
      </c>
      <c r="FK212" s="23" t="s">
        <v>796</v>
      </c>
      <c r="FL212" s="23" t="s">
        <v>806</v>
      </c>
      <c r="FN212" s="23" t="s">
        <v>785</v>
      </c>
      <c r="HH212" s="23" t="s">
        <v>781</v>
      </c>
      <c r="HJ212" s="23">
        <v>3000</v>
      </c>
      <c r="HK212" s="23">
        <v>3000</v>
      </c>
      <c r="HM212" s="23">
        <v>4250</v>
      </c>
      <c r="HN212" s="23">
        <v>17.647058823529409</v>
      </c>
      <c r="HO212" s="23">
        <v>750</v>
      </c>
      <c r="HP212" s="23" t="s">
        <v>3053</v>
      </c>
      <c r="HQ212" s="23" t="s">
        <v>796</v>
      </c>
      <c r="HR212" s="23" t="s">
        <v>806</v>
      </c>
      <c r="HT212" s="23" t="s">
        <v>781</v>
      </c>
      <c r="HU212" s="23" t="s">
        <v>3054</v>
      </c>
      <c r="HV212" s="23">
        <v>0</v>
      </c>
      <c r="HW212" s="23">
        <v>0</v>
      </c>
      <c r="HX212" s="23">
        <v>0</v>
      </c>
      <c r="HY212" s="23">
        <v>1</v>
      </c>
      <c r="HZ212" s="23">
        <v>0</v>
      </c>
      <c r="IA212" s="23">
        <v>0</v>
      </c>
      <c r="IB212" s="23">
        <v>0</v>
      </c>
      <c r="IC212" s="23">
        <v>0</v>
      </c>
      <c r="ID212" s="23">
        <v>0</v>
      </c>
      <c r="IE212" s="23">
        <v>1</v>
      </c>
      <c r="IF212" s="23">
        <v>1</v>
      </c>
      <c r="IG212" s="23">
        <v>0</v>
      </c>
      <c r="IH212" s="23">
        <v>0</v>
      </c>
      <c r="II212" s="23">
        <v>0</v>
      </c>
      <c r="IL212" s="23" t="s">
        <v>781</v>
      </c>
      <c r="IN212" s="23">
        <v>5000</v>
      </c>
      <c r="IO212" s="23">
        <v>5000</v>
      </c>
      <c r="IU212" s="23" t="s">
        <v>796</v>
      </c>
      <c r="IV212" s="23" t="s">
        <v>806</v>
      </c>
      <c r="IX212" s="23" t="s">
        <v>785</v>
      </c>
      <c r="JP212" s="23" t="s">
        <v>786</v>
      </c>
      <c r="JR212" s="23">
        <v>50</v>
      </c>
      <c r="JS212" s="23">
        <v>50</v>
      </c>
      <c r="JU212" s="23">
        <v>50</v>
      </c>
      <c r="JV212" s="23">
        <v>0</v>
      </c>
      <c r="JW212" s="23">
        <v>0</v>
      </c>
      <c r="JY212" s="23" t="s">
        <v>796</v>
      </c>
      <c r="JZ212" s="23" t="s">
        <v>2130</v>
      </c>
      <c r="KB212" s="23" t="s">
        <v>785</v>
      </c>
      <c r="LX212" s="23" t="s">
        <v>786</v>
      </c>
      <c r="LZ212" s="23">
        <v>300</v>
      </c>
      <c r="MA212" s="23">
        <v>300</v>
      </c>
      <c r="MC212" s="23">
        <v>300</v>
      </c>
      <c r="MD212" s="23">
        <v>0</v>
      </c>
      <c r="ME212" s="23">
        <v>0</v>
      </c>
      <c r="MG212" s="23" t="s">
        <v>796</v>
      </c>
      <c r="MH212" s="23" t="s">
        <v>806</v>
      </c>
      <c r="MJ212" s="23" t="s">
        <v>785</v>
      </c>
      <c r="QN212" s="23" t="s">
        <v>781</v>
      </c>
      <c r="QP212" s="23">
        <v>1500</v>
      </c>
      <c r="QQ212" s="23">
        <v>1500</v>
      </c>
      <c r="QS212" s="23">
        <v>1500</v>
      </c>
      <c r="QT212" s="23">
        <v>0</v>
      </c>
      <c r="QU212" s="23">
        <v>0</v>
      </c>
      <c r="QW212" s="23" t="s">
        <v>796</v>
      </c>
      <c r="QX212" s="23" t="s">
        <v>806</v>
      </c>
      <c r="QZ212" s="23" t="s">
        <v>785</v>
      </c>
      <c r="RR212" s="23" t="s">
        <v>786</v>
      </c>
      <c r="RT212" s="23">
        <v>200</v>
      </c>
      <c r="RU212" s="23">
        <v>200</v>
      </c>
      <c r="RW212" s="23">
        <v>210</v>
      </c>
      <c r="RX212" s="23">
        <v>-4.7619047619047619</v>
      </c>
      <c r="RY212" s="23">
        <v>-10</v>
      </c>
      <c r="SA212" s="23" t="s">
        <v>796</v>
      </c>
      <c r="SB212" s="23" t="s">
        <v>806</v>
      </c>
      <c r="SD212" s="23" t="s">
        <v>785</v>
      </c>
      <c r="SV212" s="23" t="s">
        <v>786</v>
      </c>
      <c r="SX212" s="23">
        <v>100</v>
      </c>
      <c r="SY212" s="23">
        <v>100</v>
      </c>
      <c r="TA212" s="23">
        <v>90</v>
      </c>
      <c r="TB212" s="23">
        <v>11.111111111111111</v>
      </c>
      <c r="TC212" s="23">
        <v>10</v>
      </c>
      <c r="TD212" s="23" t="s">
        <v>3055</v>
      </c>
      <c r="TE212" s="23" t="s">
        <v>796</v>
      </c>
      <c r="TF212" s="23" t="s">
        <v>806</v>
      </c>
      <c r="TH212" s="23" t="s">
        <v>785</v>
      </c>
      <c r="TZ212" s="23" t="s">
        <v>781</v>
      </c>
      <c r="UB212" s="23">
        <v>150</v>
      </c>
      <c r="UC212" s="23">
        <v>150</v>
      </c>
      <c r="UE212" s="23">
        <v>200</v>
      </c>
      <c r="UF212" s="23">
        <v>-25</v>
      </c>
      <c r="UG212" s="23">
        <v>-50</v>
      </c>
      <c r="UH212" s="23" t="s">
        <v>3056</v>
      </c>
      <c r="UI212" s="23" t="s">
        <v>796</v>
      </c>
      <c r="UJ212" s="23" t="s">
        <v>806</v>
      </c>
      <c r="UL212" s="23" t="s">
        <v>785</v>
      </c>
      <c r="VD212" s="23" t="s">
        <v>781</v>
      </c>
      <c r="VF212" s="23">
        <v>1500</v>
      </c>
      <c r="VG212" s="23">
        <v>1500</v>
      </c>
      <c r="VI212" s="23">
        <v>1500</v>
      </c>
      <c r="VJ212" s="23">
        <v>0</v>
      </c>
      <c r="VK212" s="23">
        <v>0</v>
      </c>
      <c r="VM212" s="23" t="s">
        <v>796</v>
      </c>
      <c r="VN212" s="23" t="s">
        <v>806</v>
      </c>
      <c r="VP212" s="23" t="s">
        <v>785</v>
      </c>
      <c r="WH212" s="23" t="s">
        <v>781</v>
      </c>
      <c r="WJ212" s="23">
        <v>2000</v>
      </c>
      <c r="WK212" s="23">
        <v>2000</v>
      </c>
      <c r="WM212" s="23">
        <v>2500</v>
      </c>
      <c r="WN212" s="23">
        <v>-20</v>
      </c>
      <c r="WO212" s="23">
        <v>-500</v>
      </c>
      <c r="WP212" s="23" t="s">
        <v>3057</v>
      </c>
      <c r="WQ212" s="23" t="s">
        <v>796</v>
      </c>
      <c r="WR212" s="23" t="s">
        <v>806</v>
      </c>
      <c r="WT212" s="23" t="s">
        <v>785</v>
      </c>
      <c r="AAB212" s="23" t="s">
        <v>3058</v>
      </c>
      <c r="AAC212" s="25">
        <v>174544407</v>
      </c>
      <c r="AAD212" s="23">
        <v>44314.629502314812</v>
      </c>
      <c r="AAF212" s="23" t="s">
        <v>2172</v>
      </c>
      <c r="AAG212" s="23" t="s">
        <v>2173</v>
      </c>
      <c r="AAJ212" s="23">
        <v>219</v>
      </c>
    </row>
    <row r="213" spans="1:712" x14ac:dyDescent="0.3">
      <c r="A213" s="23" t="s">
        <v>3059</v>
      </c>
      <c r="B213" s="25">
        <v>44312.387024247677</v>
      </c>
      <c r="C213" s="25">
        <v>44312.426185717602</v>
      </c>
      <c r="D213" s="25">
        <v>44312</v>
      </c>
      <c r="E213" s="23" t="s">
        <v>2469</v>
      </c>
      <c r="F213" s="23" t="s">
        <v>825</v>
      </c>
      <c r="G213" s="25">
        <v>44312</v>
      </c>
      <c r="H213" s="23" t="s">
        <v>1710</v>
      </c>
      <c r="I213" s="23" t="s">
        <v>1749</v>
      </c>
      <c r="J213" s="23" t="s">
        <v>1749</v>
      </c>
      <c r="K213" s="23" t="s">
        <v>1749</v>
      </c>
      <c r="L213" s="23" t="s">
        <v>780</v>
      </c>
      <c r="M213" s="23" t="s">
        <v>3060</v>
      </c>
      <c r="N213" s="23" t="s">
        <v>3061</v>
      </c>
      <c r="O213" s="23">
        <v>1</v>
      </c>
      <c r="P213" s="23">
        <v>1</v>
      </c>
      <c r="Q213" s="23">
        <v>1</v>
      </c>
      <c r="R213" s="23">
        <v>1</v>
      </c>
      <c r="S213" s="23">
        <v>1</v>
      </c>
      <c r="T213" s="23">
        <v>0</v>
      </c>
      <c r="U213" s="23">
        <v>0</v>
      </c>
      <c r="V213" s="23">
        <v>0</v>
      </c>
      <c r="W213" s="23">
        <v>0</v>
      </c>
      <c r="X213" s="23">
        <v>0</v>
      </c>
      <c r="Y213" s="23">
        <v>1</v>
      </c>
      <c r="Z213" s="23">
        <v>0</v>
      </c>
      <c r="AA213" s="23">
        <v>0</v>
      </c>
      <c r="AB213" s="23">
        <v>1</v>
      </c>
      <c r="AC213" s="23">
        <v>1</v>
      </c>
      <c r="AD213" s="23">
        <v>0</v>
      </c>
      <c r="AE213" s="23">
        <v>1</v>
      </c>
      <c r="AF213" s="23">
        <v>1</v>
      </c>
      <c r="AG213" s="23">
        <v>0</v>
      </c>
      <c r="AH213" s="23">
        <v>0</v>
      </c>
      <c r="AI213" s="23">
        <v>0</v>
      </c>
      <c r="AJ213" s="23">
        <v>0</v>
      </c>
      <c r="AK213" s="23">
        <v>0</v>
      </c>
      <c r="AL213" s="23" t="s">
        <v>781</v>
      </c>
      <c r="AN213" s="23">
        <v>1000</v>
      </c>
      <c r="AO213" s="23">
        <v>1000</v>
      </c>
      <c r="AQ213" s="23">
        <v>1000</v>
      </c>
      <c r="AR213" s="23">
        <v>0</v>
      </c>
      <c r="AS213" s="23">
        <v>0</v>
      </c>
      <c r="AU213" s="23" t="s">
        <v>823</v>
      </c>
      <c r="AX213" s="23" t="s">
        <v>781</v>
      </c>
      <c r="AY213" s="23" t="s">
        <v>3062</v>
      </c>
      <c r="AZ213" s="23">
        <v>0</v>
      </c>
      <c r="BA213" s="23">
        <v>0</v>
      </c>
      <c r="BB213" s="23">
        <v>0</v>
      </c>
      <c r="BC213" s="23">
        <v>0</v>
      </c>
      <c r="BD213" s="23">
        <v>0</v>
      </c>
      <c r="BE213" s="23">
        <v>0</v>
      </c>
      <c r="BF213" s="23">
        <v>1</v>
      </c>
      <c r="BG213" s="23">
        <v>0</v>
      </c>
      <c r="BH213" s="23">
        <v>0</v>
      </c>
      <c r="BI213" s="23">
        <v>1</v>
      </c>
      <c r="BJ213" s="23">
        <v>1</v>
      </c>
      <c r="BK213" s="23">
        <v>0</v>
      </c>
      <c r="BL213" s="23">
        <v>0</v>
      </c>
      <c r="BM213" s="23">
        <v>0</v>
      </c>
      <c r="BP213" s="23" t="s">
        <v>781</v>
      </c>
      <c r="BR213" s="23">
        <v>1000</v>
      </c>
      <c r="BS213" s="23">
        <v>1000</v>
      </c>
      <c r="BU213" s="23">
        <v>1000</v>
      </c>
      <c r="BV213" s="23">
        <v>0</v>
      </c>
      <c r="BW213" s="23">
        <v>0</v>
      </c>
      <c r="BY213" s="23" t="s">
        <v>796</v>
      </c>
      <c r="BZ213" s="23" t="s">
        <v>806</v>
      </c>
      <c r="CB213" s="23" t="s">
        <v>785</v>
      </c>
      <c r="CT213" s="23" t="s">
        <v>781</v>
      </c>
      <c r="CV213" s="23">
        <v>2500</v>
      </c>
      <c r="CW213" s="23">
        <v>2500</v>
      </c>
      <c r="CY213" s="23">
        <v>3500</v>
      </c>
      <c r="CZ213" s="23">
        <v>-28.571428571428569</v>
      </c>
      <c r="DA213" s="23">
        <v>-1000</v>
      </c>
      <c r="DB213" s="23" t="s">
        <v>3063</v>
      </c>
      <c r="DC213" s="23" t="s">
        <v>782</v>
      </c>
      <c r="DE213" s="23" t="s">
        <v>821</v>
      </c>
      <c r="DF213" s="23" t="s">
        <v>781</v>
      </c>
      <c r="DG213" s="23" t="s">
        <v>2455</v>
      </c>
      <c r="DH213" s="23">
        <v>0</v>
      </c>
      <c r="DI213" s="23">
        <v>1</v>
      </c>
      <c r="DJ213" s="23">
        <v>0</v>
      </c>
      <c r="DK213" s="23">
        <v>1</v>
      </c>
      <c r="DL213" s="23">
        <v>0</v>
      </c>
      <c r="DM213" s="23">
        <v>0</v>
      </c>
      <c r="DN213" s="23">
        <v>0</v>
      </c>
      <c r="DO213" s="23">
        <v>0</v>
      </c>
      <c r="DP213" s="23">
        <v>0</v>
      </c>
      <c r="DQ213" s="23">
        <v>0</v>
      </c>
      <c r="DR213" s="23">
        <v>1</v>
      </c>
      <c r="DS213" s="23">
        <v>0</v>
      </c>
      <c r="DT213" s="23">
        <v>0</v>
      </c>
      <c r="DU213" s="23">
        <v>0</v>
      </c>
      <c r="DX213" s="23" t="s">
        <v>781</v>
      </c>
      <c r="DZ213" s="23">
        <v>4000</v>
      </c>
      <c r="EA213" s="23">
        <v>4000</v>
      </c>
      <c r="EC213" s="23">
        <v>6000</v>
      </c>
      <c r="ED213" s="23">
        <v>-33.333333333333329</v>
      </c>
      <c r="EE213" s="23">
        <v>-2000</v>
      </c>
      <c r="EF213" s="23" t="s">
        <v>3064</v>
      </c>
      <c r="EG213" s="23" t="s">
        <v>796</v>
      </c>
      <c r="EH213" s="23" t="s">
        <v>806</v>
      </c>
      <c r="EJ213" s="23" t="s">
        <v>785</v>
      </c>
      <c r="FB213" s="23" t="s">
        <v>781</v>
      </c>
      <c r="FD213" s="23">
        <v>3000</v>
      </c>
      <c r="FE213" s="23">
        <v>3000</v>
      </c>
      <c r="FG213" s="23">
        <v>3500</v>
      </c>
      <c r="FH213" s="23">
        <v>-14.28571428571429</v>
      </c>
      <c r="FI213" s="23">
        <v>-500</v>
      </c>
      <c r="FJ213" s="23" t="s">
        <v>3065</v>
      </c>
      <c r="FK213" s="23" t="s">
        <v>796</v>
      </c>
      <c r="FL213" s="23" t="s">
        <v>806</v>
      </c>
      <c r="FN213" s="23" t="s">
        <v>785</v>
      </c>
      <c r="LX213" s="23" t="s">
        <v>786</v>
      </c>
      <c r="LZ213" s="23">
        <v>300</v>
      </c>
      <c r="MA213" s="23">
        <v>300</v>
      </c>
      <c r="MC213" s="23">
        <v>300</v>
      </c>
      <c r="MD213" s="23">
        <v>0</v>
      </c>
      <c r="ME213" s="23">
        <v>0</v>
      </c>
      <c r="MG213" s="23" t="s">
        <v>796</v>
      </c>
      <c r="MH213" s="23" t="s">
        <v>806</v>
      </c>
      <c r="MJ213" s="23" t="s">
        <v>785</v>
      </c>
      <c r="QN213" s="23" t="s">
        <v>781</v>
      </c>
      <c r="QP213" s="23">
        <v>1400</v>
      </c>
      <c r="QQ213" s="23">
        <v>1400</v>
      </c>
      <c r="QS213" s="23">
        <v>1500</v>
      </c>
      <c r="QT213" s="23">
        <v>-6.666666666666667</v>
      </c>
      <c r="QU213" s="23">
        <v>-100</v>
      </c>
      <c r="QW213" s="23" t="s">
        <v>796</v>
      </c>
      <c r="QX213" s="23" t="s">
        <v>806</v>
      </c>
      <c r="QZ213" s="23" t="s">
        <v>785</v>
      </c>
      <c r="RR213" s="23" t="s">
        <v>786</v>
      </c>
      <c r="RT213" s="23">
        <v>150</v>
      </c>
      <c r="RU213" s="23">
        <v>150</v>
      </c>
      <c r="RW213" s="23">
        <v>210</v>
      </c>
      <c r="RX213" s="23">
        <v>-28.571428571428569</v>
      </c>
      <c r="RY213" s="23">
        <v>-60</v>
      </c>
      <c r="RZ213" s="23" t="s">
        <v>3066</v>
      </c>
      <c r="SA213" s="23" t="s">
        <v>796</v>
      </c>
      <c r="SB213" s="23" t="s">
        <v>806</v>
      </c>
      <c r="SD213" s="23" t="s">
        <v>785</v>
      </c>
      <c r="SV213" s="23" t="s">
        <v>786</v>
      </c>
      <c r="TA213" s="23">
        <v>90</v>
      </c>
      <c r="TB213" s="23">
        <v>66.666666666666657</v>
      </c>
      <c r="TC213" s="23">
        <v>60</v>
      </c>
      <c r="TD213" s="23" t="s">
        <v>3067</v>
      </c>
      <c r="TE213" s="23" t="s">
        <v>796</v>
      </c>
      <c r="TF213" s="23" t="s">
        <v>806</v>
      </c>
      <c r="TH213" s="23" t="s">
        <v>785</v>
      </c>
      <c r="TZ213" s="23" t="s">
        <v>781</v>
      </c>
      <c r="UB213" s="23">
        <v>150</v>
      </c>
      <c r="UC213" s="23">
        <v>150</v>
      </c>
      <c r="UE213" s="23">
        <v>200</v>
      </c>
      <c r="UF213" s="23">
        <v>-25</v>
      </c>
      <c r="UG213" s="23">
        <v>-50</v>
      </c>
      <c r="UH213" s="23" t="s">
        <v>3068</v>
      </c>
      <c r="UI213" s="23" t="s">
        <v>796</v>
      </c>
      <c r="UJ213" s="23" t="s">
        <v>806</v>
      </c>
      <c r="UL213" s="23" t="s">
        <v>785</v>
      </c>
      <c r="AAB213" s="23" t="s">
        <v>3069</v>
      </c>
      <c r="AAC213" s="25">
        <v>174544426</v>
      </c>
      <c r="AAD213" s="23">
        <v>44314.629560185189</v>
      </c>
      <c r="AAF213" s="23" t="s">
        <v>2172</v>
      </c>
      <c r="AAG213" s="23" t="s">
        <v>2173</v>
      </c>
      <c r="AAJ213" s="23">
        <v>220</v>
      </c>
    </row>
    <row r="214" spans="1:712" x14ac:dyDescent="0.3">
      <c r="A214" s="23" t="s">
        <v>3070</v>
      </c>
      <c r="B214" s="25">
        <v>44312.404028784717</v>
      </c>
      <c r="C214" s="25">
        <v>44312.426657071759</v>
      </c>
      <c r="D214" s="25">
        <v>44312</v>
      </c>
      <c r="E214" s="23" t="s">
        <v>2469</v>
      </c>
      <c r="F214" s="23" t="s">
        <v>825</v>
      </c>
      <c r="G214" s="25">
        <v>44312</v>
      </c>
      <c r="H214" s="23" t="s">
        <v>1710</v>
      </c>
      <c r="I214" s="23" t="s">
        <v>1749</v>
      </c>
      <c r="J214" s="23" t="s">
        <v>1749</v>
      </c>
      <c r="K214" s="23" t="s">
        <v>1749</v>
      </c>
      <c r="L214" s="23" t="s">
        <v>780</v>
      </c>
      <c r="M214" s="23" t="s">
        <v>3071</v>
      </c>
      <c r="N214" s="23" t="s">
        <v>3072</v>
      </c>
      <c r="O214" s="23">
        <v>0</v>
      </c>
      <c r="P214" s="23">
        <v>0</v>
      </c>
      <c r="Q214" s="23">
        <v>1</v>
      </c>
      <c r="R214" s="23">
        <v>1</v>
      </c>
      <c r="S214" s="23">
        <v>1</v>
      </c>
      <c r="T214" s="23">
        <v>1</v>
      </c>
      <c r="U214" s="23">
        <v>0</v>
      </c>
      <c r="V214" s="23">
        <v>0</v>
      </c>
      <c r="W214" s="23">
        <v>0</v>
      </c>
      <c r="X214" s="23">
        <v>0</v>
      </c>
      <c r="Y214" s="23">
        <v>1</v>
      </c>
      <c r="Z214" s="23">
        <v>0</v>
      </c>
      <c r="AA214" s="23">
        <v>0</v>
      </c>
      <c r="AB214" s="23">
        <v>1</v>
      </c>
      <c r="AC214" s="23">
        <v>1</v>
      </c>
      <c r="AD214" s="23">
        <v>0</v>
      </c>
      <c r="AE214" s="23">
        <v>1</v>
      </c>
      <c r="AF214" s="23">
        <v>1</v>
      </c>
      <c r="AG214" s="23">
        <v>1</v>
      </c>
      <c r="AH214" s="23">
        <v>1</v>
      </c>
      <c r="AI214" s="23">
        <v>0</v>
      </c>
      <c r="AJ214" s="23">
        <v>0</v>
      </c>
      <c r="AK214" s="23">
        <v>1</v>
      </c>
      <c r="CT214" s="23" t="s">
        <v>781</v>
      </c>
      <c r="CY214" s="23">
        <v>3500</v>
      </c>
      <c r="CZ214" s="23">
        <v>0</v>
      </c>
      <c r="DA214" s="23">
        <v>0</v>
      </c>
      <c r="DC214" s="23" t="s">
        <v>796</v>
      </c>
      <c r="DD214" s="23" t="s">
        <v>806</v>
      </c>
      <c r="DF214" s="23" t="s">
        <v>785</v>
      </c>
      <c r="DX214" s="23" t="s">
        <v>781</v>
      </c>
      <c r="DZ214" s="23">
        <v>4500</v>
      </c>
      <c r="EA214" s="23">
        <v>4500</v>
      </c>
      <c r="EC214" s="23">
        <v>6000</v>
      </c>
      <c r="ED214" s="23">
        <v>-25</v>
      </c>
      <c r="EE214" s="23">
        <v>-1500</v>
      </c>
      <c r="EF214" s="23" t="s">
        <v>3073</v>
      </c>
      <c r="EG214" s="23" t="s">
        <v>796</v>
      </c>
      <c r="EH214" s="23" t="s">
        <v>806</v>
      </c>
      <c r="EJ214" s="23" t="s">
        <v>785</v>
      </c>
      <c r="FB214" s="23" t="s">
        <v>781</v>
      </c>
      <c r="FD214" s="23">
        <v>3500</v>
      </c>
      <c r="FE214" s="23">
        <v>3500</v>
      </c>
      <c r="FG214" s="23">
        <v>3500</v>
      </c>
      <c r="FH214" s="23">
        <v>0</v>
      </c>
      <c r="FI214" s="23">
        <v>0</v>
      </c>
      <c r="FK214" s="23" t="s">
        <v>796</v>
      </c>
      <c r="FL214" s="23" t="s">
        <v>806</v>
      </c>
      <c r="FN214" s="23" t="s">
        <v>785</v>
      </c>
      <c r="GF214" s="23" t="s">
        <v>781</v>
      </c>
      <c r="GH214" s="23">
        <v>15000</v>
      </c>
      <c r="GI214" s="23">
        <v>11000</v>
      </c>
      <c r="GJ214" s="23">
        <v>36.363636363636367</v>
      </c>
      <c r="GK214" s="23">
        <v>4000</v>
      </c>
      <c r="GL214" s="23" t="s">
        <v>3074</v>
      </c>
      <c r="GM214" s="23" t="s">
        <v>796</v>
      </c>
      <c r="GN214" s="23" t="s">
        <v>806</v>
      </c>
      <c r="GP214" s="23" t="s">
        <v>785</v>
      </c>
      <c r="LX214" s="23" t="s">
        <v>808</v>
      </c>
      <c r="LY214" s="23">
        <v>25000</v>
      </c>
      <c r="MC214" s="23">
        <v>300</v>
      </c>
      <c r="MD214" s="23">
        <v>50</v>
      </c>
      <c r="ME214" s="23">
        <v>150</v>
      </c>
      <c r="MF214" s="23" t="s">
        <v>3075</v>
      </c>
      <c r="MG214" s="23" t="s">
        <v>796</v>
      </c>
      <c r="MH214" s="23" t="s">
        <v>806</v>
      </c>
      <c r="MJ214" s="23" t="s">
        <v>785</v>
      </c>
      <c r="QN214" s="23" t="s">
        <v>781</v>
      </c>
      <c r="QP214" s="23">
        <v>1500</v>
      </c>
      <c r="QQ214" s="23">
        <v>1500</v>
      </c>
      <c r="QS214" s="23">
        <v>1500</v>
      </c>
      <c r="QT214" s="23">
        <v>0</v>
      </c>
      <c r="QU214" s="23">
        <v>0</v>
      </c>
      <c r="QW214" s="23" t="s">
        <v>796</v>
      </c>
      <c r="QX214" s="23" t="s">
        <v>806</v>
      </c>
      <c r="QZ214" s="23" t="s">
        <v>781</v>
      </c>
      <c r="RA214" s="23" t="s">
        <v>812</v>
      </c>
      <c r="RB214" s="23">
        <v>0</v>
      </c>
      <c r="RC214" s="23">
        <v>0</v>
      </c>
      <c r="RD214" s="23">
        <v>0</v>
      </c>
      <c r="RE214" s="23">
        <v>0</v>
      </c>
      <c r="RF214" s="23">
        <v>0</v>
      </c>
      <c r="RG214" s="23">
        <v>0</v>
      </c>
      <c r="RH214" s="23">
        <v>0</v>
      </c>
      <c r="RI214" s="23">
        <v>0</v>
      </c>
      <c r="RJ214" s="23">
        <v>0</v>
      </c>
      <c r="RK214" s="23">
        <v>0</v>
      </c>
      <c r="RL214" s="23">
        <v>1</v>
      </c>
      <c r="RM214" s="23">
        <v>0</v>
      </c>
      <c r="RN214" s="23">
        <v>0</v>
      </c>
      <c r="RO214" s="23">
        <v>0</v>
      </c>
      <c r="RR214" s="23" t="s">
        <v>808</v>
      </c>
      <c r="RS214" s="23">
        <v>1000</v>
      </c>
      <c r="RT214" s="23">
        <v>1000</v>
      </c>
      <c r="RU214" s="23">
        <v>200</v>
      </c>
      <c r="RW214" s="23">
        <v>210</v>
      </c>
      <c r="RX214" s="23">
        <v>-4.7619047619047619</v>
      </c>
      <c r="RY214" s="23">
        <v>-10</v>
      </c>
      <c r="SA214" s="23" t="s">
        <v>796</v>
      </c>
      <c r="SB214" s="23" t="s">
        <v>806</v>
      </c>
      <c r="SD214" s="23" t="s">
        <v>781</v>
      </c>
      <c r="SE214" s="23" t="s">
        <v>839</v>
      </c>
      <c r="SF214" s="23">
        <v>0</v>
      </c>
      <c r="SG214" s="23">
        <v>0</v>
      </c>
      <c r="SH214" s="23">
        <v>0</v>
      </c>
      <c r="SI214" s="23">
        <v>0</v>
      </c>
      <c r="SJ214" s="23">
        <v>0</v>
      </c>
      <c r="SK214" s="23">
        <v>0</v>
      </c>
      <c r="SL214" s="23">
        <v>0</v>
      </c>
      <c r="SM214" s="23">
        <v>1</v>
      </c>
      <c r="SN214" s="23">
        <v>0</v>
      </c>
      <c r="SO214" s="23">
        <v>0</v>
      </c>
      <c r="SP214" s="23">
        <v>0</v>
      </c>
      <c r="SQ214" s="23">
        <v>0</v>
      </c>
      <c r="SR214" s="23">
        <v>0</v>
      </c>
      <c r="SS214" s="23">
        <v>0</v>
      </c>
      <c r="SV214" s="23" t="s">
        <v>808</v>
      </c>
      <c r="SW214" s="23">
        <v>18000</v>
      </c>
      <c r="SX214" s="23">
        <v>9000</v>
      </c>
      <c r="SY214" s="23">
        <v>75</v>
      </c>
      <c r="TA214" s="23">
        <v>90</v>
      </c>
      <c r="TB214" s="23">
        <v>-16.666666666666661</v>
      </c>
      <c r="TC214" s="23">
        <v>-15</v>
      </c>
      <c r="TD214" s="23" t="s">
        <v>3075</v>
      </c>
      <c r="TE214" s="23" t="s">
        <v>796</v>
      </c>
      <c r="TF214" s="23" t="s">
        <v>806</v>
      </c>
      <c r="TH214" s="23" t="s">
        <v>781</v>
      </c>
      <c r="TI214" s="23" t="s">
        <v>812</v>
      </c>
      <c r="TJ214" s="23">
        <v>0</v>
      </c>
      <c r="TK214" s="23">
        <v>0</v>
      </c>
      <c r="TL214" s="23">
        <v>0</v>
      </c>
      <c r="TM214" s="23">
        <v>0</v>
      </c>
      <c r="TN214" s="23">
        <v>0</v>
      </c>
      <c r="TO214" s="23">
        <v>0</v>
      </c>
      <c r="TP214" s="23">
        <v>0</v>
      </c>
      <c r="TQ214" s="23">
        <v>0</v>
      </c>
      <c r="TR214" s="23">
        <v>0</v>
      </c>
      <c r="TS214" s="23">
        <v>0</v>
      </c>
      <c r="TT214" s="23">
        <v>1</v>
      </c>
      <c r="TU214" s="23">
        <v>0</v>
      </c>
      <c r="TV214" s="23">
        <v>0</v>
      </c>
      <c r="TW214" s="23">
        <v>0</v>
      </c>
      <c r="TZ214" s="23" t="s">
        <v>781</v>
      </c>
      <c r="UB214" s="23">
        <v>200</v>
      </c>
      <c r="UC214" s="23">
        <v>200</v>
      </c>
      <c r="UE214" s="23">
        <v>200</v>
      </c>
      <c r="UF214" s="23">
        <v>0</v>
      </c>
      <c r="UG214" s="23">
        <v>0</v>
      </c>
      <c r="UI214" s="23" t="s">
        <v>796</v>
      </c>
      <c r="UJ214" s="23" t="s">
        <v>806</v>
      </c>
      <c r="UL214" s="23" t="s">
        <v>785</v>
      </c>
      <c r="VD214" s="23" t="s">
        <v>781</v>
      </c>
      <c r="VF214" s="23">
        <v>1500</v>
      </c>
      <c r="VG214" s="23">
        <v>1500</v>
      </c>
      <c r="VI214" s="23">
        <v>1500</v>
      </c>
      <c r="VJ214" s="23">
        <v>0</v>
      </c>
      <c r="VK214" s="23">
        <v>0</v>
      </c>
      <c r="VM214" s="23" t="s">
        <v>796</v>
      </c>
      <c r="VN214" s="23" t="s">
        <v>806</v>
      </c>
      <c r="VP214" s="23" t="s">
        <v>785</v>
      </c>
      <c r="WH214" s="23" t="s">
        <v>781</v>
      </c>
      <c r="WJ214" s="23">
        <v>2500</v>
      </c>
      <c r="WK214" s="23">
        <v>2500</v>
      </c>
      <c r="WM214" s="23">
        <v>2500</v>
      </c>
      <c r="WN214" s="23">
        <v>0</v>
      </c>
      <c r="WO214" s="23">
        <v>0</v>
      </c>
      <c r="WQ214" s="23" t="s">
        <v>796</v>
      </c>
      <c r="WR214" s="23" t="s">
        <v>806</v>
      </c>
      <c r="WT214" s="23" t="s">
        <v>785</v>
      </c>
      <c r="ZR214" s="23" t="s">
        <v>781</v>
      </c>
      <c r="ZT214" s="23" t="s">
        <v>785</v>
      </c>
      <c r="ZU214" s="23">
        <v>25</v>
      </c>
      <c r="ZV214" s="23">
        <v>25</v>
      </c>
      <c r="AAB214" s="23" t="s">
        <v>3076</v>
      </c>
      <c r="AAC214" s="25">
        <v>174544435</v>
      </c>
      <c r="AAD214" s="23">
        <v>44314.629594907412</v>
      </c>
      <c r="AAF214" s="23" t="s">
        <v>2172</v>
      </c>
      <c r="AAG214" s="23" t="s">
        <v>2173</v>
      </c>
      <c r="AAJ214" s="23">
        <v>221</v>
      </c>
    </row>
    <row r="215" spans="1:712" x14ac:dyDescent="0.3">
      <c r="A215" s="23" t="s">
        <v>3077</v>
      </c>
      <c r="B215" s="25">
        <v>44312.416938865739</v>
      </c>
      <c r="C215" s="25">
        <v>44312.431975775457</v>
      </c>
      <c r="D215" s="25">
        <v>44312</v>
      </c>
      <c r="E215" s="23" t="s">
        <v>2469</v>
      </c>
      <c r="F215" s="23" t="s">
        <v>825</v>
      </c>
      <c r="G215" s="25">
        <v>44312</v>
      </c>
      <c r="H215" s="23" t="s">
        <v>1710</v>
      </c>
      <c r="I215" s="23" t="s">
        <v>1749</v>
      </c>
      <c r="J215" s="23" t="s">
        <v>1749</v>
      </c>
      <c r="K215" s="23" t="s">
        <v>1749</v>
      </c>
      <c r="L215" s="23" t="s">
        <v>780</v>
      </c>
      <c r="M215" s="23" t="s">
        <v>3078</v>
      </c>
      <c r="N215" s="23" t="s">
        <v>3079</v>
      </c>
      <c r="O215" s="23">
        <v>0</v>
      </c>
      <c r="P215" s="23">
        <v>1</v>
      </c>
      <c r="Q215" s="23">
        <v>1</v>
      </c>
      <c r="R215" s="23">
        <v>1</v>
      </c>
      <c r="S215" s="23">
        <v>1</v>
      </c>
      <c r="T215" s="23">
        <v>1</v>
      </c>
      <c r="U215" s="23">
        <v>0</v>
      </c>
      <c r="V215" s="23">
        <v>0</v>
      </c>
      <c r="W215" s="23">
        <v>0</v>
      </c>
      <c r="X215" s="23">
        <v>0</v>
      </c>
      <c r="Y215" s="23">
        <v>1</v>
      </c>
      <c r="Z215" s="23">
        <v>0</v>
      </c>
      <c r="AA215" s="23">
        <v>0</v>
      </c>
      <c r="AB215" s="23">
        <v>1</v>
      </c>
      <c r="AC215" s="23">
        <v>1</v>
      </c>
      <c r="AD215" s="23">
        <v>0</v>
      </c>
      <c r="AE215" s="23">
        <v>1</v>
      </c>
      <c r="AF215" s="23">
        <v>1</v>
      </c>
      <c r="AG215" s="23">
        <v>1</v>
      </c>
      <c r="AH215" s="23">
        <v>1</v>
      </c>
      <c r="AI215" s="23">
        <v>0</v>
      </c>
      <c r="AJ215" s="23">
        <v>1</v>
      </c>
      <c r="AK215" s="23">
        <v>1</v>
      </c>
      <c r="BP215" s="23" t="s">
        <v>781</v>
      </c>
      <c r="BR215" s="23">
        <v>1000</v>
      </c>
      <c r="BS215" s="23">
        <v>1000</v>
      </c>
      <c r="BU215" s="23">
        <v>1000</v>
      </c>
      <c r="BV215" s="23">
        <v>0</v>
      </c>
      <c r="BW215" s="23">
        <v>0</v>
      </c>
      <c r="BY215" s="23" t="s">
        <v>796</v>
      </c>
      <c r="BZ215" s="23" t="s">
        <v>806</v>
      </c>
      <c r="CB215" s="23" t="s">
        <v>785</v>
      </c>
      <c r="CT215" s="23" t="s">
        <v>785</v>
      </c>
      <c r="CU215" s="23">
        <v>2</v>
      </c>
      <c r="CV215" s="23">
        <v>4000</v>
      </c>
      <c r="CW215" s="23">
        <v>2000</v>
      </c>
      <c r="CY215" s="23">
        <v>3500</v>
      </c>
      <c r="CZ215" s="23">
        <v>-42.857142857142847</v>
      </c>
      <c r="DA215" s="23">
        <v>-1500</v>
      </c>
      <c r="DB215" s="23" t="s">
        <v>3080</v>
      </c>
      <c r="DC215" s="23" t="s">
        <v>796</v>
      </c>
      <c r="DD215" s="23" t="s">
        <v>806</v>
      </c>
      <c r="DF215" s="23" t="s">
        <v>785</v>
      </c>
      <c r="DX215" s="23" t="s">
        <v>781</v>
      </c>
      <c r="DZ215" s="23">
        <v>4500</v>
      </c>
      <c r="EA215" s="23">
        <v>4500</v>
      </c>
      <c r="EC215" s="23">
        <v>6000</v>
      </c>
      <c r="ED215" s="23">
        <v>-25</v>
      </c>
      <c r="EE215" s="23">
        <v>-1500</v>
      </c>
      <c r="EF215" s="23" t="s">
        <v>3081</v>
      </c>
      <c r="EG215" s="23" t="s">
        <v>796</v>
      </c>
      <c r="EH215" s="23" t="s">
        <v>806</v>
      </c>
      <c r="EJ215" s="23" t="s">
        <v>785</v>
      </c>
      <c r="FB215" s="23" t="s">
        <v>785</v>
      </c>
      <c r="FC215" s="23">
        <v>1</v>
      </c>
      <c r="FD215" s="23">
        <v>3000</v>
      </c>
      <c r="FE215" s="23">
        <v>3000</v>
      </c>
      <c r="FG215" s="23">
        <v>3500</v>
      </c>
      <c r="FH215" s="23">
        <v>-14.28571428571429</v>
      </c>
      <c r="FI215" s="23">
        <v>-500</v>
      </c>
      <c r="FJ215" s="23" t="s">
        <v>3082</v>
      </c>
      <c r="FK215" s="23" t="s">
        <v>796</v>
      </c>
      <c r="FL215" s="23" t="s">
        <v>806</v>
      </c>
      <c r="FN215" s="23" t="s">
        <v>785</v>
      </c>
      <c r="GF215" s="23" t="s">
        <v>785</v>
      </c>
      <c r="GG215" s="23" t="s">
        <v>3083</v>
      </c>
      <c r="GH215" s="23">
        <v>12000</v>
      </c>
      <c r="GI215" s="23">
        <v>11000</v>
      </c>
      <c r="GJ215" s="23">
        <v>9.0909090909090917</v>
      </c>
      <c r="GK215" s="23">
        <v>1000</v>
      </c>
      <c r="GM215" s="23" t="s">
        <v>796</v>
      </c>
      <c r="GN215" s="23" t="s">
        <v>806</v>
      </c>
      <c r="GP215" s="23" t="s">
        <v>785</v>
      </c>
      <c r="LX215" s="23" t="s">
        <v>808</v>
      </c>
      <c r="LY215" s="23">
        <v>50000</v>
      </c>
      <c r="MC215" s="23">
        <v>300</v>
      </c>
      <c r="MD215" s="23">
        <v>46.666666666666657</v>
      </c>
      <c r="ME215" s="23">
        <v>140</v>
      </c>
      <c r="MF215" s="23" t="s">
        <v>3082</v>
      </c>
      <c r="MG215" s="23" t="s">
        <v>796</v>
      </c>
      <c r="MH215" s="23" t="s">
        <v>806</v>
      </c>
      <c r="MJ215" s="23" t="s">
        <v>785</v>
      </c>
      <c r="QN215" s="23" t="s">
        <v>781</v>
      </c>
      <c r="QP215" s="23">
        <v>1400</v>
      </c>
      <c r="QQ215" s="23">
        <v>1400</v>
      </c>
      <c r="QS215" s="23">
        <v>1500</v>
      </c>
      <c r="QT215" s="23">
        <v>-6.666666666666667</v>
      </c>
      <c r="QU215" s="23">
        <v>-100</v>
      </c>
      <c r="QW215" s="23" t="s">
        <v>796</v>
      </c>
      <c r="QX215" s="23" t="s">
        <v>806</v>
      </c>
      <c r="QZ215" s="23" t="s">
        <v>785</v>
      </c>
      <c r="RR215" s="23" t="s">
        <v>808</v>
      </c>
      <c r="RS215" s="23">
        <v>5000</v>
      </c>
      <c r="RT215" s="23">
        <v>5000</v>
      </c>
      <c r="RU215" s="23">
        <v>200</v>
      </c>
      <c r="RW215" s="23">
        <v>210</v>
      </c>
      <c r="RX215" s="23">
        <v>-4.7619047619047619</v>
      </c>
      <c r="RY215" s="23">
        <v>-10</v>
      </c>
      <c r="SA215" s="23" t="s">
        <v>796</v>
      </c>
      <c r="SB215" s="23" t="s">
        <v>806</v>
      </c>
      <c r="SD215" s="23" t="s">
        <v>785</v>
      </c>
      <c r="SV215" s="23" t="s">
        <v>808</v>
      </c>
      <c r="SW215" s="23">
        <v>18000</v>
      </c>
      <c r="SX215" s="23">
        <v>8000</v>
      </c>
      <c r="SY215" s="23">
        <v>67</v>
      </c>
      <c r="TA215" s="23">
        <v>90</v>
      </c>
      <c r="TB215" s="23">
        <v>-25.55555555555555</v>
      </c>
      <c r="TC215" s="23">
        <v>-23</v>
      </c>
      <c r="TD215" s="23" t="s">
        <v>3075</v>
      </c>
      <c r="TE215" s="23" t="s">
        <v>796</v>
      </c>
      <c r="TF215" s="23" t="s">
        <v>806</v>
      </c>
      <c r="TH215" s="23" t="s">
        <v>785</v>
      </c>
      <c r="TZ215" s="23" t="s">
        <v>781</v>
      </c>
      <c r="UB215" s="23">
        <v>200</v>
      </c>
      <c r="UC215" s="23">
        <v>200</v>
      </c>
      <c r="UE215" s="23">
        <v>200</v>
      </c>
      <c r="UF215" s="23">
        <v>0</v>
      </c>
      <c r="UG215" s="23">
        <v>0</v>
      </c>
      <c r="UI215" s="23" t="s">
        <v>796</v>
      </c>
      <c r="UJ215" s="23" t="s">
        <v>806</v>
      </c>
      <c r="UL215" s="23" t="s">
        <v>785</v>
      </c>
      <c r="VD215" s="23" t="s">
        <v>781</v>
      </c>
      <c r="VF215" s="23">
        <v>1500</v>
      </c>
      <c r="VG215" s="23">
        <v>1500</v>
      </c>
      <c r="VI215" s="23">
        <v>1500</v>
      </c>
      <c r="VJ215" s="23">
        <v>0</v>
      </c>
      <c r="VK215" s="23">
        <v>0</v>
      </c>
      <c r="VM215" s="23" t="s">
        <v>796</v>
      </c>
      <c r="VN215" s="23" t="s">
        <v>806</v>
      </c>
      <c r="VP215" s="23" t="s">
        <v>785</v>
      </c>
      <c r="WH215" s="23" t="s">
        <v>781</v>
      </c>
      <c r="WJ215" s="23">
        <v>3000</v>
      </c>
      <c r="WK215" s="23">
        <v>3000</v>
      </c>
      <c r="WM215" s="23">
        <v>2500</v>
      </c>
      <c r="WN215" s="23">
        <v>20</v>
      </c>
      <c r="WO215" s="23">
        <v>500</v>
      </c>
      <c r="WP215" s="23" t="s">
        <v>3084</v>
      </c>
      <c r="WQ215" s="23" t="s">
        <v>796</v>
      </c>
      <c r="WR215" s="23" t="s">
        <v>806</v>
      </c>
      <c r="WT215" s="23" t="s">
        <v>785</v>
      </c>
      <c r="YN215" s="23" t="s">
        <v>781</v>
      </c>
      <c r="YP215" s="23">
        <v>1100</v>
      </c>
      <c r="YQ215" s="23">
        <v>1100</v>
      </c>
      <c r="YS215" s="23">
        <v>1200</v>
      </c>
      <c r="YT215" s="23">
        <v>-8.3333333333333321</v>
      </c>
      <c r="YU215" s="23">
        <v>-100</v>
      </c>
      <c r="YW215" s="23" t="s">
        <v>796</v>
      </c>
      <c r="YX215" s="23" t="s">
        <v>806</v>
      </c>
      <c r="YZ215" s="23" t="s">
        <v>785</v>
      </c>
      <c r="ZR215" s="23" t="s">
        <v>781</v>
      </c>
      <c r="ZT215" s="23" t="s">
        <v>785</v>
      </c>
      <c r="ZU215" s="23">
        <v>50</v>
      </c>
      <c r="ZV215" s="23">
        <v>50</v>
      </c>
      <c r="AAB215" s="23" t="s">
        <v>3085</v>
      </c>
      <c r="AAC215" s="25">
        <v>174544442</v>
      </c>
      <c r="AAD215" s="23">
        <v>44314.629618055551</v>
      </c>
      <c r="AAF215" s="23" t="s">
        <v>2172</v>
      </c>
      <c r="AAG215" s="23" t="s">
        <v>2173</v>
      </c>
      <c r="AAJ215" s="23">
        <v>222</v>
      </c>
    </row>
    <row r="216" spans="1:712" x14ac:dyDescent="0.3">
      <c r="A216" s="23" t="s">
        <v>3086</v>
      </c>
      <c r="B216" s="25">
        <v>44312.436256620371</v>
      </c>
      <c r="C216" s="25">
        <v>44312.443694560192</v>
      </c>
      <c r="D216" s="25">
        <v>44312</v>
      </c>
      <c r="E216" s="23" t="s">
        <v>2469</v>
      </c>
      <c r="F216" s="23" t="s">
        <v>825</v>
      </c>
      <c r="G216" s="25">
        <v>44312</v>
      </c>
      <c r="H216" s="23" t="s">
        <v>1710</v>
      </c>
      <c r="I216" s="23" t="s">
        <v>1749</v>
      </c>
      <c r="J216" s="23" t="s">
        <v>1749</v>
      </c>
      <c r="K216" s="23" t="s">
        <v>1749</v>
      </c>
      <c r="L216" s="23" t="s">
        <v>780</v>
      </c>
      <c r="M216" s="23" t="s">
        <v>3087</v>
      </c>
      <c r="N216" s="23" t="s">
        <v>3088</v>
      </c>
      <c r="O216" s="23">
        <v>0</v>
      </c>
      <c r="P216" s="23">
        <v>1</v>
      </c>
      <c r="Q216" s="23">
        <v>1</v>
      </c>
      <c r="R216" s="23">
        <v>1</v>
      </c>
      <c r="S216" s="23">
        <v>1</v>
      </c>
      <c r="T216" s="23">
        <v>1</v>
      </c>
      <c r="U216" s="23">
        <v>0</v>
      </c>
      <c r="V216" s="23">
        <v>0</v>
      </c>
      <c r="W216" s="23">
        <v>0</v>
      </c>
      <c r="X216" s="23">
        <v>0</v>
      </c>
      <c r="Y216" s="23">
        <v>1</v>
      </c>
      <c r="Z216" s="23">
        <v>0</v>
      </c>
      <c r="AA216" s="23">
        <v>0</v>
      </c>
      <c r="AB216" s="23">
        <v>1</v>
      </c>
      <c r="AC216" s="23">
        <v>1</v>
      </c>
      <c r="AD216" s="23">
        <v>0</v>
      </c>
      <c r="AE216" s="23">
        <v>1</v>
      </c>
      <c r="AF216" s="23">
        <v>1</v>
      </c>
      <c r="AG216" s="23">
        <v>1</v>
      </c>
      <c r="AH216" s="23">
        <v>1</v>
      </c>
      <c r="AI216" s="23">
        <v>0</v>
      </c>
      <c r="AJ216" s="23">
        <v>1</v>
      </c>
      <c r="AK216" s="23">
        <v>1</v>
      </c>
      <c r="BP216" s="23" t="s">
        <v>781</v>
      </c>
      <c r="BR216" s="23">
        <v>1000</v>
      </c>
      <c r="BS216" s="23">
        <v>1000</v>
      </c>
      <c r="BU216" s="23">
        <v>1000</v>
      </c>
      <c r="BV216" s="23">
        <v>0</v>
      </c>
      <c r="BW216" s="23">
        <v>0</v>
      </c>
      <c r="BY216" s="23" t="s">
        <v>796</v>
      </c>
      <c r="BZ216" s="23" t="s">
        <v>806</v>
      </c>
      <c r="CB216" s="23" t="s">
        <v>785</v>
      </c>
      <c r="CT216" s="23" t="s">
        <v>781</v>
      </c>
      <c r="CY216" s="23">
        <v>3500</v>
      </c>
      <c r="CZ216" s="23">
        <v>0</v>
      </c>
      <c r="DA216" s="23">
        <v>0</v>
      </c>
      <c r="DC216" s="23" t="s">
        <v>796</v>
      </c>
      <c r="DD216" s="23" t="s">
        <v>806</v>
      </c>
      <c r="DF216" s="23" t="s">
        <v>785</v>
      </c>
      <c r="DX216" s="23" t="s">
        <v>781</v>
      </c>
      <c r="DZ216" s="23">
        <v>4000</v>
      </c>
      <c r="EA216" s="23">
        <v>4000</v>
      </c>
      <c r="EC216" s="23">
        <v>6000</v>
      </c>
      <c r="ED216" s="23">
        <v>-33.333333333333329</v>
      </c>
      <c r="EE216" s="23">
        <v>-2000</v>
      </c>
      <c r="EF216" s="23" t="s">
        <v>3089</v>
      </c>
      <c r="EG216" s="23" t="s">
        <v>796</v>
      </c>
      <c r="EH216" s="23" t="s">
        <v>806</v>
      </c>
      <c r="EJ216" s="23" t="s">
        <v>785</v>
      </c>
      <c r="FB216" s="23" t="s">
        <v>781</v>
      </c>
      <c r="FD216" s="23">
        <v>3500</v>
      </c>
      <c r="FE216" s="23">
        <v>3500</v>
      </c>
      <c r="FG216" s="23">
        <v>3500</v>
      </c>
      <c r="FH216" s="23">
        <v>0</v>
      </c>
      <c r="FI216" s="23">
        <v>0</v>
      </c>
      <c r="FK216" s="23" t="s">
        <v>796</v>
      </c>
      <c r="FL216" s="23" t="s">
        <v>806</v>
      </c>
      <c r="FN216" s="23" t="s">
        <v>785</v>
      </c>
      <c r="GF216" s="23" t="s">
        <v>781</v>
      </c>
      <c r="GH216" s="23">
        <v>11000</v>
      </c>
      <c r="GI216" s="23">
        <v>11000</v>
      </c>
      <c r="GJ216" s="23">
        <v>0</v>
      </c>
      <c r="GK216" s="23">
        <v>0</v>
      </c>
      <c r="GM216" s="23" t="s">
        <v>796</v>
      </c>
      <c r="GN216" s="23" t="s">
        <v>806</v>
      </c>
      <c r="GP216" s="23" t="s">
        <v>785</v>
      </c>
      <c r="LX216" s="23" t="s">
        <v>808</v>
      </c>
      <c r="LY216" s="23">
        <v>24000</v>
      </c>
      <c r="MC216" s="23">
        <v>300</v>
      </c>
      <c r="MD216" s="23">
        <v>66.666666666666657</v>
      </c>
      <c r="ME216" s="23">
        <v>200</v>
      </c>
      <c r="MF216" s="23" t="s">
        <v>3090</v>
      </c>
      <c r="MG216" s="23" t="s">
        <v>796</v>
      </c>
      <c r="MH216" s="23" t="s">
        <v>806</v>
      </c>
      <c r="MJ216" s="23" t="s">
        <v>785</v>
      </c>
      <c r="QN216" s="23" t="s">
        <v>781</v>
      </c>
      <c r="QP216" s="23">
        <v>1500</v>
      </c>
      <c r="QQ216" s="23">
        <v>1500</v>
      </c>
      <c r="QS216" s="23">
        <v>1500</v>
      </c>
      <c r="QT216" s="23">
        <v>0</v>
      </c>
      <c r="QU216" s="23">
        <v>0</v>
      </c>
      <c r="QW216" s="23" t="s">
        <v>796</v>
      </c>
      <c r="QX216" s="23" t="s">
        <v>806</v>
      </c>
      <c r="QZ216" s="23" t="s">
        <v>785</v>
      </c>
      <c r="RR216" s="23" t="s">
        <v>808</v>
      </c>
      <c r="RS216" s="23">
        <v>50000</v>
      </c>
      <c r="RT216" s="23">
        <v>50000</v>
      </c>
      <c r="RU216" s="23">
        <v>200</v>
      </c>
      <c r="RW216" s="23">
        <v>210</v>
      </c>
      <c r="RX216" s="23">
        <v>-4.7619047619047619</v>
      </c>
      <c r="RY216" s="23">
        <v>-10</v>
      </c>
      <c r="SA216" s="23" t="s">
        <v>796</v>
      </c>
      <c r="SB216" s="23" t="s">
        <v>806</v>
      </c>
      <c r="SD216" s="23" t="s">
        <v>785</v>
      </c>
      <c r="SV216" s="23" t="s">
        <v>808</v>
      </c>
      <c r="SW216" s="23">
        <v>18000</v>
      </c>
      <c r="SX216" s="23">
        <v>8000</v>
      </c>
      <c r="SY216" s="23">
        <v>67</v>
      </c>
      <c r="TA216" s="23">
        <v>90</v>
      </c>
      <c r="TB216" s="23">
        <v>-25.55555555555555</v>
      </c>
      <c r="TC216" s="23">
        <v>-23</v>
      </c>
      <c r="TD216" s="23" t="s">
        <v>3091</v>
      </c>
      <c r="TE216" s="23" t="s">
        <v>796</v>
      </c>
      <c r="TF216" s="23" t="s">
        <v>806</v>
      </c>
      <c r="TH216" s="23" t="s">
        <v>785</v>
      </c>
      <c r="TZ216" s="23" t="s">
        <v>781</v>
      </c>
      <c r="UB216" s="23">
        <v>200</v>
      </c>
      <c r="UC216" s="23">
        <v>200</v>
      </c>
      <c r="UE216" s="23">
        <v>200</v>
      </c>
      <c r="UF216" s="23">
        <v>0</v>
      </c>
      <c r="UG216" s="23">
        <v>0</v>
      </c>
      <c r="UI216" s="23" t="s">
        <v>796</v>
      </c>
      <c r="UJ216" s="23" t="s">
        <v>806</v>
      </c>
      <c r="UL216" s="23" t="s">
        <v>785</v>
      </c>
      <c r="VD216" s="23" t="s">
        <v>781</v>
      </c>
      <c r="VF216" s="23">
        <v>1500</v>
      </c>
      <c r="VG216" s="23">
        <v>1500</v>
      </c>
      <c r="VI216" s="23">
        <v>1500</v>
      </c>
      <c r="VJ216" s="23">
        <v>0</v>
      </c>
      <c r="VK216" s="23">
        <v>0</v>
      </c>
      <c r="VM216" s="23" t="s">
        <v>796</v>
      </c>
      <c r="VN216" s="23" t="s">
        <v>806</v>
      </c>
      <c r="VP216" s="23" t="s">
        <v>785</v>
      </c>
      <c r="WH216" s="23" t="s">
        <v>781</v>
      </c>
      <c r="WJ216" s="23">
        <v>2500</v>
      </c>
      <c r="WK216" s="23">
        <v>2500</v>
      </c>
      <c r="WM216" s="23">
        <v>2500</v>
      </c>
      <c r="WN216" s="23">
        <v>0</v>
      </c>
      <c r="WO216" s="23">
        <v>0</v>
      </c>
      <c r="WQ216" s="23" t="s">
        <v>796</v>
      </c>
      <c r="WR216" s="23" t="s">
        <v>806</v>
      </c>
      <c r="WT216" s="23" t="s">
        <v>785</v>
      </c>
      <c r="YN216" s="23" t="s">
        <v>781</v>
      </c>
      <c r="YP216" s="23">
        <v>1100</v>
      </c>
      <c r="YQ216" s="23">
        <v>1100</v>
      </c>
      <c r="YS216" s="23">
        <v>1200</v>
      </c>
      <c r="YT216" s="23">
        <v>-8.3333333333333321</v>
      </c>
      <c r="YU216" s="23">
        <v>-100</v>
      </c>
      <c r="YW216" s="23" t="s">
        <v>796</v>
      </c>
      <c r="YX216" s="23" t="s">
        <v>806</v>
      </c>
      <c r="YZ216" s="23" t="s">
        <v>785</v>
      </c>
      <c r="ZR216" s="23" t="s">
        <v>781</v>
      </c>
      <c r="ZT216" s="23" t="s">
        <v>785</v>
      </c>
      <c r="ZU216" s="23">
        <v>50</v>
      </c>
      <c r="ZV216" s="23">
        <v>50</v>
      </c>
      <c r="AAB216" s="23" t="s">
        <v>3092</v>
      </c>
      <c r="AAC216" s="25">
        <v>174544447</v>
      </c>
      <c r="AAD216" s="23">
        <v>44314.629652777767</v>
      </c>
      <c r="AAF216" s="23" t="s">
        <v>2172</v>
      </c>
      <c r="AAG216" s="23" t="s">
        <v>2173</v>
      </c>
      <c r="AAJ216" s="23">
        <v>223</v>
      </c>
    </row>
    <row r="217" spans="1:712" x14ac:dyDescent="0.3">
      <c r="A217" s="23" t="s">
        <v>3093</v>
      </c>
      <c r="B217" s="25">
        <v>44312.566432291671</v>
      </c>
      <c r="C217" s="25">
        <v>44312.577006712963</v>
      </c>
      <c r="D217" s="25">
        <v>44312</v>
      </c>
      <c r="E217" s="23" t="s">
        <v>2469</v>
      </c>
      <c r="F217" s="23" t="s">
        <v>825</v>
      </c>
      <c r="G217" s="25">
        <v>44312</v>
      </c>
      <c r="H217" s="23" t="s">
        <v>1710</v>
      </c>
      <c r="I217" s="23" t="s">
        <v>1749</v>
      </c>
      <c r="J217" s="23" t="s">
        <v>1749</v>
      </c>
      <c r="K217" s="23" t="s">
        <v>1749</v>
      </c>
      <c r="L217" s="23" t="s">
        <v>780</v>
      </c>
      <c r="M217" s="23" t="s">
        <v>3094</v>
      </c>
      <c r="N217" s="23" t="s">
        <v>3095</v>
      </c>
      <c r="O217" s="23">
        <v>0</v>
      </c>
      <c r="P217" s="23">
        <v>0</v>
      </c>
      <c r="Q217" s="23">
        <v>0</v>
      </c>
      <c r="R217" s="23">
        <v>1</v>
      </c>
      <c r="S217" s="23">
        <v>1</v>
      </c>
      <c r="T217" s="23">
        <v>0</v>
      </c>
      <c r="U217" s="23">
        <v>0</v>
      </c>
      <c r="V217" s="23">
        <v>0</v>
      </c>
      <c r="W217" s="23">
        <v>0</v>
      </c>
      <c r="X217" s="23">
        <v>0</v>
      </c>
      <c r="Y217" s="23">
        <v>0</v>
      </c>
      <c r="Z217" s="23">
        <v>0</v>
      </c>
      <c r="AA217" s="23">
        <v>0</v>
      </c>
      <c r="AB217" s="23">
        <v>1</v>
      </c>
      <c r="AC217" s="23">
        <v>0</v>
      </c>
      <c r="AD217" s="23">
        <v>0</v>
      </c>
      <c r="AE217" s="23">
        <v>1</v>
      </c>
      <c r="AF217" s="23">
        <v>0</v>
      </c>
      <c r="AG217" s="23">
        <v>0</v>
      </c>
      <c r="AH217" s="23">
        <v>0</v>
      </c>
      <c r="AI217" s="23">
        <v>0</v>
      </c>
      <c r="AJ217" s="23">
        <v>0</v>
      </c>
      <c r="AK217" s="23">
        <v>0</v>
      </c>
      <c r="DX217" s="23" t="s">
        <v>781</v>
      </c>
      <c r="DZ217" s="23">
        <v>4000</v>
      </c>
      <c r="EA217" s="23">
        <v>4000</v>
      </c>
      <c r="EC217" s="23">
        <v>6000</v>
      </c>
      <c r="ED217" s="23">
        <v>-33.333333333333329</v>
      </c>
      <c r="EE217" s="23">
        <v>-2000</v>
      </c>
      <c r="EF217" s="23" t="s">
        <v>3096</v>
      </c>
      <c r="EG217" s="23" t="s">
        <v>796</v>
      </c>
      <c r="EH217" s="23" t="s">
        <v>806</v>
      </c>
      <c r="EJ217" s="23" t="s">
        <v>785</v>
      </c>
      <c r="FB217" s="23" t="s">
        <v>781</v>
      </c>
      <c r="FD217" s="23">
        <v>3000</v>
      </c>
      <c r="FE217" s="23">
        <v>3000</v>
      </c>
      <c r="FG217" s="23">
        <v>3500</v>
      </c>
      <c r="FH217" s="23">
        <v>-14.28571428571429</v>
      </c>
      <c r="FI217" s="23">
        <v>-500</v>
      </c>
      <c r="FJ217" s="23" t="s">
        <v>3097</v>
      </c>
      <c r="FK217" s="23" t="s">
        <v>796</v>
      </c>
      <c r="FL217" s="23" t="s">
        <v>806</v>
      </c>
      <c r="FN217" s="23" t="s">
        <v>785</v>
      </c>
      <c r="QN217" s="23" t="s">
        <v>781</v>
      </c>
      <c r="QP217" s="23">
        <v>1500</v>
      </c>
      <c r="QQ217" s="23">
        <v>1500</v>
      </c>
      <c r="QS217" s="23">
        <v>1500</v>
      </c>
      <c r="QT217" s="23">
        <v>0</v>
      </c>
      <c r="QU217" s="23">
        <v>0</v>
      </c>
      <c r="QW217" s="23" t="s">
        <v>796</v>
      </c>
      <c r="QX217" s="23" t="s">
        <v>806</v>
      </c>
      <c r="QZ217" s="23" t="s">
        <v>785</v>
      </c>
      <c r="RR217" s="23" t="s">
        <v>808</v>
      </c>
      <c r="RS217" s="23">
        <v>50000</v>
      </c>
      <c r="RT217" s="23">
        <v>50000</v>
      </c>
      <c r="RU217" s="23">
        <v>200</v>
      </c>
      <c r="RW217" s="23">
        <v>210</v>
      </c>
      <c r="RX217" s="23">
        <v>-4.7619047619047619</v>
      </c>
      <c r="RY217" s="23">
        <v>-10</v>
      </c>
      <c r="SA217" s="23" t="s">
        <v>796</v>
      </c>
      <c r="SB217" s="23" t="s">
        <v>806</v>
      </c>
      <c r="SD217" s="23" t="s">
        <v>785</v>
      </c>
      <c r="AAB217" s="23" t="s">
        <v>3098</v>
      </c>
      <c r="AAC217" s="25">
        <v>174544450</v>
      </c>
      <c r="AAD217" s="23">
        <v>44314.629664351851</v>
      </c>
      <c r="AAF217" s="23" t="s">
        <v>2172</v>
      </c>
      <c r="AAG217" s="23" t="s">
        <v>2173</v>
      </c>
      <c r="AAJ217" s="23">
        <v>224</v>
      </c>
    </row>
    <row r="218" spans="1:712" x14ac:dyDescent="0.3">
      <c r="A218" s="23" t="s">
        <v>3099</v>
      </c>
      <c r="B218" s="25">
        <v>44312.580011574071</v>
      </c>
      <c r="C218" s="25">
        <v>44312.583180486108</v>
      </c>
      <c r="D218" s="25">
        <v>44312</v>
      </c>
      <c r="E218" s="23" t="s">
        <v>2469</v>
      </c>
      <c r="F218" s="23" t="s">
        <v>825</v>
      </c>
      <c r="G218" s="25">
        <v>44312</v>
      </c>
      <c r="H218" s="23" t="s">
        <v>1710</v>
      </c>
      <c r="I218" s="23" t="s">
        <v>1749</v>
      </c>
      <c r="J218" s="23" t="s">
        <v>1749</v>
      </c>
      <c r="K218" s="23" t="s">
        <v>1749</v>
      </c>
      <c r="L218" s="23" t="s">
        <v>780</v>
      </c>
      <c r="M218" s="23" t="s">
        <v>3100</v>
      </c>
      <c r="N218" s="23" t="s">
        <v>815</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0</v>
      </c>
      <c r="AI218" s="23">
        <v>1</v>
      </c>
      <c r="AJ218" s="23">
        <v>0</v>
      </c>
      <c r="AK218" s="23">
        <v>0</v>
      </c>
      <c r="XL218" s="23" t="s">
        <v>781</v>
      </c>
      <c r="XN218" s="23">
        <v>50</v>
      </c>
      <c r="XO218" s="23">
        <v>50</v>
      </c>
      <c r="XP218" s="23">
        <v>0</v>
      </c>
      <c r="XQ218" s="23">
        <v>0</v>
      </c>
      <c r="XS218" s="23" t="s">
        <v>794</v>
      </c>
      <c r="XV218" s="23" t="s">
        <v>785</v>
      </c>
      <c r="AAB218" s="23" t="s">
        <v>3101</v>
      </c>
      <c r="AAC218" s="25">
        <v>174544477</v>
      </c>
      <c r="AAD218" s="23">
        <v>44314.62976851852</v>
      </c>
      <c r="AAF218" s="23" t="s">
        <v>2172</v>
      </c>
      <c r="AAG218" s="23" t="s">
        <v>2173</v>
      </c>
      <c r="AAJ218" s="23">
        <v>225</v>
      </c>
    </row>
    <row r="219" spans="1:712" x14ac:dyDescent="0.3">
      <c r="A219" s="23" t="s">
        <v>3102</v>
      </c>
      <c r="B219" s="25">
        <v>44312.588991412027</v>
      </c>
      <c r="C219" s="25">
        <v>44312.591209675928</v>
      </c>
      <c r="D219" s="25">
        <v>44312</v>
      </c>
      <c r="E219" s="23" t="s">
        <v>2469</v>
      </c>
      <c r="F219" s="23" t="s">
        <v>825</v>
      </c>
      <c r="G219" s="25">
        <v>44312</v>
      </c>
      <c r="H219" s="23" t="s">
        <v>1710</v>
      </c>
      <c r="I219" s="23" t="s">
        <v>1749</v>
      </c>
      <c r="J219" s="23" t="s">
        <v>1749</v>
      </c>
      <c r="K219" s="23" t="s">
        <v>1749</v>
      </c>
      <c r="L219" s="23" t="s">
        <v>780</v>
      </c>
      <c r="M219" s="23" t="s">
        <v>3103</v>
      </c>
      <c r="N219" s="23" t="s">
        <v>815</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0</v>
      </c>
      <c r="AI219" s="23">
        <v>1</v>
      </c>
      <c r="AJ219" s="23">
        <v>0</v>
      </c>
      <c r="AK219" s="23">
        <v>0</v>
      </c>
      <c r="XL219" s="23" t="s">
        <v>781</v>
      </c>
      <c r="XN219" s="23">
        <v>50</v>
      </c>
      <c r="XO219" s="23">
        <v>50</v>
      </c>
      <c r="XP219" s="23">
        <v>0</v>
      </c>
      <c r="XQ219" s="23">
        <v>0</v>
      </c>
      <c r="XS219" s="23" t="s">
        <v>794</v>
      </c>
      <c r="XV219" s="23" t="s">
        <v>785</v>
      </c>
      <c r="AAB219" s="23" t="s">
        <v>3104</v>
      </c>
      <c r="AAC219" s="25">
        <v>174545806</v>
      </c>
      <c r="AAD219" s="23">
        <v>44314.633240740739</v>
      </c>
      <c r="AAF219" s="23" t="s">
        <v>2172</v>
      </c>
      <c r="AAG219" s="23" t="s">
        <v>2173</v>
      </c>
      <c r="AAJ219" s="23">
        <v>226</v>
      </c>
    </row>
    <row r="220" spans="1:712" x14ac:dyDescent="0.3">
      <c r="A220" s="23" t="s">
        <v>3105</v>
      </c>
      <c r="B220" s="25">
        <v>44312.591372071758</v>
      </c>
      <c r="C220" s="25">
        <v>44312.593339479172</v>
      </c>
      <c r="D220" s="25">
        <v>44312</v>
      </c>
      <c r="E220" s="23" t="s">
        <v>2469</v>
      </c>
      <c r="F220" s="23" t="s">
        <v>825</v>
      </c>
      <c r="G220" s="25">
        <v>44312</v>
      </c>
      <c r="H220" s="23" t="s">
        <v>1710</v>
      </c>
      <c r="I220" s="23" t="s">
        <v>1749</v>
      </c>
      <c r="J220" s="23" t="s">
        <v>1749</v>
      </c>
      <c r="K220" s="23" t="s">
        <v>1749</v>
      </c>
      <c r="L220" s="23" t="s">
        <v>780</v>
      </c>
      <c r="M220" s="23" t="s">
        <v>3106</v>
      </c>
      <c r="N220" s="23" t="s">
        <v>815</v>
      </c>
      <c r="O220" s="23">
        <v>0</v>
      </c>
      <c r="P220" s="23">
        <v>0</v>
      </c>
      <c r="Q220" s="23">
        <v>0</v>
      </c>
      <c r="R220" s="23">
        <v>0</v>
      </c>
      <c r="S220" s="23">
        <v>0</v>
      </c>
      <c r="T220" s="23">
        <v>0</v>
      </c>
      <c r="U220" s="23">
        <v>0</v>
      </c>
      <c r="V220" s="23">
        <v>0</v>
      </c>
      <c r="W220" s="23">
        <v>0</v>
      </c>
      <c r="X220" s="23">
        <v>0</v>
      </c>
      <c r="Y220" s="23">
        <v>0</v>
      </c>
      <c r="Z220" s="23">
        <v>0</v>
      </c>
      <c r="AA220" s="23">
        <v>0</v>
      </c>
      <c r="AB220" s="23">
        <v>0</v>
      </c>
      <c r="AC220" s="23">
        <v>0</v>
      </c>
      <c r="AD220" s="23">
        <v>0</v>
      </c>
      <c r="AE220" s="23">
        <v>0</v>
      </c>
      <c r="AF220" s="23">
        <v>0</v>
      </c>
      <c r="AG220" s="23">
        <v>0</v>
      </c>
      <c r="AH220" s="23">
        <v>0</v>
      </c>
      <c r="AI220" s="23">
        <v>1</v>
      </c>
      <c r="AJ220" s="23">
        <v>0</v>
      </c>
      <c r="AK220" s="23">
        <v>0</v>
      </c>
      <c r="XL220" s="23" t="s">
        <v>781</v>
      </c>
      <c r="XN220" s="23">
        <v>50</v>
      </c>
      <c r="XO220" s="23">
        <v>50</v>
      </c>
      <c r="XP220" s="23">
        <v>0</v>
      </c>
      <c r="XQ220" s="23">
        <v>0</v>
      </c>
      <c r="XS220" s="23" t="s">
        <v>794</v>
      </c>
      <c r="XV220" s="23" t="s">
        <v>785</v>
      </c>
      <c r="AAB220" s="23" t="s">
        <v>3107</v>
      </c>
      <c r="AAC220" s="25">
        <v>174545823</v>
      </c>
      <c r="AAD220" s="23">
        <v>44314.633263888893</v>
      </c>
      <c r="AAF220" s="23" t="s">
        <v>2172</v>
      </c>
      <c r="AAG220" s="23" t="s">
        <v>2173</v>
      </c>
      <c r="AAJ220" s="23">
        <v>227</v>
      </c>
    </row>
    <row r="221" spans="1:712" x14ac:dyDescent="0.3">
      <c r="A221" s="23" t="s">
        <v>3108</v>
      </c>
      <c r="B221" s="25">
        <v>44312.593877465282</v>
      </c>
      <c r="C221" s="25">
        <v>44312.59809182871</v>
      </c>
      <c r="D221" s="25">
        <v>44312</v>
      </c>
      <c r="E221" s="23" t="s">
        <v>2469</v>
      </c>
      <c r="F221" s="23" t="s">
        <v>825</v>
      </c>
      <c r="G221" s="25">
        <v>44312</v>
      </c>
      <c r="H221" s="23" t="s">
        <v>1710</v>
      </c>
      <c r="I221" s="23" t="s">
        <v>1749</v>
      </c>
      <c r="J221" s="23" t="s">
        <v>1749</v>
      </c>
      <c r="K221" s="23" t="s">
        <v>1749</v>
      </c>
      <c r="L221" s="23" t="s">
        <v>780</v>
      </c>
      <c r="M221" s="23" t="s">
        <v>3109</v>
      </c>
      <c r="N221" s="23" t="s">
        <v>801</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0</v>
      </c>
      <c r="AH221" s="23">
        <v>0</v>
      </c>
      <c r="AI221" s="23">
        <v>0</v>
      </c>
      <c r="AJ221" s="23">
        <v>1</v>
      </c>
      <c r="AK221" s="23">
        <v>0</v>
      </c>
      <c r="YN221" s="23" t="s">
        <v>781</v>
      </c>
      <c r="YP221" s="23">
        <v>1100</v>
      </c>
      <c r="YQ221" s="23">
        <v>1100</v>
      </c>
      <c r="YS221" s="23">
        <v>1200</v>
      </c>
      <c r="YT221" s="23">
        <v>-8.3333333333333321</v>
      </c>
      <c r="YU221" s="23">
        <v>-100</v>
      </c>
      <c r="YW221" s="23" t="s">
        <v>796</v>
      </c>
      <c r="YX221" s="23" t="s">
        <v>806</v>
      </c>
      <c r="YZ221" s="23" t="s">
        <v>785</v>
      </c>
      <c r="AAB221" s="23" t="s">
        <v>3110</v>
      </c>
      <c r="AAC221" s="25">
        <v>174545841</v>
      </c>
      <c r="AAD221" s="23">
        <v>44314.633298611108</v>
      </c>
      <c r="AAF221" s="23" t="s">
        <v>2172</v>
      </c>
      <c r="AAG221" s="23" t="s">
        <v>2173</v>
      </c>
      <c r="AAJ221" s="23">
        <v>228</v>
      </c>
    </row>
    <row r="222" spans="1:712" x14ac:dyDescent="0.3">
      <c r="A222" s="23" t="s">
        <v>3111</v>
      </c>
      <c r="B222" s="25">
        <v>44312.59848439815</v>
      </c>
      <c r="C222" s="25">
        <v>44312.600021909719</v>
      </c>
      <c r="D222" s="25">
        <v>44312</v>
      </c>
      <c r="E222" s="23" t="s">
        <v>2469</v>
      </c>
      <c r="F222" s="23" t="s">
        <v>825</v>
      </c>
      <c r="G222" s="25">
        <v>44312</v>
      </c>
      <c r="H222" s="23" t="s">
        <v>1710</v>
      </c>
      <c r="I222" s="23" t="s">
        <v>1749</v>
      </c>
      <c r="J222" s="23" t="s">
        <v>1749</v>
      </c>
      <c r="K222" s="23" t="s">
        <v>1749</v>
      </c>
      <c r="L222" s="23" t="s">
        <v>780</v>
      </c>
      <c r="M222" s="23" t="s">
        <v>3106</v>
      </c>
      <c r="N222" s="23" t="s">
        <v>815</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0</v>
      </c>
      <c r="AH222" s="23">
        <v>0</v>
      </c>
      <c r="AI222" s="23">
        <v>1</v>
      </c>
      <c r="AJ222" s="23">
        <v>0</v>
      </c>
      <c r="AK222" s="23">
        <v>0</v>
      </c>
      <c r="XL222" s="23" t="s">
        <v>781</v>
      </c>
      <c r="XN222" s="23">
        <v>50</v>
      </c>
      <c r="XO222" s="23">
        <v>50</v>
      </c>
      <c r="XP222" s="23">
        <v>0</v>
      </c>
      <c r="XQ222" s="23">
        <v>0</v>
      </c>
      <c r="XS222" s="23" t="s">
        <v>794</v>
      </c>
      <c r="XV222" s="23" t="s">
        <v>785</v>
      </c>
      <c r="AAB222" s="23" t="s">
        <v>3112</v>
      </c>
      <c r="AAC222" s="25">
        <v>174545872</v>
      </c>
      <c r="AAD222" s="23">
        <v>44314.633414351847</v>
      </c>
      <c r="AAF222" s="23" t="s">
        <v>2172</v>
      </c>
      <c r="AAG222" s="23" t="s">
        <v>2173</v>
      </c>
      <c r="AAJ222" s="23">
        <v>229</v>
      </c>
    </row>
    <row r="223" spans="1:712" x14ac:dyDescent="0.3">
      <c r="A223" s="23" t="s">
        <v>3113</v>
      </c>
      <c r="B223" s="25">
        <v>44312.603783865743</v>
      </c>
      <c r="C223" s="25">
        <v>44312.608059374987</v>
      </c>
      <c r="D223" s="25">
        <v>44312</v>
      </c>
      <c r="E223" s="23" t="s">
        <v>2469</v>
      </c>
      <c r="F223" s="23" t="s">
        <v>825</v>
      </c>
      <c r="G223" s="25">
        <v>44312</v>
      </c>
      <c r="H223" s="23" t="s">
        <v>1710</v>
      </c>
      <c r="I223" s="23" t="s">
        <v>1749</v>
      </c>
      <c r="J223" s="23" t="s">
        <v>1749</v>
      </c>
      <c r="K223" s="23" t="s">
        <v>1749</v>
      </c>
      <c r="L223" s="23" t="s">
        <v>780</v>
      </c>
      <c r="M223" s="23" t="s">
        <v>3114</v>
      </c>
      <c r="N223" s="23" t="s">
        <v>801</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1</v>
      </c>
      <c r="AK223" s="23">
        <v>0</v>
      </c>
      <c r="YN223" s="23" t="s">
        <v>781</v>
      </c>
      <c r="YP223" s="23">
        <v>1100</v>
      </c>
      <c r="YQ223" s="23">
        <v>1100</v>
      </c>
      <c r="YS223" s="23">
        <v>1200</v>
      </c>
      <c r="YT223" s="23">
        <v>-8.3333333333333321</v>
      </c>
      <c r="YU223" s="23">
        <v>-100</v>
      </c>
      <c r="YW223" s="23" t="s">
        <v>796</v>
      </c>
      <c r="YX223" s="23" t="s">
        <v>806</v>
      </c>
      <c r="YZ223" s="23" t="s">
        <v>785</v>
      </c>
      <c r="AAB223" s="23" t="s">
        <v>3115</v>
      </c>
      <c r="AAC223" s="25">
        <v>174545877</v>
      </c>
      <c r="AAD223" s="23">
        <v>44314.633425925931</v>
      </c>
      <c r="AAF223" s="23" t="s">
        <v>2172</v>
      </c>
      <c r="AAG223" s="23" t="s">
        <v>2173</v>
      </c>
      <c r="AAJ223" s="23">
        <v>230</v>
      </c>
    </row>
    <row r="224" spans="1:712" x14ac:dyDescent="0.3">
      <c r="A224" s="23" t="s">
        <v>3116</v>
      </c>
      <c r="B224" s="25">
        <v>44312.614749189823</v>
      </c>
      <c r="C224" s="25">
        <v>44312.616460543977</v>
      </c>
      <c r="D224" s="25">
        <v>44312</v>
      </c>
      <c r="E224" s="23" t="s">
        <v>2469</v>
      </c>
      <c r="F224" s="23" t="s">
        <v>825</v>
      </c>
      <c r="G224" s="25">
        <v>44312</v>
      </c>
      <c r="H224" s="23" t="s">
        <v>1710</v>
      </c>
      <c r="I224" s="23" t="s">
        <v>1749</v>
      </c>
      <c r="J224" s="23" t="s">
        <v>1749</v>
      </c>
      <c r="K224" s="23" t="s">
        <v>1749</v>
      </c>
      <c r="L224" s="23" t="s">
        <v>780</v>
      </c>
      <c r="M224" s="23" t="s">
        <v>3117</v>
      </c>
      <c r="N224" s="23" t="s">
        <v>815</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0</v>
      </c>
      <c r="AI224" s="23">
        <v>1</v>
      </c>
      <c r="AJ224" s="23">
        <v>0</v>
      </c>
      <c r="AK224" s="23">
        <v>0</v>
      </c>
      <c r="XL224" s="23" t="s">
        <v>781</v>
      </c>
      <c r="XN224" s="23">
        <v>50</v>
      </c>
      <c r="XO224" s="23">
        <v>50</v>
      </c>
      <c r="XP224" s="23">
        <v>0</v>
      </c>
      <c r="XQ224" s="23">
        <v>0</v>
      </c>
      <c r="XS224" s="23" t="s">
        <v>794</v>
      </c>
      <c r="XV224" s="23" t="s">
        <v>785</v>
      </c>
      <c r="AAB224" s="23" t="s">
        <v>3118</v>
      </c>
      <c r="AAC224" s="25">
        <v>174546707</v>
      </c>
      <c r="AAD224" s="23">
        <v>44314.63548611111</v>
      </c>
      <c r="AAF224" s="23" t="s">
        <v>2172</v>
      </c>
      <c r="AAG224" s="23" t="s">
        <v>2173</v>
      </c>
      <c r="AAJ224" s="23">
        <v>231</v>
      </c>
    </row>
    <row r="225" spans="1:712" x14ac:dyDescent="0.3">
      <c r="A225" s="23" t="s">
        <v>3119</v>
      </c>
      <c r="B225" s="25">
        <v>44314.313959039362</v>
      </c>
      <c r="C225" s="25">
        <v>44314.322625428227</v>
      </c>
      <c r="D225" s="25">
        <v>44314</v>
      </c>
      <c r="E225" s="23" t="s">
        <v>2469</v>
      </c>
      <c r="F225" s="23" t="s">
        <v>825</v>
      </c>
      <c r="G225" s="25">
        <v>44314</v>
      </c>
      <c r="H225" s="23" t="s">
        <v>1710</v>
      </c>
      <c r="I225" s="23" t="s">
        <v>1749</v>
      </c>
      <c r="J225" s="23" t="s">
        <v>1749</v>
      </c>
      <c r="K225" s="23" t="s">
        <v>1749</v>
      </c>
      <c r="L225" s="23" t="s">
        <v>793</v>
      </c>
      <c r="M225" s="23" t="s">
        <v>3120</v>
      </c>
      <c r="N225" s="23" t="s">
        <v>809</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1</v>
      </c>
      <c r="AE225" s="23">
        <v>0</v>
      </c>
      <c r="AF225" s="23">
        <v>0</v>
      </c>
      <c r="AG225" s="23">
        <v>0</v>
      </c>
      <c r="AH225" s="23">
        <v>0</v>
      </c>
      <c r="AI225" s="23">
        <v>0</v>
      </c>
      <c r="AJ225" s="23">
        <v>0</v>
      </c>
      <c r="AK225" s="23">
        <v>0</v>
      </c>
      <c r="NB225" s="23" t="s">
        <v>781</v>
      </c>
      <c r="ND225" s="23">
        <v>1000</v>
      </c>
      <c r="NE225" s="23">
        <v>1000</v>
      </c>
      <c r="NG225" s="23">
        <v>1500</v>
      </c>
      <c r="NH225" s="23">
        <v>-33.333333333333329</v>
      </c>
      <c r="NI225" s="23">
        <v>-500</v>
      </c>
      <c r="NJ225" s="23" t="s">
        <v>3121</v>
      </c>
      <c r="NK225" s="23" t="s">
        <v>796</v>
      </c>
      <c r="NL225" s="23" t="s">
        <v>858</v>
      </c>
      <c r="NN225" s="23" t="s">
        <v>781</v>
      </c>
      <c r="NO225" s="23" t="s">
        <v>3122</v>
      </c>
      <c r="NP225" s="23">
        <v>0</v>
      </c>
      <c r="NQ225" s="23">
        <v>0</v>
      </c>
      <c r="NR225" s="23">
        <v>0</v>
      </c>
      <c r="NS225" s="23">
        <v>0</v>
      </c>
      <c r="NT225" s="23">
        <v>0</v>
      </c>
      <c r="NU225" s="23">
        <v>0</v>
      </c>
      <c r="NV225" s="23">
        <v>0</v>
      </c>
      <c r="NW225" s="23">
        <v>1</v>
      </c>
      <c r="NX225" s="23">
        <v>0</v>
      </c>
      <c r="NY225" s="23">
        <v>1</v>
      </c>
      <c r="NZ225" s="23">
        <v>1</v>
      </c>
      <c r="OA225" s="23">
        <v>0</v>
      </c>
      <c r="OB225" s="23">
        <v>1</v>
      </c>
      <c r="OC225" s="23">
        <v>0</v>
      </c>
      <c r="OE225" s="23" t="s">
        <v>3123</v>
      </c>
      <c r="AAB225" s="23" t="s">
        <v>3124</v>
      </c>
      <c r="AAC225" s="25">
        <v>174546710</v>
      </c>
      <c r="AAD225" s="23">
        <v>44314.635509259257</v>
      </c>
      <c r="AAF225" s="23" t="s">
        <v>2172</v>
      </c>
      <c r="AAG225" s="23" t="s">
        <v>2173</v>
      </c>
      <c r="AAJ225" s="23">
        <v>232</v>
      </c>
    </row>
    <row r="226" spans="1:712" x14ac:dyDescent="0.3">
      <c r="A226" s="23" t="s">
        <v>3125</v>
      </c>
      <c r="B226" s="25">
        <v>44314.332722430547</v>
      </c>
      <c r="C226" s="25">
        <v>44314.337023865737</v>
      </c>
      <c r="D226" s="25">
        <v>44314</v>
      </c>
      <c r="E226" s="23" t="s">
        <v>2469</v>
      </c>
      <c r="F226" s="23" t="s">
        <v>825</v>
      </c>
      <c r="G226" s="25">
        <v>44314</v>
      </c>
      <c r="H226" s="23" t="s">
        <v>1710</v>
      </c>
      <c r="I226" s="23" t="s">
        <v>1749</v>
      </c>
      <c r="J226" s="23" t="s">
        <v>1749</v>
      </c>
      <c r="K226" s="23" t="s">
        <v>1749</v>
      </c>
      <c r="L226" s="23" t="s">
        <v>793</v>
      </c>
      <c r="M226" s="23" t="s">
        <v>3126</v>
      </c>
      <c r="N226" s="23" t="s">
        <v>877</v>
      </c>
      <c r="O226" s="23">
        <v>0</v>
      </c>
      <c r="P226" s="23">
        <v>0</v>
      </c>
      <c r="Q226" s="23">
        <v>0</v>
      </c>
      <c r="R226" s="23">
        <v>0</v>
      </c>
      <c r="S226" s="23">
        <v>0</v>
      </c>
      <c r="T226" s="23">
        <v>0</v>
      </c>
      <c r="U226" s="23">
        <v>0</v>
      </c>
      <c r="V226" s="23">
        <v>0</v>
      </c>
      <c r="W226" s="23">
        <v>1</v>
      </c>
      <c r="X226" s="23">
        <v>0</v>
      </c>
      <c r="Y226" s="23">
        <v>0</v>
      </c>
      <c r="Z226" s="23">
        <v>0</v>
      </c>
      <c r="AA226" s="23">
        <v>0</v>
      </c>
      <c r="AB226" s="23">
        <v>0</v>
      </c>
      <c r="AC226" s="23">
        <v>0</v>
      </c>
      <c r="AD226" s="23">
        <v>0</v>
      </c>
      <c r="AE226" s="23">
        <v>0</v>
      </c>
      <c r="AF226" s="23">
        <v>0</v>
      </c>
      <c r="AG226" s="23">
        <v>0</v>
      </c>
      <c r="AH226" s="23">
        <v>0</v>
      </c>
      <c r="AI226" s="23">
        <v>0</v>
      </c>
      <c r="AJ226" s="23">
        <v>0</v>
      </c>
      <c r="AK226" s="23">
        <v>0</v>
      </c>
      <c r="JP226" s="23" t="s">
        <v>808</v>
      </c>
      <c r="JQ226" s="23">
        <v>350</v>
      </c>
      <c r="JR226" s="23">
        <v>50</v>
      </c>
      <c r="JS226" s="23">
        <v>50</v>
      </c>
      <c r="JU226" s="23">
        <v>50</v>
      </c>
      <c r="JV226" s="23">
        <v>0</v>
      </c>
      <c r="JW226" s="23">
        <v>0</v>
      </c>
      <c r="JY226" s="23" t="s">
        <v>796</v>
      </c>
      <c r="JZ226" s="23" t="s">
        <v>2130</v>
      </c>
      <c r="KB226" s="23" t="s">
        <v>781</v>
      </c>
      <c r="KC226" s="23" t="s">
        <v>2309</v>
      </c>
      <c r="KD226" s="23">
        <v>0</v>
      </c>
      <c r="KE226" s="23">
        <v>0</v>
      </c>
      <c r="KF226" s="23">
        <v>0</v>
      </c>
      <c r="KG226" s="23">
        <v>1</v>
      </c>
      <c r="KH226" s="23">
        <v>0</v>
      </c>
      <c r="KI226" s="23">
        <v>0</v>
      </c>
      <c r="KJ226" s="23">
        <v>0</v>
      </c>
      <c r="KK226" s="23">
        <v>0</v>
      </c>
      <c r="KL226" s="23">
        <v>0</v>
      </c>
      <c r="KM226" s="23">
        <v>1</v>
      </c>
      <c r="KN226" s="23">
        <v>0</v>
      </c>
      <c r="KO226" s="23">
        <v>0</v>
      </c>
      <c r="KP226" s="23">
        <v>0</v>
      </c>
      <c r="KQ226" s="23">
        <v>0</v>
      </c>
      <c r="AAB226" s="23" t="s">
        <v>3127</v>
      </c>
      <c r="AAC226" s="25">
        <v>174546726</v>
      </c>
      <c r="AAD226" s="23">
        <v>44314.63554398148</v>
      </c>
      <c r="AAF226" s="23" t="s">
        <v>2172</v>
      </c>
      <c r="AAG226" s="23" t="s">
        <v>2173</v>
      </c>
      <c r="AAJ226" s="23">
        <v>233</v>
      </c>
    </row>
    <row r="227" spans="1:712" x14ac:dyDescent="0.3">
      <c r="A227" s="23" t="s">
        <v>3128</v>
      </c>
      <c r="B227" s="25">
        <v>44314.338340555558</v>
      </c>
      <c r="C227" s="25">
        <v>44314.343981516213</v>
      </c>
      <c r="D227" s="25">
        <v>44314</v>
      </c>
      <c r="E227" s="23" t="s">
        <v>2469</v>
      </c>
      <c r="F227" s="23" t="s">
        <v>825</v>
      </c>
      <c r="G227" s="25">
        <v>44314</v>
      </c>
      <c r="H227" s="23" t="s">
        <v>1710</v>
      </c>
      <c r="I227" s="23" t="s">
        <v>1749</v>
      </c>
      <c r="J227" s="23" t="s">
        <v>1749</v>
      </c>
      <c r="K227" s="23" t="s">
        <v>1749</v>
      </c>
      <c r="L227" s="23" t="s">
        <v>793</v>
      </c>
      <c r="M227" s="23" t="s">
        <v>3129</v>
      </c>
      <c r="N227" s="23" t="s">
        <v>845</v>
      </c>
      <c r="O227" s="23">
        <v>0</v>
      </c>
      <c r="P227" s="23">
        <v>0</v>
      </c>
      <c r="Q227" s="23">
        <v>0</v>
      </c>
      <c r="R227" s="23">
        <v>0</v>
      </c>
      <c r="S227" s="23">
        <v>0</v>
      </c>
      <c r="T227" s="23">
        <v>0</v>
      </c>
      <c r="U227" s="23">
        <v>0</v>
      </c>
      <c r="V227" s="23">
        <v>0</v>
      </c>
      <c r="W227" s="23">
        <v>0</v>
      </c>
      <c r="X227" s="23">
        <v>0</v>
      </c>
      <c r="Y227" s="23">
        <v>1</v>
      </c>
      <c r="Z227" s="23">
        <v>0</v>
      </c>
      <c r="AA227" s="23">
        <v>0</v>
      </c>
      <c r="AB227" s="23">
        <v>0</v>
      </c>
      <c r="AC227" s="23">
        <v>0</v>
      </c>
      <c r="AD227" s="23">
        <v>0</v>
      </c>
      <c r="AE227" s="23">
        <v>0</v>
      </c>
      <c r="AF227" s="23">
        <v>0</v>
      </c>
      <c r="AG227" s="23">
        <v>0</v>
      </c>
      <c r="AH227" s="23">
        <v>0</v>
      </c>
      <c r="AI227" s="23">
        <v>0</v>
      </c>
      <c r="AJ227" s="23">
        <v>0</v>
      </c>
      <c r="AK227" s="23">
        <v>0</v>
      </c>
      <c r="LX227" s="23" t="s">
        <v>808</v>
      </c>
      <c r="LY227" s="23">
        <v>611</v>
      </c>
      <c r="LZ227" s="23">
        <v>400</v>
      </c>
      <c r="MA227" s="23">
        <v>327</v>
      </c>
      <c r="MC227" s="23">
        <v>300</v>
      </c>
      <c r="MD227" s="23">
        <v>9</v>
      </c>
      <c r="ME227" s="23">
        <v>27</v>
      </c>
      <c r="MG227" s="23" t="s">
        <v>796</v>
      </c>
      <c r="MH227" s="23" t="s">
        <v>806</v>
      </c>
      <c r="MJ227" s="23" t="s">
        <v>785</v>
      </c>
      <c r="AAB227" s="23" t="s">
        <v>3130</v>
      </c>
      <c r="AAC227" s="25">
        <v>174546732</v>
      </c>
      <c r="AAD227" s="23">
        <v>44314.635567129633</v>
      </c>
      <c r="AAF227" s="23" t="s">
        <v>2172</v>
      </c>
      <c r="AAG227" s="23" t="s">
        <v>2173</v>
      </c>
      <c r="AAJ227" s="23">
        <v>234</v>
      </c>
    </row>
    <row r="228" spans="1:712" x14ac:dyDescent="0.3">
      <c r="A228" s="23" t="s">
        <v>3131</v>
      </c>
      <c r="B228" s="25">
        <v>44314.345622037043</v>
      </c>
      <c r="C228" s="25">
        <v>44314.352969988417</v>
      </c>
      <c r="D228" s="25">
        <v>44314</v>
      </c>
      <c r="E228" s="23" t="s">
        <v>2469</v>
      </c>
      <c r="F228" s="23" t="s">
        <v>825</v>
      </c>
      <c r="G228" s="25">
        <v>44314</v>
      </c>
      <c r="H228" s="23" t="s">
        <v>1710</v>
      </c>
      <c r="I228" s="23" t="s">
        <v>1749</v>
      </c>
      <c r="J228" s="23" t="s">
        <v>1749</v>
      </c>
      <c r="K228" s="23" t="s">
        <v>1749</v>
      </c>
      <c r="L228" s="23" t="s">
        <v>793</v>
      </c>
      <c r="M228" s="23" t="s">
        <v>3132</v>
      </c>
      <c r="N228" s="23" t="s">
        <v>845</v>
      </c>
      <c r="O228" s="23">
        <v>0</v>
      </c>
      <c r="P228" s="23">
        <v>0</v>
      </c>
      <c r="Q228" s="23">
        <v>0</v>
      </c>
      <c r="R228" s="23">
        <v>0</v>
      </c>
      <c r="S228" s="23">
        <v>0</v>
      </c>
      <c r="T228" s="23">
        <v>0</v>
      </c>
      <c r="U228" s="23">
        <v>0</v>
      </c>
      <c r="V228" s="23">
        <v>0</v>
      </c>
      <c r="W228" s="23">
        <v>0</v>
      </c>
      <c r="X228" s="23">
        <v>0</v>
      </c>
      <c r="Y228" s="23">
        <v>1</v>
      </c>
      <c r="Z228" s="23">
        <v>0</v>
      </c>
      <c r="AA228" s="23">
        <v>0</v>
      </c>
      <c r="AB228" s="23">
        <v>0</v>
      </c>
      <c r="AC228" s="23">
        <v>0</v>
      </c>
      <c r="AD228" s="23">
        <v>0</v>
      </c>
      <c r="AE228" s="23">
        <v>0</v>
      </c>
      <c r="AF228" s="23">
        <v>0</v>
      </c>
      <c r="AG228" s="23">
        <v>0</v>
      </c>
      <c r="AH228" s="23">
        <v>0</v>
      </c>
      <c r="AI228" s="23">
        <v>0</v>
      </c>
      <c r="AJ228" s="23">
        <v>0</v>
      </c>
      <c r="AK228" s="23">
        <v>0</v>
      </c>
      <c r="LX228" s="23" t="s">
        <v>808</v>
      </c>
      <c r="LY228" s="23">
        <v>575</v>
      </c>
      <c r="LZ228" s="23">
        <v>300</v>
      </c>
      <c r="MA228" s="23">
        <v>261</v>
      </c>
      <c r="MC228" s="23">
        <v>300</v>
      </c>
      <c r="MD228" s="23">
        <v>-13</v>
      </c>
      <c r="ME228" s="23">
        <v>-39</v>
      </c>
      <c r="MF228" s="23" t="s">
        <v>3133</v>
      </c>
      <c r="MG228" s="23" t="s">
        <v>807</v>
      </c>
      <c r="MJ228" s="23" t="s">
        <v>785</v>
      </c>
      <c r="AAB228" s="23" t="s">
        <v>3134</v>
      </c>
      <c r="AAC228" s="25">
        <v>174546740</v>
      </c>
      <c r="AAD228" s="23">
        <v>44314.635578703703</v>
      </c>
      <c r="AAF228" s="23" t="s">
        <v>2172</v>
      </c>
      <c r="AAG228" s="23" t="s">
        <v>2173</v>
      </c>
      <c r="AAJ228" s="23">
        <v>235</v>
      </c>
    </row>
    <row r="229" spans="1:712" x14ac:dyDescent="0.3">
      <c r="A229" s="23" t="s">
        <v>3135</v>
      </c>
      <c r="B229" s="25">
        <v>44314.422520694447</v>
      </c>
      <c r="C229" s="25">
        <v>44314.636007476853</v>
      </c>
      <c r="D229" s="25">
        <v>44314</v>
      </c>
      <c r="E229" s="23" t="s">
        <v>2834</v>
      </c>
      <c r="F229" s="23" t="s">
        <v>816</v>
      </c>
      <c r="G229" s="25">
        <v>44307</v>
      </c>
      <c r="H229" s="23" t="s">
        <v>817</v>
      </c>
      <c r="I229" s="23" t="s">
        <v>818</v>
      </c>
      <c r="J229" s="23" t="s">
        <v>819</v>
      </c>
      <c r="K229" s="23" t="s">
        <v>818</v>
      </c>
      <c r="L229" s="23" t="s">
        <v>793</v>
      </c>
      <c r="M229" s="23" t="s">
        <v>3136</v>
      </c>
      <c r="N229" s="23" t="s">
        <v>3137</v>
      </c>
      <c r="O229" s="23">
        <v>1</v>
      </c>
      <c r="P229" s="23">
        <v>0</v>
      </c>
      <c r="Q229" s="23">
        <v>0</v>
      </c>
      <c r="R229" s="23">
        <v>0</v>
      </c>
      <c r="S229" s="23">
        <v>0</v>
      </c>
      <c r="T229" s="23">
        <v>0</v>
      </c>
      <c r="U229" s="23">
        <v>1</v>
      </c>
      <c r="V229" s="23">
        <v>1</v>
      </c>
      <c r="W229" s="23">
        <v>0</v>
      </c>
      <c r="X229" s="23">
        <v>0</v>
      </c>
      <c r="Y229" s="23">
        <v>1</v>
      </c>
      <c r="Z229" s="23">
        <v>1</v>
      </c>
      <c r="AA229" s="23">
        <v>0</v>
      </c>
      <c r="AB229" s="23">
        <v>0</v>
      </c>
      <c r="AC229" s="23">
        <v>0</v>
      </c>
      <c r="AD229" s="23">
        <v>0</v>
      </c>
      <c r="AE229" s="23">
        <v>0</v>
      </c>
      <c r="AF229" s="23">
        <v>0</v>
      </c>
      <c r="AG229" s="23">
        <v>0</v>
      </c>
      <c r="AH229" s="23">
        <v>1</v>
      </c>
      <c r="AI229" s="23">
        <v>1</v>
      </c>
      <c r="AJ229" s="23">
        <v>1</v>
      </c>
      <c r="AK229" s="23">
        <v>0</v>
      </c>
      <c r="AL229" s="23" t="s">
        <v>781</v>
      </c>
      <c r="AN229" s="23">
        <v>1500</v>
      </c>
      <c r="AO229" s="23">
        <v>1500</v>
      </c>
      <c r="AQ229" s="23">
        <v>1775</v>
      </c>
      <c r="AR229" s="23">
        <v>-15.49295774647887</v>
      </c>
      <c r="AS229" s="23">
        <v>-275</v>
      </c>
      <c r="AT229" s="23" t="s">
        <v>2850</v>
      </c>
      <c r="AU229" s="23" t="s">
        <v>782</v>
      </c>
      <c r="AW229" s="23" t="s">
        <v>821</v>
      </c>
      <c r="AX229" s="23" t="s">
        <v>785</v>
      </c>
      <c r="HH229" s="23" t="s">
        <v>785</v>
      </c>
      <c r="HI229" s="23">
        <v>10</v>
      </c>
      <c r="HJ229" s="23">
        <v>6500</v>
      </c>
      <c r="HK229" s="23">
        <v>3250</v>
      </c>
      <c r="HM229" s="23">
        <v>3750</v>
      </c>
      <c r="HN229" s="23">
        <v>-13.33333333333333</v>
      </c>
      <c r="HO229" s="23">
        <v>-500</v>
      </c>
      <c r="HP229" s="23" t="s">
        <v>3138</v>
      </c>
      <c r="HQ229" s="23" t="s">
        <v>782</v>
      </c>
      <c r="HS229" s="23" t="s">
        <v>821</v>
      </c>
      <c r="HT229" s="23" t="s">
        <v>781</v>
      </c>
      <c r="HU229" s="23" t="s">
        <v>2568</v>
      </c>
      <c r="HV229" s="23">
        <v>0</v>
      </c>
      <c r="HW229" s="23">
        <v>1</v>
      </c>
      <c r="HX229" s="23">
        <v>0</v>
      </c>
      <c r="HY229" s="23">
        <v>0</v>
      </c>
      <c r="HZ229" s="23">
        <v>0</v>
      </c>
      <c r="IA229" s="23">
        <v>1</v>
      </c>
      <c r="IB229" s="23">
        <v>0</v>
      </c>
      <c r="IC229" s="23">
        <v>0</v>
      </c>
      <c r="ID229" s="23">
        <v>0</v>
      </c>
      <c r="IE229" s="23">
        <v>0</v>
      </c>
      <c r="IF229" s="23">
        <v>0</v>
      </c>
      <c r="IG229" s="23">
        <v>0</v>
      </c>
      <c r="IH229" s="23">
        <v>0</v>
      </c>
      <c r="II229" s="23">
        <v>0</v>
      </c>
      <c r="IL229" s="23" t="s">
        <v>785</v>
      </c>
      <c r="IM229" s="23">
        <v>20</v>
      </c>
      <c r="IN229" s="23">
        <v>4500</v>
      </c>
      <c r="IO229" s="23">
        <v>6750</v>
      </c>
      <c r="IQ229" s="23">
        <v>5000</v>
      </c>
      <c r="IR229" s="23">
        <v>35</v>
      </c>
      <c r="IS229" s="23">
        <v>1750</v>
      </c>
      <c r="IT229" s="23" t="s">
        <v>2840</v>
      </c>
      <c r="IU229" s="23" t="s">
        <v>807</v>
      </c>
      <c r="IX229" s="23" t="s">
        <v>781</v>
      </c>
      <c r="IY229" s="23" t="s">
        <v>3139</v>
      </c>
      <c r="IZ229" s="23">
        <v>0</v>
      </c>
      <c r="JA229" s="23">
        <v>1</v>
      </c>
      <c r="JB229" s="23">
        <v>0</v>
      </c>
      <c r="JC229" s="23">
        <v>0</v>
      </c>
      <c r="JD229" s="23">
        <v>0</v>
      </c>
      <c r="JE229" s="23">
        <v>1</v>
      </c>
      <c r="JF229" s="23">
        <v>0</v>
      </c>
      <c r="JG229" s="23">
        <v>0</v>
      </c>
      <c r="JH229" s="23">
        <v>0</v>
      </c>
      <c r="JI229" s="23">
        <v>1</v>
      </c>
      <c r="JJ229" s="23">
        <v>0</v>
      </c>
      <c r="JK229" s="23">
        <v>0</v>
      </c>
      <c r="JL229" s="23">
        <v>0</v>
      </c>
      <c r="JM229" s="23">
        <v>0</v>
      </c>
      <c r="LX229" s="23" t="s">
        <v>808</v>
      </c>
      <c r="LY229" s="23">
        <v>1000</v>
      </c>
      <c r="LZ229" s="23">
        <v>750</v>
      </c>
      <c r="MA229" s="23">
        <v>375</v>
      </c>
      <c r="MC229" s="23">
        <v>463</v>
      </c>
      <c r="MD229" s="23">
        <v>-19.00647948164147</v>
      </c>
      <c r="ME229" s="23">
        <v>-88</v>
      </c>
      <c r="MF229" s="23" t="s">
        <v>2850</v>
      </c>
      <c r="MG229" s="23" t="s">
        <v>807</v>
      </c>
      <c r="MJ229" s="23" t="s">
        <v>785</v>
      </c>
      <c r="OF229" s="23" t="s">
        <v>808</v>
      </c>
      <c r="OG229" s="23">
        <v>1000</v>
      </c>
      <c r="OH229" s="23">
        <v>300</v>
      </c>
      <c r="OI229" s="23">
        <v>150</v>
      </c>
      <c r="OK229" s="23">
        <v>125</v>
      </c>
      <c r="OL229" s="23">
        <v>20</v>
      </c>
      <c r="OM229" s="23">
        <v>25</v>
      </c>
      <c r="ON229" s="23" t="s">
        <v>2837</v>
      </c>
      <c r="OO229" s="23" t="s">
        <v>807</v>
      </c>
      <c r="OR229" s="23" t="s">
        <v>781</v>
      </c>
      <c r="OS229" s="23" t="s">
        <v>2861</v>
      </c>
      <c r="OT229" s="23">
        <v>0</v>
      </c>
      <c r="OU229" s="23">
        <v>0</v>
      </c>
      <c r="OV229" s="23">
        <v>0</v>
      </c>
      <c r="OW229" s="23">
        <v>0</v>
      </c>
      <c r="OX229" s="23">
        <v>1</v>
      </c>
      <c r="OY229" s="23">
        <v>0</v>
      </c>
      <c r="OZ229" s="23">
        <v>0</v>
      </c>
      <c r="PA229" s="23">
        <v>0</v>
      </c>
      <c r="PB229" s="23">
        <v>0</v>
      </c>
      <c r="PC229" s="23">
        <v>0</v>
      </c>
      <c r="PD229" s="23">
        <v>0</v>
      </c>
      <c r="PE229" s="23">
        <v>0</v>
      </c>
      <c r="PF229" s="23">
        <v>1</v>
      </c>
      <c r="PG229" s="23">
        <v>0</v>
      </c>
      <c r="PI229" s="23" t="s">
        <v>2843</v>
      </c>
      <c r="WH229" s="23" t="s">
        <v>781</v>
      </c>
      <c r="WM229" s="23">
        <v>2667</v>
      </c>
      <c r="WN229" s="23">
        <v>68.728908886389206</v>
      </c>
      <c r="WO229" s="23">
        <v>1833</v>
      </c>
      <c r="WP229" s="23" t="s">
        <v>3140</v>
      </c>
      <c r="WQ229" s="23" t="s">
        <v>782</v>
      </c>
      <c r="WS229" s="23" t="s">
        <v>827</v>
      </c>
      <c r="WT229" s="23" t="s">
        <v>781</v>
      </c>
      <c r="WU229" s="23" t="s">
        <v>2721</v>
      </c>
      <c r="WV229" s="23">
        <v>0</v>
      </c>
      <c r="WW229" s="23">
        <v>1</v>
      </c>
      <c r="WX229" s="23">
        <v>0</v>
      </c>
      <c r="WY229" s="23">
        <v>0</v>
      </c>
      <c r="WZ229" s="23">
        <v>0</v>
      </c>
      <c r="XA229" s="23">
        <v>0</v>
      </c>
      <c r="XB229" s="23">
        <v>0</v>
      </c>
      <c r="XC229" s="23">
        <v>0</v>
      </c>
      <c r="XD229" s="23">
        <v>0</v>
      </c>
      <c r="XE229" s="23">
        <v>0</v>
      </c>
      <c r="XF229" s="23">
        <v>0</v>
      </c>
      <c r="XG229" s="23">
        <v>0</v>
      </c>
      <c r="XH229" s="23">
        <v>1</v>
      </c>
      <c r="XI229" s="23">
        <v>0</v>
      </c>
      <c r="XK229" s="23" t="s">
        <v>3141</v>
      </c>
      <c r="XL229" s="23" t="s">
        <v>781</v>
      </c>
      <c r="XN229" s="23">
        <v>500</v>
      </c>
      <c r="XO229" s="23">
        <v>500</v>
      </c>
      <c r="XP229" s="23">
        <v>0</v>
      </c>
      <c r="XQ229" s="23">
        <v>0</v>
      </c>
      <c r="XS229" s="23" t="s">
        <v>807</v>
      </c>
      <c r="XV229" s="23" t="s">
        <v>785</v>
      </c>
      <c r="YN229" s="23" t="s">
        <v>781</v>
      </c>
      <c r="YP229" s="23">
        <v>1100</v>
      </c>
      <c r="YQ229" s="23">
        <v>1100</v>
      </c>
      <c r="YS229" s="23">
        <v>1150</v>
      </c>
      <c r="YT229" s="23">
        <v>-4.3478260869565224</v>
      </c>
      <c r="YU229" s="23">
        <v>-50</v>
      </c>
      <c r="YW229" s="23" t="s">
        <v>782</v>
      </c>
      <c r="YY229" s="23" t="s">
        <v>821</v>
      </c>
      <c r="YZ229" s="23" t="s">
        <v>781</v>
      </c>
      <c r="ZA229" s="23" t="s">
        <v>840</v>
      </c>
      <c r="ZB229" s="23">
        <v>0</v>
      </c>
      <c r="ZC229" s="23">
        <v>0</v>
      </c>
      <c r="ZD229" s="23">
        <v>1</v>
      </c>
      <c r="ZE229" s="23">
        <v>0</v>
      </c>
      <c r="ZF229" s="23">
        <v>0</v>
      </c>
      <c r="ZG229" s="23">
        <v>0</v>
      </c>
      <c r="ZH229" s="23">
        <v>0</v>
      </c>
      <c r="ZI229" s="23">
        <v>0</v>
      </c>
      <c r="ZJ229" s="23">
        <v>0</v>
      </c>
      <c r="ZK229" s="23">
        <v>0</v>
      </c>
      <c r="ZL229" s="23">
        <v>0</v>
      </c>
      <c r="ZM229" s="23">
        <v>0</v>
      </c>
      <c r="ZN229" s="23">
        <v>0</v>
      </c>
      <c r="ZO229" s="23">
        <v>0</v>
      </c>
      <c r="ZP229" s="23" t="s">
        <v>3142</v>
      </c>
      <c r="AAB229" s="23" t="s">
        <v>2185</v>
      </c>
      <c r="AAC229" s="25">
        <v>174547444</v>
      </c>
      <c r="AAD229" s="23">
        <v>44314.636770833342</v>
      </c>
      <c r="AAF229" s="23" t="s">
        <v>2172</v>
      </c>
      <c r="AAG229" s="23" t="s">
        <v>2173</v>
      </c>
      <c r="AAJ229" s="23">
        <v>236</v>
      </c>
    </row>
    <row r="230" spans="1:712" x14ac:dyDescent="0.3">
      <c r="A230" s="23" t="s">
        <v>3143</v>
      </c>
      <c r="B230" s="25">
        <v>44314.330346134258</v>
      </c>
      <c r="C230" s="25">
        <v>44314.346662916672</v>
      </c>
      <c r="D230" s="25">
        <v>44314</v>
      </c>
      <c r="E230" s="23" t="s">
        <v>3144</v>
      </c>
      <c r="F230" s="23" t="s">
        <v>798</v>
      </c>
      <c r="G230" s="25">
        <v>44314</v>
      </c>
      <c r="H230" s="23" t="s">
        <v>799</v>
      </c>
      <c r="I230" s="23" t="s">
        <v>800</v>
      </c>
      <c r="J230" s="23" t="s">
        <v>800</v>
      </c>
      <c r="K230" s="23" t="s">
        <v>800</v>
      </c>
      <c r="L230" s="23" t="s">
        <v>780</v>
      </c>
      <c r="M230" s="23" t="s">
        <v>3145</v>
      </c>
      <c r="N230" s="23" t="s">
        <v>3146</v>
      </c>
      <c r="O230" s="23">
        <v>1</v>
      </c>
      <c r="P230" s="23">
        <v>1</v>
      </c>
      <c r="Q230" s="23">
        <v>1</v>
      </c>
      <c r="R230" s="23">
        <v>1</v>
      </c>
      <c r="S230" s="23">
        <v>1</v>
      </c>
      <c r="T230" s="23">
        <v>0</v>
      </c>
      <c r="U230" s="23">
        <v>0</v>
      </c>
      <c r="V230" s="23">
        <v>0</v>
      </c>
      <c r="W230" s="23">
        <v>0</v>
      </c>
      <c r="X230" s="23">
        <v>0</v>
      </c>
      <c r="Y230" s="23">
        <v>1</v>
      </c>
      <c r="Z230" s="23">
        <v>0</v>
      </c>
      <c r="AA230" s="23">
        <v>0</v>
      </c>
      <c r="AB230" s="23">
        <v>1</v>
      </c>
      <c r="AC230" s="23">
        <v>1</v>
      </c>
      <c r="AD230" s="23">
        <v>0</v>
      </c>
      <c r="AE230" s="23">
        <v>1</v>
      </c>
      <c r="AF230" s="23">
        <v>1</v>
      </c>
      <c r="AG230" s="23">
        <v>1</v>
      </c>
      <c r="AH230" s="23">
        <v>0</v>
      </c>
      <c r="AI230" s="23">
        <v>0</v>
      </c>
      <c r="AJ230" s="23">
        <v>0</v>
      </c>
      <c r="AK230" s="23">
        <v>0</v>
      </c>
      <c r="AL230" s="23" t="s">
        <v>781</v>
      </c>
      <c r="AN230" s="23">
        <v>1000</v>
      </c>
      <c r="AO230" s="23">
        <v>1000</v>
      </c>
      <c r="AQ230" s="23">
        <v>1000</v>
      </c>
      <c r="AR230" s="23">
        <v>0</v>
      </c>
      <c r="AS230" s="23">
        <v>0</v>
      </c>
      <c r="AU230" s="23" t="s">
        <v>796</v>
      </c>
      <c r="AV230" s="23" t="s">
        <v>806</v>
      </c>
      <c r="AX230" s="23" t="s">
        <v>785</v>
      </c>
      <c r="BP230" s="23" t="s">
        <v>781</v>
      </c>
      <c r="BR230" s="23">
        <v>1000</v>
      </c>
      <c r="BS230" s="23">
        <v>1000</v>
      </c>
      <c r="BU230" s="23">
        <v>1000</v>
      </c>
      <c r="BV230" s="23">
        <v>0</v>
      </c>
      <c r="BW230" s="23">
        <v>0</v>
      </c>
      <c r="BY230" s="23" t="s">
        <v>796</v>
      </c>
      <c r="BZ230" s="23" t="s">
        <v>806</v>
      </c>
      <c r="CB230" s="23" t="s">
        <v>785</v>
      </c>
      <c r="CT230" s="23" t="s">
        <v>781</v>
      </c>
      <c r="CV230" s="23">
        <v>3000</v>
      </c>
      <c r="CW230" s="23">
        <v>3000</v>
      </c>
      <c r="CY230" s="23">
        <v>3000</v>
      </c>
      <c r="CZ230" s="23">
        <v>0</v>
      </c>
      <c r="DA230" s="23">
        <v>0</v>
      </c>
      <c r="DC230" s="23" t="s">
        <v>796</v>
      </c>
      <c r="DD230" s="23" t="s">
        <v>806</v>
      </c>
      <c r="DF230" s="23" t="s">
        <v>785</v>
      </c>
      <c r="DX230" s="23" t="s">
        <v>781</v>
      </c>
      <c r="DZ230" s="23">
        <v>4500</v>
      </c>
      <c r="EA230" s="23">
        <v>4500</v>
      </c>
      <c r="EC230" s="23">
        <v>4500</v>
      </c>
      <c r="ED230" s="23">
        <v>0</v>
      </c>
      <c r="EE230" s="23">
        <v>0</v>
      </c>
      <c r="EG230" s="23" t="s">
        <v>796</v>
      </c>
      <c r="EH230" s="23" t="s">
        <v>806</v>
      </c>
      <c r="EJ230" s="23" t="s">
        <v>785</v>
      </c>
      <c r="FB230" s="23" t="s">
        <v>781</v>
      </c>
      <c r="FD230" s="23">
        <v>3000</v>
      </c>
      <c r="FE230" s="23">
        <v>3000</v>
      </c>
      <c r="FG230" s="23">
        <v>3000</v>
      </c>
      <c r="FH230" s="23">
        <v>0</v>
      </c>
      <c r="FI230" s="23">
        <v>0</v>
      </c>
      <c r="FK230" s="23" t="s">
        <v>796</v>
      </c>
      <c r="FL230" s="23" t="s">
        <v>806</v>
      </c>
      <c r="FN230" s="23" t="s">
        <v>785</v>
      </c>
      <c r="LX230" s="23" t="s">
        <v>786</v>
      </c>
      <c r="LZ230" s="23">
        <v>400</v>
      </c>
      <c r="MA230" s="23">
        <v>400</v>
      </c>
      <c r="MC230" s="23">
        <v>400</v>
      </c>
      <c r="MD230" s="23">
        <v>0</v>
      </c>
      <c r="ME230" s="23">
        <v>0</v>
      </c>
      <c r="MG230" s="23" t="s">
        <v>796</v>
      </c>
      <c r="MH230" s="23" t="s">
        <v>806</v>
      </c>
      <c r="MJ230" s="23" t="s">
        <v>785</v>
      </c>
      <c r="QN230" s="23" t="s">
        <v>781</v>
      </c>
      <c r="QP230" s="23">
        <v>1200</v>
      </c>
      <c r="QQ230" s="23">
        <v>1200</v>
      </c>
      <c r="QS230" s="23">
        <v>1200</v>
      </c>
      <c r="QT230" s="23">
        <v>0</v>
      </c>
      <c r="QU230" s="23">
        <v>0</v>
      </c>
      <c r="QW230" s="23" t="s">
        <v>796</v>
      </c>
      <c r="QX230" s="23" t="s">
        <v>806</v>
      </c>
      <c r="QZ230" s="23" t="s">
        <v>785</v>
      </c>
      <c r="RR230" s="23" t="s">
        <v>786</v>
      </c>
      <c r="RT230" s="23">
        <v>250</v>
      </c>
      <c r="RU230" s="23">
        <v>250</v>
      </c>
      <c r="RW230" s="23">
        <v>250</v>
      </c>
      <c r="RX230" s="23">
        <v>0</v>
      </c>
      <c r="RY230" s="23">
        <v>0</v>
      </c>
      <c r="SA230" s="23" t="s">
        <v>796</v>
      </c>
      <c r="SB230" s="23" t="s">
        <v>806</v>
      </c>
      <c r="SD230" s="23" t="s">
        <v>785</v>
      </c>
      <c r="SV230" s="23" t="s">
        <v>786</v>
      </c>
      <c r="SX230" s="23">
        <v>100</v>
      </c>
      <c r="SY230" s="23">
        <v>100</v>
      </c>
      <c r="TA230" s="23">
        <v>100</v>
      </c>
      <c r="TB230" s="23">
        <v>0</v>
      </c>
      <c r="TC230" s="23">
        <v>0</v>
      </c>
      <c r="TE230" s="23" t="s">
        <v>796</v>
      </c>
      <c r="TF230" s="23" t="s">
        <v>806</v>
      </c>
      <c r="TH230" s="23" t="s">
        <v>785</v>
      </c>
      <c r="TZ230" s="23" t="s">
        <v>781</v>
      </c>
      <c r="UB230" s="23">
        <v>250</v>
      </c>
      <c r="UC230" s="23">
        <v>250</v>
      </c>
      <c r="UE230" s="23">
        <v>250</v>
      </c>
      <c r="UF230" s="23">
        <v>0</v>
      </c>
      <c r="UG230" s="23">
        <v>0</v>
      </c>
      <c r="UI230" s="23" t="s">
        <v>796</v>
      </c>
      <c r="UJ230" s="23" t="s">
        <v>806</v>
      </c>
      <c r="UL230" s="23" t="s">
        <v>785</v>
      </c>
      <c r="VD230" s="23" t="s">
        <v>781</v>
      </c>
      <c r="VF230" s="23">
        <v>1000</v>
      </c>
      <c r="VG230" s="23">
        <v>1000</v>
      </c>
      <c r="VI230" s="23">
        <v>1000</v>
      </c>
      <c r="VJ230" s="23">
        <v>0</v>
      </c>
      <c r="VK230" s="23">
        <v>0</v>
      </c>
      <c r="VM230" s="23" t="s">
        <v>796</v>
      </c>
      <c r="VN230" s="23" t="s">
        <v>806</v>
      </c>
      <c r="VP230" s="23" t="s">
        <v>785</v>
      </c>
      <c r="AAB230" s="23" t="s">
        <v>3147</v>
      </c>
      <c r="AAC230" s="25">
        <v>174549731</v>
      </c>
      <c r="AAD230" s="23">
        <v>44314.641516203701</v>
      </c>
      <c r="AAF230" s="23" t="s">
        <v>2172</v>
      </c>
      <c r="AAG230" s="23" t="s">
        <v>2173</v>
      </c>
      <c r="AAJ230" s="23">
        <v>237</v>
      </c>
    </row>
    <row r="231" spans="1:712" x14ac:dyDescent="0.3">
      <c r="A231" s="23" t="s">
        <v>3148</v>
      </c>
      <c r="B231" s="25">
        <v>44314.34939771991</v>
      </c>
      <c r="C231" s="25">
        <v>44314.350701215277</v>
      </c>
      <c r="D231" s="25">
        <v>44314</v>
      </c>
      <c r="E231" s="23" t="s">
        <v>3144</v>
      </c>
      <c r="F231" s="23" t="s">
        <v>798</v>
      </c>
      <c r="G231" s="25">
        <v>44314</v>
      </c>
      <c r="H231" s="23" t="s">
        <v>799</v>
      </c>
      <c r="I231" s="23" t="s">
        <v>800</v>
      </c>
      <c r="J231" s="23" t="s">
        <v>800</v>
      </c>
      <c r="K231" s="23" t="s">
        <v>800</v>
      </c>
      <c r="L231" s="23" t="s">
        <v>780</v>
      </c>
      <c r="M231" s="23" t="s">
        <v>3149</v>
      </c>
      <c r="N231" s="23" t="s">
        <v>801</v>
      </c>
      <c r="O231" s="23">
        <v>0</v>
      </c>
      <c r="P231" s="23">
        <v>0</v>
      </c>
      <c r="Q231" s="23">
        <v>0</v>
      </c>
      <c r="R231" s="23">
        <v>0</v>
      </c>
      <c r="S231" s="23">
        <v>0</v>
      </c>
      <c r="T231" s="23">
        <v>0</v>
      </c>
      <c r="U231" s="23">
        <v>0</v>
      </c>
      <c r="V231" s="23">
        <v>0</v>
      </c>
      <c r="W231" s="23">
        <v>0</v>
      </c>
      <c r="X231" s="23">
        <v>0</v>
      </c>
      <c r="Y231" s="23">
        <v>0</v>
      </c>
      <c r="Z231" s="23">
        <v>0</v>
      </c>
      <c r="AA231" s="23">
        <v>0</v>
      </c>
      <c r="AB231" s="23">
        <v>0</v>
      </c>
      <c r="AC231" s="23">
        <v>0</v>
      </c>
      <c r="AD231" s="23">
        <v>0</v>
      </c>
      <c r="AE231" s="23">
        <v>0</v>
      </c>
      <c r="AF231" s="23">
        <v>0</v>
      </c>
      <c r="AG231" s="23">
        <v>0</v>
      </c>
      <c r="AH231" s="23">
        <v>0</v>
      </c>
      <c r="AI231" s="23">
        <v>0</v>
      </c>
      <c r="AJ231" s="23">
        <v>1</v>
      </c>
      <c r="AK231" s="23">
        <v>0</v>
      </c>
      <c r="YN231" s="23" t="s">
        <v>781</v>
      </c>
      <c r="YP231" s="23">
        <v>750</v>
      </c>
      <c r="YQ231" s="23">
        <v>750</v>
      </c>
      <c r="YS231" s="23">
        <v>750</v>
      </c>
      <c r="YT231" s="23">
        <v>0</v>
      </c>
      <c r="YU231" s="23">
        <v>0</v>
      </c>
      <c r="YW231" s="23" t="s">
        <v>807</v>
      </c>
      <c r="YZ231" s="23" t="s">
        <v>785</v>
      </c>
      <c r="AAB231" s="23" t="s">
        <v>3147</v>
      </c>
      <c r="AAC231" s="25">
        <v>174549736</v>
      </c>
      <c r="AAD231" s="23">
        <v>44314.641539351862</v>
      </c>
      <c r="AAF231" s="23" t="s">
        <v>2172</v>
      </c>
      <c r="AAG231" s="23" t="s">
        <v>2173</v>
      </c>
      <c r="AAJ231" s="23">
        <v>238</v>
      </c>
    </row>
    <row r="232" spans="1:712" x14ac:dyDescent="0.3">
      <c r="A232" s="23" t="s">
        <v>3150</v>
      </c>
      <c r="B232" s="25">
        <v>44314.362636018523</v>
      </c>
      <c r="C232" s="25">
        <v>44314.370260694443</v>
      </c>
      <c r="D232" s="25">
        <v>44314</v>
      </c>
      <c r="E232" s="23" t="s">
        <v>3144</v>
      </c>
      <c r="F232" s="23" t="s">
        <v>798</v>
      </c>
      <c r="G232" s="25">
        <v>44314</v>
      </c>
      <c r="H232" s="23" t="s">
        <v>799</v>
      </c>
      <c r="I232" s="23" t="s">
        <v>800</v>
      </c>
      <c r="J232" s="23" t="s">
        <v>800</v>
      </c>
      <c r="K232" s="23" t="s">
        <v>800</v>
      </c>
      <c r="L232" s="23" t="s">
        <v>793</v>
      </c>
      <c r="M232" s="23" t="s">
        <v>3151</v>
      </c>
      <c r="N232" s="23" t="s">
        <v>3152</v>
      </c>
      <c r="O232" s="23">
        <v>1</v>
      </c>
      <c r="P232" s="23">
        <v>1</v>
      </c>
      <c r="Q232" s="23">
        <v>1</v>
      </c>
      <c r="R232" s="23">
        <v>1</v>
      </c>
      <c r="S232" s="23">
        <v>1</v>
      </c>
      <c r="T232" s="23">
        <v>0</v>
      </c>
      <c r="U232" s="23">
        <v>0</v>
      </c>
      <c r="V232" s="23">
        <v>0</v>
      </c>
      <c r="W232" s="23">
        <v>0</v>
      </c>
      <c r="X232" s="23">
        <v>0</v>
      </c>
      <c r="Y232" s="23">
        <v>1</v>
      </c>
      <c r="Z232" s="23">
        <v>0</v>
      </c>
      <c r="AA232" s="23">
        <v>0</v>
      </c>
      <c r="AB232" s="23">
        <v>1</v>
      </c>
      <c r="AC232" s="23">
        <v>1</v>
      </c>
      <c r="AD232" s="23">
        <v>0</v>
      </c>
      <c r="AE232" s="23">
        <v>1</v>
      </c>
      <c r="AF232" s="23">
        <v>1</v>
      </c>
      <c r="AG232" s="23">
        <v>1</v>
      </c>
      <c r="AH232" s="23">
        <v>1</v>
      </c>
      <c r="AI232" s="23">
        <v>0</v>
      </c>
      <c r="AJ232" s="23">
        <v>0</v>
      </c>
      <c r="AK232" s="23">
        <v>0</v>
      </c>
      <c r="AL232" s="23" t="s">
        <v>781</v>
      </c>
      <c r="AN232" s="23">
        <v>1000</v>
      </c>
      <c r="AO232" s="23">
        <v>1000</v>
      </c>
      <c r="AQ232" s="23">
        <v>1000</v>
      </c>
      <c r="AR232" s="23">
        <v>0</v>
      </c>
      <c r="AS232" s="23">
        <v>0</v>
      </c>
      <c r="AU232" s="23" t="s">
        <v>823</v>
      </c>
      <c r="AX232" s="23" t="s">
        <v>785</v>
      </c>
      <c r="BP232" s="23" t="s">
        <v>781</v>
      </c>
      <c r="BR232" s="23">
        <v>1000</v>
      </c>
      <c r="BS232" s="23">
        <v>1000</v>
      </c>
      <c r="BU232" s="23">
        <v>1000</v>
      </c>
      <c r="BV232" s="23">
        <v>0</v>
      </c>
      <c r="BW232" s="23">
        <v>0</v>
      </c>
      <c r="BY232" s="23" t="s">
        <v>782</v>
      </c>
      <c r="CA232" s="23" t="s">
        <v>783</v>
      </c>
      <c r="CB232" s="23" t="s">
        <v>785</v>
      </c>
      <c r="CT232" s="23" t="s">
        <v>781</v>
      </c>
      <c r="CV232" s="23">
        <v>3000</v>
      </c>
      <c r="CW232" s="23">
        <v>3000</v>
      </c>
      <c r="CY232" s="23">
        <v>3000</v>
      </c>
      <c r="CZ232" s="23">
        <v>0</v>
      </c>
      <c r="DA232" s="23">
        <v>0</v>
      </c>
      <c r="DC232" s="23" t="s">
        <v>782</v>
      </c>
      <c r="DE232" s="23" t="s">
        <v>783</v>
      </c>
      <c r="DF232" s="23" t="s">
        <v>785</v>
      </c>
      <c r="DX232" s="23" t="s">
        <v>781</v>
      </c>
      <c r="DZ232" s="23">
        <v>4500</v>
      </c>
      <c r="EA232" s="23">
        <v>4500</v>
      </c>
      <c r="EC232" s="23">
        <v>4500</v>
      </c>
      <c r="ED232" s="23">
        <v>0</v>
      </c>
      <c r="EE232" s="23">
        <v>0</v>
      </c>
      <c r="EG232" s="23" t="s">
        <v>782</v>
      </c>
      <c r="EI232" s="23" t="s">
        <v>783</v>
      </c>
      <c r="EJ232" s="23" t="s">
        <v>785</v>
      </c>
      <c r="FB232" s="23" t="s">
        <v>781</v>
      </c>
      <c r="FD232" s="23">
        <v>3000</v>
      </c>
      <c r="FE232" s="23">
        <v>3000</v>
      </c>
      <c r="FG232" s="23">
        <v>3000</v>
      </c>
      <c r="FH232" s="23">
        <v>0</v>
      </c>
      <c r="FI232" s="23">
        <v>0</v>
      </c>
      <c r="FK232" s="23" t="s">
        <v>782</v>
      </c>
      <c r="FM232" s="23" t="s">
        <v>783</v>
      </c>
      <c r="FN232" s="23" t="s">
        <v>785</v>
      </c>
      <c r="LX232" s="23" t="s">
        <v>786</v>
      </c>
      <c r="LZ232" s="23">
        <v>400</v>
      </c>
      <c r="MA232" s="23">
        <v>400</v>
      </c>
      <c r="MC232" s="23">
        <v>400</v>
      </c>
      <c r="MD232" s="23">
        <v>0</v>
      </c>
      <c r="ME232" s="23">
        <v>0</v>
      </c>
      <c r="MG232" s="23" t="s">
        <v>796</v>
      </c>
      <c r="MH232" s="23" t="s">
        <v>806</v>
      </c>
      <c r="MJ232" s="23" t="s">
        <v>785</v>
      </c>
      <c r="QN232" s="23" t="s">
        <v>781</v>
      </c>
      <c r="QP232" s="23">
        <v>1250</v>
      </c>
      <c r="QQ232" s="23">
        <v>1250</v>
      </c>
      <c r="QS232" s="23">
        <v>1200</v>
      </c>
      <c r="QT232" s="23">
        <v>4.1666666666666661</v>
      </c>
      <c r="QU232" s="23">
        <v>50</v>
      </c>
      <c r="QW232" s="23" t="s">
        <v>796</v>
      </c>
      <c r="QX232" s="23" t="s">
        <v>806</v>
      </c>
      <c r="QZ232" s="23" t="s">
        <v>785</v>
      </c>
      <c r="RR232" s="23" t="s">
        <v>786</v>
      </c>
      <c r="RT232" s="23">
        <v>250</v>
      </c>
      <c r="RU232" s="23">
        <v>250</v>
      </c>
      <c r="RW232" s="23">
        <v>250</v>
      </c>
      <c r="RX232" s="23">
        <v>0</v>
      </c>
      <c r="RY232" s="23">
        <v>0</v>
      </c>
      <c r="SA232" s="23" t="s">
        <v>796</v>
      </c>
      <c r="SB232" s="23" t="s">
        <v>806</v>
      </c>
      <c r="SD232" s="23" t="s">
        <v>785</v>
      </c>
      <c r="SV232" s="23" t="s">
        <v>786</v>
      </c>
      <c r="SX232" s="23">
        <v>100</v>
      </c>
      <c r="SY232" s="23">
        <v>100</v>
      </c>
      <c r="TA232" s="23">
        <v>100</v>
      </c>
      <c r="TB232" s="23">
        <v>0</v>
      </c>
      <c r="TC232" s="23">
        <v>0</v>
      </c>
      <c r="TE232" s="23" t="s">
        <v>782</v>
      </c>
      <c r="TG232" s="23" t="s">
        <v>783</v>
      </c>
      <c r="TH232" s="23" t="s">
        <v>785</v>
      </c>
      <c r="TZ232" s="23" t="s">
        <v>781</v>
      </c>
      <c r="UB232" s="23">
        <v>250</v>
      </c>
      <c r="UC232" s="23">
        <v>250</v>
      </c>
      <c r="UE232" s="23">
        <v>250</v>
      </c>
      <c r="UF232" s="23">
        <v>0</v>
      </c>
      <c r="UG232" s="23">
        <v>0</v>
      </c>
      <c r="UI232" s="23" t="s">
        <v>796</v>
      </c>
      <c r="UJ232" s="23" t="s">
        <v>806</v>
      </c>
      <c r="UL232" s="23" t="s">
        <v>785</v>
      </c>
      <c r="VD232" s="23" t="s">
        <v>781</v>
      </c>
      <c r="VF232" s="23">
        <v>1000</v>
      </c>
      <c r="VG232" s="23">
        <v>1000</v>
      </c>
      <c r="VI232" s="23">
        <v>1000</v>
      </c>
      <c r="VJ232" s="23">
        <v>0</v>
      </c>
      <c r="VK232" s="23">
        <v>0</v>
      </c>
      <c r="VM232" s="23" t="s">
        <v>796</v>
      </c>
      <c r="VN232" s="23" t="s">
        <v>806</v>
      </c>
      <c r="VP232" s="23" t="s">
        <v>785</v>
      </c>
      <c r="WH232" s="23" t="s">
        <v>781</v>
      </c>
      <c r="WJ232" s="23">
        <v>2500</v>
      </c>
      <c r="WK232" s="23">
        <v>2500</v>
      </c>
      <c r="WM232" s="23">
        <v>2500</v>
      </c>
      <c r="WN232" s="23">
        <v>0</v>
      </c>
      <c r="WO232" s="23">
        <v>0</v>
      </c>
      <c r="WQ232" s="23" t="s">
        <v>796</v>
      </c>
      <c r="WR232" s="23" t="s">
        <v>806</v>
      </c>
      <c r="WT232" s="23" t="s">
        <v>785</v>
      </c>
      <c r="AAB232" s="23" t="s">
        <v>3147</v>
      </c>
      <c r="AAC232" s="25">
        <v>174549741</v>
      </c>
      <c r="AAD232" s="23">
        <v>44314.641550925917</v>
      </c>
      <c r="AAF232" s="23" t="s">
        <v>2172</v>
      </c>
      <c r="AAG232" s="23" t="s">
        <v>2173</v>
      </c>
      <c r="AAJ232" s="23">
        <v>239</v>
      </c>
    </row>
    <row r="233" spans="1:712" x14ac:dyDescent="0.3">
      <c r="A233" s="23" t="s">
        <v>3153</v>
      </c>
      <c r="B233" s="25">
        <v>44314.375428888889</v>
      </c>
      <c r="C233" s="25">
        <v>44314.384083321762</v>
      </c>
      <c r="D233" s="25">
        <v>44314</v>
      </c>
      <c r="E233" s="23" t="s">
        <v>3144</v>
      </c>
      <c r="F233" s="23" t="s">
        <v>798</v>
      </c>
      <c r="G233" s="25">
        <v>44314</v>
      </c>
      <c r="H233" s="23" t="s">
        <v>799</v>
      </c>
      <c r="I233" s="23" t="s">
        <v>800</v>
      </c>
      <c r="J233" s="23" t="s">
        <v>800</v>
      </c>
      <c r="K233" s="23" t="s">
        <v>800</v>
      </c>
      <c r="L233" s="23" t="s">
        <v>793</v>
      </c>
      <c r="M233" s="23" t="s">
        <v>3154</v>
      </c>
      <c r="N233" s="23" t="s">
        <v>3155</v>
      </c>
      <c r="O233" s="23">
        <v>1</v>
      </c>
      <c r="P233" s="23">
        <v>1</v>
      </c>
      <c r="Q233" s="23">
        <v>1</v>
      </c>
      <c r="R233" s="23">
        <v>1</v>
      </c>
      <c r="S233" s="23">
        <v>1</v>
      </c>
      <c r="T233" s="23">
        <v>0</v>
      </c>
      <c r="U233" s="23">
        <v>0</v>
      </c>
      <c r="V233" s="23">
        <v>0</v>
      </c>
      <c r="W233" s="23">
        <v>0</v>
      </c>
      <c r="X233" s="23">
        <v>0</v>
      </c>
      <c r="Y233" s="23">
        <v>1</v>
      </c>
      <c r="Z233" s="23">
        <v>0</v>
      </c>
      <c r="AA233" s="23">
        <v>0</v>
      </c>
      <c r="AB233" s="23">
        <v>1</v>
      </c>
      <c r="AC233" s="23">
        <v>1</v>
      </c>
      <c r="AD233" s="23">
        <v>0</v>
      </c>
      <c r="AE233" s="23">
        <v>1</v>
      </c>
      <c r="AF233" s="23">
        <v>1</v>
      </c>
      <c r="AG233" s="23">
        <v>1</v>
      </c>
      <c r="AH233" s="23">
        <v>1</v>
      </c>
      <c r="AI233" s="23">
        <v>0</v>
      </c>
      <c r="AJ233" s="23">
        <v>0</v>
      </c>
      <c r="AK233" s="23">
        <v>0</v>
      </c>
      <c r="AL233" s="23" t="s">
        <v>781</v>
      </c>
      <c r="AN233" s="23">
        <v>1000</v>
      </c>
      <c r="AO233" s="23">
        <v>1000</v>
      </c>
      <c r="AQ233" s="23">
        <v>1000</v>
      </c>
      <c r="AR233" s="23">
        <v>0</v>
      </c>
      <c r="AS233" s="23">
        <v>0</v>
      </c>
      <c r="AU233" s="23" t="s">
        <v>796</v>
      </c>
      <c r="AV233" s="23" t="s">
        <v>806</v>
      </c>
      <c r="AX233" s="23" t="s">
        <v>781</v>
      </c>
      <c r="AY233" s="23" t="s">
        <v>3156</v>
      </c>
      <c r="AZ233" s="23">
        <v>0</v>
      </c>
      <c r="BA233" s="23">
        <v>0</v>
      </c>
      <c r="BB233" s="23">
        <v>0</v>
      </c>
      <c r="BC233" s="23">
        <v>0</v>
      </c>
      <c r="BD233" s="23">
        <v>0</v>
      </c>
      <c r="BE233" s="23">
        <v>0</v>
      </c>
      <c r="BF233" s="23">
        <v>0</v>
      </c>
      <c r="BG233" s="23">
        <v>0</v>
      </c>
      <c r="BH233" s="23">
        <v>1</v>
      </c>
      <c r="BI233" s="23">
        <v>0</v>
      </c>
      <c r="BJ233" s="23">
        <v>0</v>
      </c>
      <c r="BK233" s="23">
        <v>0</v>
      </c>
      <c r="BL233" s="23">
        <v>0</v>
      </c>
      <c r="BM233" s="23">
        <v>1</v>
      </c>
      <c r="BP233" s="23" t="s">
        <v>781</v>
      </c>
      <c r="BR233" s="23">
        <v>1000</v>
      </c>
      <c r="BS233" s="23">
        <v>1000</v>
      </c>
      <c r="BU233" s="23">
        <v>1000</v>
      </c>
      <c r="BV233" s="23">
        <v>0</v>
      </c>
      <c r="BW233" s="23">
        <v>0</v>
      </c>
      <c r="BY233" s="23" t="s">
        <v>796</v>
      </c>
      <c r="BZ233" s="23" t="s">
        <v>806</v>
      </c>
      <c r="CB233" s="23" t="s">
        <v>785</v>
      </c>
      <c r="CT233" s="23" t="s">
        <v>781</v>
      </c>
      <c r="CV233" s="23">
        <v>3000</v>
      </c>
      <c r="CW233" s="23">
        <v>3000</v>
      </c>
      <c r="CY233" s="23">
        <v>3000</v>
      </c>
      <c r="CZ233" s="23">
        <v>0</v>
      </c>
      <c r="DA233" s="23">
        <v>0</v>
      </c>
      <c r="DC233" s="23" t="s">
        <v>796</v>
      </c>
      <c r="DD233" s="23" t="s">
        <v>806</v>
      </c>
      <c r="DF233" s="23" t="s">
        <v>781</v>
      </c>
      <c r="DG233" s="23" t="s">
        <v>3157</v>
      </c>
      <c r="DH233" s="23">
        <v>0</v>
      </c>
      <c r="DI233" s="23">
        <v>0</v>
      </c>
      <c r="DJ233" s="23">
        <v>0</v>
      </c>
      <c r="DK233" s="23">
        <v>0</v>
      </c>
      <c r="DL233" s="23">
        <v>0</v>
      </c>
      <c r="DM233" s="23">
        <v>0</v>
      </c>
      <c r="DN233" s="23">
        <v>0</v>
      </c>
      <c r="DO233" s="23">
        <v>1</v>
      </c>
      <c r="DP233" s="23">
        <v>1</v>
      </c>
      <c r="DQ233" s="23">
        <v>1</v>
      </c>
      <c r="DR233" s="23">
        <v>0</v>
      </c>
      <c r="DS233" s="23">
        <v>0</v>
      </c>
      <c r="DT233" s="23">
        <v>0</v>
      </c>
      <c r="DU233" s="23">
        <v>0</v>
      </c>
      <c r="DX233" s="23" t="s">
        <v>781</v>
      </c>
      <c r="DZ233" s="23">
        <v>4500</v>
      </c>
      <c r="EA233" s="23">
        <v>4500</v>
      </c>
      <c r="EC233" s="23">
        <v>4500</v>
      </c>
      <c r="ED233" s="23">
        <v>0</v>
      </c>
      <c r="EE233" s="23">
        <v>0</v>
      </c>
      <c r="EG233" s="23" t="s">
        <v>796</v>
      </c>
      <c r="EH233" s="23" t="s">
        <v>806</v>
      </c>
      <c r="EJ233" s="23" t="s">
        <v>781</v>
      </c>
      <c r="EK233" s="23" t="s">
        <v>3158</v>
      </c>
      <c r="EL233" s="23">
        <v>0</v>
      </c>
      <c r="EM233" s="23">
        <v>0</v>
      </c>
      <c r="EN233" s="23">
        <v>0</v>
      </c>
      <c r="EO233" s="23">
        <v>0</v>
      </c>
      <c r="EP233" s="23">
        <v>0</v>
      </c>
      <c r="EQ233" s="23">
        <v>0</v>
      </c>
      <c r="ER233" s="23">
        <v>0</v>
      </c>
      <c r="ES233" s="23">
        <v>0</v>
      </c>
      <c r="ET233" s="23">
        <v>1</v>
      </c>
      <c r="EU233" s="23">
        <v>1</v>
      </c>
      <c r="EV233" s="23">
        <v>0</v>
      </c>
      <c r="EW233" s="23">
        <v>0</v>
      </c>
      <c r="EX233" s="23">
        <v>0</v>
      </c>
      <c r="EY233" s="23">
        <v>0</v>
      </c>
      <c r="FB233" s="23" t="s">
        <v>781</v>
      </c>
      <c r="FD233" s="23">
        <v>3000</v>
      </c>
      <c r="FE233" s="23">
        <v>3000</v>
      </c>
      <c r="FG233" s="23">
        <v>3000</v>
      </c>
      <c r="FH233" s="23">
        <v>0</v>
      </c>
      <c r="FI233" s="23">
        <v>0</v>
      </c>
      <c r="FK233" s="23" t="s">
        <v>796</v>
      </c>
      <c r="FL233" s="23" t="s">
        <v>806</v>
      </c>
      <c r="FN233" s="23" t="s">
        <v>785</v>
      </c>
      <c r="LX233" s="23" t="s">
        <v>786</v>
      </c>
      <c r="LZ233" s="23">
        <v>400</v>
      </c>
      <c r="MA233" s="23">
        <v>400</v>
      </c>
      <c r="MC233" s="23">
        <v>400</v>
      </c>
      <c r="MD233" s="23">
        <v>0</v>
      </c>
      <c r="ME233" s="23">
        <v>0</v>
      </c>
      <c r="MG233" s="23" t="s">
        <v>796</v>
      </c>
      <c r="MH233" s="23" t="s">
        <v>806</v>
      </c>
      <c r="MJ233" s="23" t="s">
        <v>785</v>
      </c>
      <c r="QN233" s="23" t="s">
        <v>781</v>
      </c>
      <c r="QP233" s="23">
        <v>1250</v>
      </c>
      <c r="QQ233" s="23">
        <v>1250</v>
      </c>
      <c r="QS233" s="23">
        <v>1200</v>
      </c>
      <c r="QT233" s="23">
        <v>4.1666666666666661</v>
      </c>
      <c r="QU233" s="23">
        <v>50</v>
      </c>
      <c r="QW233" s="23" t="s">
        <v>796</v>
      </c>
      <c r="QX233" s="23" t="s">
        <v>806</v>
      </c>
      <c r="QZ233" s="23" t="s">
        <v>785</v>
      </c>
      <c r="RR233" s="23" t="s">
        <v>786</v>
      </c>
      <c r="RT233" s="23">
        <v>250</v>
      </c>
      <c r="RU233" s="23">
        <v>250</v>
      </c>
      <c r="RW233" s="23">
        <v>250</v>
      </c>
      <c r="RX233" s="23">
        <v>0</v>
      </c>
      <c r="RY233" s="23">
        <v>0</v>
      </c>
      <c r="SA233" s="23" t="s">
        <v>796</v>
      </c>
      <c r="SB233" s="23" t="s">
        <v>806</v>
      </c>
      <c r="SD233" s="23" t="s">
        <v>785</v>
      </c>
      <c r="SV233" s="23" t="s">
        <v>786</v>
      </c>
      <c r="SX233" s="23">
        <v>100</v>
      </c>
      <c r="SY233" s="23">
        <v>100</v>
      </c>
      <c r="TA233" s="23">
        <v>100</v>
      </c>
      <c r="TB233" s="23">
        <v>0</v>
      </c>
      <c r="TC233" s="23">
        <v>0</v>
      </c>
      <c r="TE233" s="23" t="s">
        <v>796</v>
      </c>
      <c r="TF233" s="23" t="s">
        <v>806</v>
      </c>
      <c r="TH233" s="23" t="s">
        <v>785</v>
      </c>
      <c r="TZ233" s="23" t="s">
        <v>781</v>
      </c>
      <c r="UB233" s="23">
        <v>250</v>
      </c>
      <c r="UC233" s="23">
        <v>250</v>
      </c>
      <c r="UE233" s="23">
        <v>250</v>
      </c>
      <c r="UF233" s="23">
        <v>0</v>
      </c>
      <c r="UG233" s="23">
        <v>0</v>
      </c>
      <c r="UI233" s="23" t="s">
        <v>796</v>
      </c>
      <c r="UJ233" s="23" t="s">
        <v>806</v>
      </c>
      <c r="UL233" s="23" t="s">
        <v>785</v>
      </c>
      <c r="VD233" s="23" t="s">
        <v>781</v>
      </c>
      <c r="VF233" s="23">
        <v>1000</v>
      </c>
      <c r="VG233" s="23">
        <v>1000</v>
      </c>
      <c r="VI233" s="23">
        <v>1000</v>
      </c>
      <c r="VJ233" s="23">
        <v>0</v>
      </c>
      <c r="VK233" s="23">
        <v>0</v>
      </c>
      <c r="VM233" s="23" t="s">
        <v>796</v>
      </c>
      <c r="VN233" s="23" t="s">
        <v>806</v>
      </c>
      <c r="VP233" s="23" t="s">
        <v>785</v>
      </c>
      <c r="WH233" s="23" t="s">
        <v>781</v>
      </c>
      <c r="WJ233" s="23">
        <v>2500</v>
      </c>
      <c r="WK233" s="23">
        <v>2500</v>
      </c>
      <c r="WM233" s="23">
        <v>2500</v>
      </c>
      <c r="WN233" s="23">
        <v>0</v>
      </c>
      <c r="WO233" s="23">
        <v>0</v>
      </c>
      <c r="WQ233" s="23" t="s">
        <v>796</v>
      </c>
      <c r="WR233" s="23" t="s">
        <v>806</v>
      </c>
      <c r="WT233" s="23" t="s">
        <v>785</v>
      </c>
      <c r="AAB233" s="23" t="s">
        <v>3147</v>
      </c>
      <c r="AAC233" s="25">
        <v>174549749</v>
      </c>
      <c r="AAD233" s="23">
        <v>44314.641562500001</v>
      </c>
      <c r="AAF233" s="23" t="s">
        <v>2172</v>
      </c>
      <c r="AAG233" s="23" t="s">
        <v>2173</v>
      </c>
      <c r="AAJ233" s="23">
        <v>240</v>
      </c>
    </row>
    <row r="234" spans="1:712" x14ac:dyDescent="0.3">
      <c r="A234" s="23" t="s">
        <v>3159</v>
      </c>
      <c r="B234" s="25">
        <v>44314.384836365753</v>
      </c>
      <c r="C234" s="25">
        <v>44314.386285138877</v>
      </c>
      <c r="D234" s="25">
        <v>44314</v>
      </c>
      <c r="E234" s="23" t="s">
        <v>3144</v>
      </c>
      <c r="F234" s="23" t="s">
        <v>798</v>
      </c>
      <c r="G234" s="25">
        <v>44314</v>
      </c>
      <c r="H234" s="23" t="s">
        <v>799</v>
      </c>
      <c r="I234" s="23" t="s">
        <v>800</v>
      </c>
      <c r="J234" s="23" t="s">
        <v>800</v>
      </c>
      <c r="K234" s="23" t="s">
        <v>800</v>
      </c>
      <c r="L234" s="23" t="s">
        <v>793</v>
      </c>
      <c r="M234" s="23" t="s">
        <v>3160</v>
      </c>
      <c r="N234" s="23" t="s">
        <v>801</v>
      </c>
      <c r="O234" s="23">
        <v>0</v>
      </c>
      <c r="P234" s="23">
        <v>0</v>
      </c>
      <c r="Q234" s="23">
        <v>0</v>
      </c>
      <c r="R234" s="23">
        <v>0</v>
      </c>
      <c r="S234" s="23">
        <v>0</v>
      </c>
      <c r="T234" s="23">
        <v>0</v>
      </c>
      <c r="U234" s="23">
        <v>0</v>
      </c>
      <c r="V234" s="23">
        <v>0</v>
      </c>
      <c r="W234" s="23">
        <v>0</v>
      </c>
      <c r="X234" s="23">
        <v>0</v>
      </c>
      <c r="Y234" s="23">
        <v>0</v>
      </c>
      <c r="Z234" s="23">
        <v>0</v>
      </c>
      <c r="AA234" s="23">
        <v>0</v>
      </c>
      <c r="AB234" s="23">
        <v>0</v>
      </c>
      <c r="AC234" s="23">
        <v>0</v>
      </c>
      <c r="AD234" s="23">
        <v>0</v>
      </c>
      <c r="AE234" s="23">
        <v>0</v>
      </c>
      <c r="AF234" s="23">
        <v>0</v>
      </c>
      <c r="AG234" s="23">
        <v>0</v>
      </c>
      <c r="AH234" s="23">
        <v>0</v>
      </c>
      <c r="AI234" s="23">
        <v>0</v>
      </c>
      <c r="AJ234" s="23">
        <v>1</v>
      </c>
      <c r="AK234" s="23">
        <v>0</v>
      </c>
      <c r="YN234" s="23" t="s">
        <v>781</v>
      </c>
      <c r="YP234" s="23">
        <v>750</v>
      </c>
      <c r="YQ234" s="23">
        <v>750</v>
      </c>
      <c r="YS234" s="23">
        <v>750</v>
      </c>
      <c r="YT234" s="23">
        <v>0</v>
      </c>
      <c r="YU234" s="23">
        <v>0</v>
      </c>
      <c r="YW234" s="23" t="s">
        <v>807</v>
      </c>
      <c r="YZ234" s="23" t="s">
        <v>785</v>
      </c>
      <c r="AAB234" s="23" t="s">
        <v>3147</v>
      </c>
      <c r="AAC234" s="25">
        <v>174549753</v>
      </c>
      <c r="AAD234" s="23">
        <v>44314.641574074078</v>
      </c>
      <c r="AAF234" s="23" t="s">
        <v>2172</v>
      </c>
      <c r="AAG234" s="23" t="s">
        <v>2173</v>
      </c>
      <c r="AAJ234" s="23">
        <v>241</v>
      </c>
    </row>
    <row r="235" spans="1:712" x14ac:dyDescent="0.3">
      <c r="A235" s="23" t="s">
        <v>3161</v>
      </c>
      <c r="B235" s="25">
        <v>44314.39605732639</v>
      </c>
      <c r="C235" s="25">
        <v>44314.400068125004</v>
      </c>
      <c r="D235" s="25">
        <v>44314</v>
      </c>
      <c r="E235" s="23" t="s">
        <v>3144</v>
      </c>
      <c r="F235" s="23" t="s">
        <v>798</v>
      </c>
      <c r="G235" s="25">
        <v>44314</v>
      </c>
      <c r="H235" s="23" t="s">
        <v>799</v>
      </c>
      <c r="I235" s="23" t="s">
        <v>800</v>
      </c>
      <c r="J235" s="23" t="s">
        <v>800</v>
      </c>
      <c r="K235" s="23" t="s">
        <v>800</v>
      </c>
      <c r="L235" s="23" t="s">
        <v>793</v>
      </c>
      <c r="M235" s="23" t="s">
        <v>3162</v>
      </c>
      <c r="N235" s="23" t="s">
        <v>3163</v>
      </c>
      <c r="O235" s="23">
        <v>0</v>
      </c>
      <c r="P235" s="23">
        <v>1</v>
      </c>
      <c r="Q235" s="23">
        <v>1</v>
      </c>
      <c r="R235" s="23">
        <v>1</v>
      </c>
      <c r="S235" s="23">
        <v>1</v>
      </c>
      <c r="T235" s="23">
        <v>0</v>
      </c>
      <c r="U235" s="23">
        <v>0</v>
      </c>
      <c r="V235" s="23">
        <v>0</v>
      </c>
      <c r="W235" s="23">
        <v>0</v>
      </c>
      <c r="X235" s="23">
        <v>0</v>
      </c>
      <c r="Y235" s="23">
        <v>0</v>
      </c>
      <c r="Z235" s="23">
        <v>0</v>
      </c>
      <c r="AA235" s="23">
        <v>0</v>
      </c>
      <c r="AB235" s="23">
        <v>0</v>
      </c>
      <c r="AC235" s="23">
        <v>0</v>
      </c>
      <c r="AD235" s="23">
        <v>0</v>
      </c>
      <c r="AE235" s="23">
        <v>1</v>
      </c>
      <c r="AF235" s="23">
        <v>0</v>
      </c>
      <c r="AG235" s="23">
        <v>1</v>
      </c>
      <c r="AH235" s="23">
        <v>1</v>
      </c>
      <c r="AI235" s="23">
        <v>0</v>
      </c>
      <c r="AJ235" s="23">
        <v>0</v>
      </c>
      <c r="AK235" s="23">
        <v>0</v>
      </c>
      <c r="BP235" s="23" t="s">
        <v>781</v>
      </c>
      <c r="BR235" s="23">
        <v>1000</v>
      </c>
      <c r="BS235" s="23">
        <v>1000</v>
      </c>
      <c r="BU235" s="23">
        <v>1000</v>
      </c>
      <c r="BV235" s="23">
        <v>0</v>
      </c>
      <c r="BW235" s="23">
        <v>0</v>
      </c>
      <c r="BY235" s="23" t="s">
        <v>796</v>
      </c>
      <c r="BZ235" s="23" t="s">
        <v>806</v>
      </c>
      <c r="CB235" s="23" t="s">
        <v>785</v>
      </c>
      <c r="CT235" s="23" t="s">
        <v>781</v>
      </c>
      <c r="CV235" s="23">
        <v>3000</v>
      </c>
      <c r="CW235" s="23">
        <v>3000</v>
      </c>
      <c r="CY235" s="23">
        <v>3000</v>
      </c>
      <c r="CZ235" s="23">
        <v>0</v>
      </c>
      <c r="DA235" s="23">
        <v>0</v>
      </c>
      <c r="DC235" s="23" t="s">
        <v>796</v>
      </c>
      <c r="DD235" s="23" t="s">
        <v>806</v>
      </c>
      <c r="DF235" s="23" t="s">
        <v>785</v>
      </c>
      <c r="DX235" s="23" t="s">
        <v>781</v>
      </c>
      <c r="DZ235" s="23">
        <v>4500</v>
      </c>
      <c r="EA235" s="23">
        <v>4500</v>
      </c>
      <c r="EC235" s="23">
        <v>4500</v>
      </c>
      <c r="ED235" s="23">
        <v>0</v>
      </c>
      <c r="EE235" s="23">
        <v>0</v>
      </c>
      <c r="EG235" s="23" t="s">
        <v>796</v>
      </c>
      <c r="EH235" s="23" t="s">
        <v>806</v>
      </c>
      <c r="EJ235" s="23" t="s">
        <v>785</v>
      </c>
      <c r="FB235" s="23" t="s">
        <v>781</v>
      </c>
      <c r="FD235" s="23">
        <v>3000</v>
      </c>
      <c r="FE235" s="23">
        <v>3000</v>
      </c>
      <c r="FG235" s="23">
        <v>3000</v>
      </c>
      <c r="FH235" s="23">
        <v>0</v>
      </c>
      <c r="FI235" s="23">
        <v>0</v>
      </c>
      <c r="FK235" s="23" t="s">
        <v>796</v>
      </c>
      <c r="FL235" s="23" t="s">
        <v>806</v>
      </c>
      <c r="FN235" s="23" t="s">
        <v>785</v>
      </c>
      <c r="QN235" s="23" t="s">
        <v>781</v>
      </c>
      <c r="QP235" s="23">
        <v>1250</v>
      </c>
      <c r="QQ235" s="23">
        <v>1250</v>
      </c>
      <c r="QS235" s="23">
        <v>1200</v>
      </c>
      <c r="QT235" s="23">
        <v>4.1666666666666661</v>
      </c>
      <c r="QU235" s="23">
        <v>50</v>
      </c>
      <c r="QW235" s="23" t="s">
        <v>796</v>
      </c>
      <c r="QX235" s="23" t="s">
        <v>806</v>
      </c>
      <c r="QZ235" s="23" t="s">
        <v>781</v>
      </c>
      <c r="RA235" s="23" t="s">
        <v>823</v>
      </c>
      <c r="RB235" s="23">
        <v>0</v>
      </c>
      <c r="RC235" s="23">
        <v>0</v>
      </c>
      <c r="RD235" s="23">
        <v>0</v>
      </c>
      <c r="RE235" s="23">
        <v>0</v>
      </c>
      <c r="RF235" s="23">
        <v>0</v>
      </c>
      <c r="RG235" s="23">
        <v>0</v>
      </c>
      <c r="RH235" s="23">
        <v>0</v>
      </c>
      <c r="RI235" s="23">
        <v>0</v>
      </c>
      <c r="RJ235" s="23">
        <v>0</v>
      </c>
      <c r="RK235" s="23">
        <v>0</v>
      </c>
      <c r="RL235" s="23">
        <v>0</v>
      </c>
      <c r="RM235" s="23">
        <v>0</v>
      </c>
      <c r="RN235" s="23">
        <v>0</v>
      </c>
      <c r="RO235" s="23">
        <v>1</v>
      </c>
      <c r="VD235" s="23" t="s">
        <v>781</v>
      </c>
      <c r="VF235" s="23">
        <v>1000</v>
      </c>
      <c r="VG235" s="23">
        <v>1000</v>
      </c>
      <c r="VI235" s="23">
        <v>1000</v>
      </c>
      <c r="VJ235" s="23">
        <v>0</v>
      </c>
      <c r="VK235" s="23">
        <v>0</v>
      </c>
      <c r="VM235" s="23" t="s">
        <v>796</v>
      </c>
      <c r="VN235" s="23" t="s">
        <v>806</v>
      </c>
      <c r="VP235" s="23" t="s">
        <v>785</v>
      </c>
      <c r="WH235" s="23" t="s">
        <v>781</v>
      </c>
      <c r="WJ235" s="23">
        <v>2500</v>
      </c>
      <c r="WK235" s="23">
        <v>2500</v>
      </c>
      <c r="WM235" s="23">
        <v>2500</v>
      </c>
      <c r="WN235" s="23">
        <v>0</v>
      </c>
      <c r="WO235" s="23">
        <v>0</v>
      </c>
      <c r="WQ235" s="23" t="s">
        <v>796</v>
      </c>
      <c r="WR235" s="23" t="s">
        <v>806</v>
      </c>
      <c r="WT235" s="23" t="s">
        <v>785</v>
      </c>
      <c r="AAB235" s="23" t="s">
        <v>3147</v>
      </c>
      <c r="AAC235" s="25">
        <v>174549759</v>
      </c>
      <c r="AAD235" s="23">
        <v>44314.641585648147</v>
      </c>
      <c r="AAF235" s="23" t="s">
        <v>2172</v>
      </c>
      <c r="AAG235" s="23" t="s">
        <v>2173</v>
      </c>
      <c r="AAJ235" s="23">
        <v>242</v>
      </c>
    </row>
    <row r="236" spans="1:712" x14ac:dyDescent="0.3">
      <c r="A236" s="23" t="s">
        <v>3164</v>
      </c>
      <c r="B236" s="25">
        <v>44314.400568576377</v>
      </c>
      <c r="C236" s="25">
        <v>44314.401640358803</v>
      </c>
      <c r="D236" s="25">
        <v>44314</v>
      </c>
      <c r="E236" s="23" t="s">
        <v>3144</v>
      </c>
      <c r="F236" s="23" t="s">
        <v>798</v>
      </c>
      <c r="G236" s="25">
        <v>44314</v>
      </c>
      <c r="H236" s="23" t="s">
        <v>799</v>
      </c>
      <c r="I236" s="23" t="s">
        <v>800</v>
      </c>
      <c r="J236" s="23" t="s">
        <v>800</v>
      </c>
      <c r="K236" s="23" t="s">
        <v>800</v>
      </c>
      <c r="L236" s="23" t="s">
        <v>793</v>
      </c>
      <c r="M236" s="23" t="s">
        <v>3165</v>
      </c>
      <c r="N236" s="23" t="s">
        <v>855</v>
      </c>
      <c r="O236" s="23">
        <v>1</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0</v>
      </c>
      <c r="AI236" s="23">
        <v>0</v>
      </c>
      <c r="AJ236" s="23">
        <v>0</v>
      </c>
      <c r="AK236" s="23">
        <v>0</v>
      </c>
      <c r="AL236" s="23" t="s">
        <v>781</v>
      </c>
      <c r="AN236" s="23">
        <v>1000</v>
      </c>
      <c r="AO236" s="23">
        <v>1000</v>
      </c>
      <c r="AQ236" s="23">
        <v>1000</v>
      </c>
      <c r="AR236" s="23">
        <v>0</v>
      </c>
      <c r="AS236" s="23">
        <v>0</v>
      </c>
      <c r="AU236" s="23" t="s">
        <v>796</v>
      </c>
      <c r="AV236" s="23" t="s">
        <v>806</v>
      </c>
      <c r="AX236" s="23" t="s">
        <v>785</v>
      </c>
      <c r="AAB236" s="23" t="s">
        <v>3147</v>
      </c>
      <c r="AAC236" s="25">
        <v>174549769</v>
      </c>
      <c r="AAD236" s="23">
        <v>44314.641597222217</v>
      </c>
      <c r="AAF236" s="23" t="s">
        <v>2172</v>
      </c>
      <c r="AAG236" s="23" t="s">
        <v>2173</v>
      </c>
      <c r="AAJ236" s="23">
        <v>243</v>
      </c>
    </row>
    <row r="237" spans="1:712" x14ac:dyDescent="0.3">
      <c r="A237" s="23" t="s">
        <v>3166</v>
      </c>
      <c r="B237" s="25">
        <v>44314.413139444441</v>
      </c>
      <c r="C237" s="25">
        <v>44314.417699456018</v>
      </c>
      <c r="D237" s="25">
        <v>44314</v>
      </c>
      <c r="E237" s="23" t="s">
        <v>3144</v>
      </c>
      <c r="F237" s="23" t="s">
        <v>798</v>
      </c>
      <c r="G237" s="25">
        <v>44314</v>
      </c>
      <c r="H237" s="23" t="s">
        <v>799</v>
      </c>
      <c r="I237" s="23" t="s">
        <v>800</v>
      </c>
      <c r="J237" s="23" t="s">
        <v>800</v>
      </c>
      <c r="K237" s="23" t="s">
        <v>800</v>
      </c>
      <c r="L237" s="23" t="s">
        <v>793</v>
      </c>
      <c r="M237" s="23" t="s">
        <v>3167</v>
      </c>
      <c r="N237" s="23" t="s">
        <v>3168</v>
      </c>
      <c r="O237" s="23">
        <v>1</v>
      </c>
      <c r="P237" s="23">
        <v>1</v>
      </c>
      <c r="Q237" s="23">
        <v>1</v>
      </c>
      <c r="R237" s="23">
        <v>1</v>
      </c>
      <c r="S237" s="23">
        <v>1</v>
      </c>
      <c r="T237" s="23">
        <v>0</v>
      </c>
      <c r="U237" s="23">
        <v>0</v>
      </c>
      <c r="V237" s="23">
        <v>0</v>
      </c>
      <c r="W237" s="23">
        <v>0</v>
      </c>
      <c r="X237" s="23">
        <v>0</v>
      </c>
      <c r="Y237" s="23">
        <v>0</v>
      </c>
      <c r="Z237" s="23">
        <v>0</v>
      </c>
      <c r="AA237" s="23">
        <v>0</v>
      </c>
      <c r="AB237" s="23">
        <v>0</v>
      </c>
      <c r="AC237" s="23">
        <v>0</v>
      </c>
      <c r="AD237" s="23">
        <v>0</v>
      </c>
      <c r="AE237" s="23">
        <v>0</v>
      </c>
      <c r="AF237" s="23">
        <v>0</v>
      </c>
      <c r="AG237" s="23">
        <v>1</v>
      </c>
      <c r="AH237" s="23">
        <v>1</v>
      </c>
      <c r="AI237" s="23">
        <v>0</v>
      </c>
      <c r="AJ237" s="23">
        <v>0</v>
      </c>
      <c r="AK237" s="23">
        <v>0</v>
      </c>
      <c r="AL237" s="23" t="s">
        <v>781</v>
      </c>
      <c r="AN237" s="23">
        <v>1000</v>
      </c>
      <c r="AO237" s="23">
        <v>1000</v>
      </c>
      <c r="AQ237" s="23">
        <v>1000</v>
      </c>
      <c r="AR237" s="23">
        <v>0</v>
      </c>
      <c r="AS237" s="23">
        <v>0</v>
      </c>
      <c r="AU237" s="23" t="s">
        <v>796</v>
      </c>
      <c r="AV237" s="23" t="s">
        <v>806</v>
      </c>
      <c r="AX237" s="23" t="s">
        <v>785</v>
      </c>
      <c r="BP237" s="23" t="s">
        <v>781</v>
      </c>
      <c r="BR237" s="23">
        <v>1000</v>
      </c>
      <c r="BS237" s="23">
        <v>1000</v>
      </c>
      <c r="BU237" s="23">
        <v>1000</v>
      </c>
      <c r="BV237" s="23">
        <v>0</v>
      </c>
      <c r="BW237" s="23">
        <v>0</v>
      </c>
      <c r="BY237" s="23" t="s">
        <v>796</v>
      </c>
      <c r="BZ237" s="23" t="s">
        <v>806</v>
      </c>
      <c r="CB237" s="23" t="s">
        <v>785</v>
      </c>
      <c r="CT237" s="23" t="s">
        <v>781</v>
      </c>
      <c r="CV237" s="23">
        <v>3000</v>
      </c>
      <c r="CW237" s="23">
        <v>3000</v>
      </c>
      <c r="CY237" s="23">
        <v>3000</v>
      </c>
      <c r="CZ237" s="23">
        <v>0</v>
      </c>
      <c r="DA237" s="23">
        <v>0</v>
      </c>
      <c r="DC237" s="23" t="s">
        <v>782</v>
      </c>
      <c r="DE237" s="23" t="s">
        <v>783</v>
      </c>
      <c r="DF237" s="23" t="s">
        <v>785</v>
      </c>
      <c r="DX237" s="23" t="s">
        <v>781</v>
      </c>
      <c r="DZ237" s="23">
        <v>4500</v>
      </c>
      <c r="EA237" s="23">
        <v>4500</v>
      </c>
      <c r="EC237" s="23">
        <v>4500</v>
      </c>
      <c r="ED237" s="23">
        <v>0</v>
      </c>
      <c r="EE237" s="23">
        <v>0</v>
      </c>
      <c r="EG237" s="23" t="s">
        <v>782</v>
      </c>
      <c r="EI237" s="23" t="s">
        <v>783</v>
      </c>
      <c r="EJ237" s="23" t="s">
        <v>785</v>
      </c>
      <c r="FB237" s="23" t="s">
        <v>781</v>
      </c>
      <c r="FD237" s="23">
        <v>3000</v>
      </c>
      <c r="FE237" s="23">
        <v>3000</v>
      </c>
      <c r="FG237" s="23">
        <v>3000</v>
      </c>
      <c r="FH237" s="23">
        <v>0</v>
      </c>
      <c r="FI237" s="23">
        <v>0</v>
      </c>
      <c r="FK237" s="23" t="s">
        <v>782</v>
      </c>
      <c r="FM237" s="23" t="s">
        <v>783</v>
      </c>
      <c r="FN237" s="23" t="s">
        <v>785</v>
      </c>
      <c r="VD237" s="23" t="s">
        <v>781</v>
      </c>
      <c r="VF237" s="23">
        <v>1000</v>
      </c>
      <c r="VG237" s="23">
        <v>1000</v>
      </c>
      <c r="VI237" s="23">
        <v>1000</v>
      </c>
      <c r="VJ237" s="23">
        <v>0</v>
      </c>
      <c r="VK237" s="23">
        <v>0</v>
      </c>
      <c r="VM237" s="23" t="s">
        <v>796</v>
      </c>
      <c r="VN237" s="23" t="s">
        <v>806</v>
      </c>
      <c r="VP237" s="23" t="s">
        <v>785</v>
      </c>
      <c r="WH237" s="23" t="s">
        <v>781</v>
      </c>
      <c r="WJ237" s="23">
        <v>2500</v>
      </c>
      <c r="WK237" s="23">
        <v>2500</v>
      </c>
      <c r="WM237" s="23">
        <v>2500</v>
      </c>
      <c r="WN237" s="23">
        <v>0</v>
      </c>
      <c r="WO237" s="23">
        <v>0</v>
      </c>
      <c r="WQ237" s="23" t="s">
        <v>796</v>
      </c>
      <c r="WR237" s="23" t="s">
        <v>806</v>
      </c>
      <c r="WT237" s="23" t="s">
        <v>785</v>
      </c>
      <c r="AAB237" s="23" t="s">
        <v>3147</v>
      </c>
      <c r="AAC237" s="25">
        <v>174549781</v>
      </c>
      <c r="AAD237" s="23">
        <v>44314.641608796301</v>
      </c>
      <c r="AAF237" s="23" t="s">
        <v>2172</v>
      </c>
      <c r="AAG237" s="23" t="s">
        <v>2173</v>
      </c>
      <c r="AAJ237" s="23">
        <v>244</v>
      </c>
    </row>
    <row r="238" spans="1:712" x14ac:dyDescent="0.3">
      <c r="A238" s="23" t="s">
        <v>3169</v>
      </c>
      <c r="B238" s="25">
        <v>44314.419316886582</v>
      </c>
      <c r="C238" s="25">
        <v>44314.420310092602</v>
      </c>
      <c r="D238" s="25">
        <v>44314</v>
      </c>
      <c r="E238" s="23" t="s">
        <v>3144</v>
      </c>
      <c r="F238" s="23" t="s">
        <v>798</v>
      </c>
      <c r="G238" s="25">
        <v>44314</v>
      </c>
      <c r="H238" s="23" t="s">
        <v>799</v>
      </c>
      <c r="I238" s="23" t="s">
        <v>800</v>
      </c>
      <c r="J238" s="23" t="s">
        <v>800</v>
      </c>
      <c r="K238" s="23" t="s">
        <v>800</v>
      </c>
      <c r="L238" s="23" t="s">
        <v>793</v>
      </c>
      <c r="M238" s="23" t="s">
        <v>3170</v>
      </c>
      <c r="N238" s="23" t="s">
        <v>801</v>
      </c>
      <c r="O238" s="23">
        <v>0</v>
      </c>
      <c r="P238" s="23">
        <v>0</v>
      </c>
      <c r="Q238" s="23">
        <v>0</v>
      </c>
      <c r="R238" s="23">
        <v>0</v>
      </c>
      <c r="S238" s="23">
        <v>0</v>
      </c>
      <c r="T238" s="23">
        <v>0</v>
      </c>
      <c r="U238" s="23">
        <v>0</v>
      </c>
      <c r="V238" s="23">
        <v>0</v>
      </c>
      <c r="W238" s="23">
        <v>0</v>
      </c>
      <c r="X238" s="23">
        <v>0</v>
      </c>
      <c r="Y238" s="23">
        <v>0</v>
      </c>
      <c r="Z238" s="23">
        <v>0</v>
      </c>
      <c r="AA238" s="23">
        <v>0</v>
      </c>
      <c r="AB238" s="23">
        <v>0</v>
      </c>
      <c r="AC238" s="23">
        <v>0</v>
      </c>
      <c r="AD238" s="23">
        <v>0</v>
      </c>
      <c r="AE238" s="23">
        <v>0</v>
      </c>
      <c r="AF238" s="23">
        <v>0</v>
      </c>
      <c r="AG238" s="23">
        <v>0</v>
      </c>
      <c r="AH238" s="23">
        <v>0</v>
      </c>
      <c r="AI238" s="23">
        <v>0</v>
      </c>
      <c r="AJ238" s="23">
        <v>1</v>
      </c>
      <c r="AK238" s="23">
        <v>0</v>
      </c>
      <c r="YN238" s="23" t="s">
        <v>781</v>
      </c>
      <c r="YP238" s="23">
        <v>750</v>
      </c>
      <c r="YQ238" s="23">
        <v>750</v>
      </c>
      <c r="YS238" s="23">
        <v>750</v>
      </c>
      <c r="YT238" s="23">
        <v>0</v>
      </c>
      <c r="YU238" s="23">
        <v>0</v>
      </c>
      <c r="YW238" s="23" t="s">
        <v>807</v>
      </c>
      <c r="YZ238" s="23" t="s">
        <v>785</v>
      </c>
      <c r="AAB238" s="23" t="s">
        <v>3147</v>
      </c>
      <c r="AAC238" s="25">
        <v>174549799</v>
      </c>
      <c r="AAD238" s="23">
        <v>44314.64163194444</v>
      </c>
      <c r="AAF238" s="23" t="s">
        <v>2172</v>
      </c>
      <c r="AAG238" s="23" t="s">
        <v>2173</v>
      </c>
      <c r="AAJ238" s="23">
        <v>245</v>
      </c>
    </row>
    <row r="239" spans="1:712" x14ac:dyDescent="0.3">
      <c r="A239" s="23" t="s">
        <v>3171</v>
      </c>
      <c r="B239" s="25">
        <v>44314.42132760417</v>
      </c>
      <c r="C239" s="25">
        <v>44314.423677974541</v>
      </c>
      <c r="D239" s="25">
        <v>44314</v>
      </c>
      <c r="E239" s="23" t="s">
        <v>3144</v>
      </c>
      <c r="F239" s="23" t="s">
        <v>798</v>
      </c>
      <c r="G239" s="25">
        <v>44314</v>
      </c>
      <c r="H239" s="23" t="s">
        <v>799</v>
      </c>
      <c r="I239" s="23" t="s">
        <v>800</v>
      </c>
      <c r="J239" s="23" t="s">
        <v>800</v>
      </c>
      <c r="K239" s="23" t="s">
        <v>800</v>
      </c>
      <c r="L239" s="23" t="s">
        <v>793</v>
      </c>
      <c r="M239" s="23" t="s">
        <v>3172</v>
      </c>
      <c r="N239" s="23" t="s">
        <v>3173</v>
      </c>
      <c r="O239" s="23">
        <v>0</v>
      </c>
      <c r="P239" s="23">
        <v>0</v>
      </c>
      <c r="Q239" s="23">
        <v>0</v>
      </c>
      <c r="R239" s="23">
        <v>0</v>
      </c>
      <c r="S239" s="23">
        <v>0</v>
      </c>
      <c r="T239" s="23">
        <v>0</v>
      </c>
      <c r="U239" s="23">
        <v>0</v>
      </c>
      <c r="V239" s="23">
        <v>0</v>
      </c>
      <c r="W239" s="23">
        <v>1</v>
      </c>
      <c r="X239" s="23">
        <v>0</v>
      </c>
      <c r="Y239" s="23">
        <v>0</v>
      </c>
      <c r="Z239" s="23">
        <v>1</v>
      </c>
      <c r="AA239" s="23">
        <v>1</v>
      </c>
      <c r="AB239" s="23">
        <v>0</v>
      </c>
      <c r="AC239" s="23">
        <v>0</v>
      </c>
      <c r="AD239" s="23">
        <v>0</v>
      </c>
      <c r="AE239" s="23">
        <v>0</v>
      </c>
      <c r="AF239" s="23">
        <v>0</v>
      </c>
      <c r="AG239" s="23">
        <v>0</v>
      </c>
      <c r="AH239" s="23">
        <v>0</v>
      </c>
      <c r="AI239" s="23">
        <v>0</v>
      </c>
      <c r="AJ239" s="23">
        <v>0</v>
      </c>
      <c r="AK239" s="23">
        <v>0</v>
      </c>
      <c r="JP239" s="23" t="s">
        <v>786</v>
      </c>
      <c r="JR239" s="23">
        <v>200</v>
      </c>
      <c r="JS239" s="23">
        <v>200</v>
      </c>
      <c r="JU239" s="23">
        <v>200</v>
      </c>
      <c r="JV239" s="23">
        <v>0</v>
      </c>
      <c r="JW239" s="23">
        <v>0</v>
      </c>
      <c r="JY239" s="23" t="s">
        <v>807</v>
      </c>
      <c r="KB239" s="23" t="s">
        <v>785</v>
      </c>
      <c r="OF239" s="23" t="s">
        <v>786</v>
      </c>
      <c r="OH239" s="23">
        <v>250</v>
      </c>
      <c r="OI239" s="23">
        <v>250</v>
      </c>
      <c r="OK239" s="23">
        <v>250</v>
      </c>
      <c r="OL239" s="23">
        <v>0</v>
      </c>
      <c r="OM239" s="23">
        <v>0</v>
      </c>
      <c r="OO239" s="23" t="s">
        <v>807</v>
      </c>
      <c r="OR239" s="23" t="s">
        <v>785</v>
      </c>
      <c r="PJ239" s="23" t="s">
        <v>786</v>
      </c>
      <c r="PL239" s="23">
        <v>500</v>
      </c>
      <c r="PM239" s="23">
        <v>500</v>
      </c>
      <c r="PO239" s="23">
        <v>500</v>
      </c>
      <c r="PP239" s="23">
        <v>0</v>
      </c>
      <c r="PQ239" s="23">
        <v>0</v>
      </c>
      <c r="PS239" s="23" t="s">
        <v>807</v>
      </c>
      <c r="PV239" s="23" t="s">
        <v>785</v>
      </c>
      <c r="AAB239" s="23" t="s">
        <v>3147</v>
      </c>
      <c r="AAC239" s="25">
        <v>174549810</v>
      </c>
      <c r="AAD239" s="23">
        <v>44314.641643518517</v>
      </c>
      <c r="AAF239" s="23" t="s">
        <v>2172</v>
      </c>
      <c r="AAG239" s="23" t="s">
        <v>2173</v>
      </c>
      <c r="AAJ239" s="23">
        <v>246</v>
      </c>
    </row>
    <row r="240" spans="1:712" x14ac:dyDescent="0.3">
      <c r="A240" s="23" t="s">
        <v>3174</v>
      </c>
      <c r="B240" s="25">
        <v>44314.55556197917</v>
      </c>
      <c r="C240" s="25">
        <v>44314.561187824067</v>
      </c>
      <c r="D240" s="25">
        <v>44314</v>
      </c>
      <c r="E240" s="23" t="s">
        <v>3144</v>
      </c>
      <c r="F240" s="23" t="s">
        <v>798</v>
      </c>
      <c r="G240" s="25">
        <v>44314</v>
      </c>
      <c r="H240" s="23" t="s">
        <v>799</v>
      </c>
      <c r="I240" s="23" t="s">
        <v>800</v>
      </c>
      <c r="J240" s="23" t="s">
        <v>800</v>
      </c>
      <c r="K240" s="23" t="s">
        <v>800</v>
      </c>
      <c r="L240" s="23" t="s">
        <v>780</v>
      </c>
      <c r="M240" s="23" t="s">
        <v>3175</v>
      </c>
      <c r="N240" s="23" t="s">
        <v>3176</v>
      </c>
      <c r="O240" s="23">
        <v>0</v>
      </c>
      <c r="P240" s="23">
        <v>0</v>
      </c>
      <c r="Q240" s="23">
        <v>0</v>
      </c>
      <c r="R240" s="23">
        <v>0</v>
      </c>
      <c r="S240" s="23">
        <v>1</v>
      </c>
      <c r="T240" s="23">
        <v>0</v>
      </c>
      <c r="U240" s="23">
        <v>0</v>
      </c>
      <c r="V240" s="23">
        <v>0</v>
      </c>
      <c r="W240" s="23">
        <v>0</v>
      </c>
      <c r="X240" s="23">
        <v>0</v>
      </c>
      <c r="Y240" s="23">
        <v>1</v>
      </c>
      <c r="Z240" s="23">
        <v>0</v>
      </c>
      <c r="AA240" s="23">
        <v>0</v>
      </c>
      <c r="AB240" s="23">
        <v>1</v>
      </c>
      <c r="AC240" s="23">
        <v>1</v>
      </c>
      <c r="AD240" s="23">
        <v>0</v>
      </c>
      <c r="AE240" s="23">
        <v>1</v>
      </c>
      <c r="AF240" s="23">
        <v>1</v>
      </c>
      <c r="AG240" s="23">
        <v>0</v>
      </c>
      <c r="AH240" s="23">
        <v>0</v>
      </c>
      <c r="AI240" s="23">
        <v>0</v>
      </c>
      <c r="AJ240" s="23">
        <v>0</v>
      </c>
      <c r="AK240" s="23">
        <v>0</v>
      </c>
      <c r="FB240" s="23" t="s">
        <v>781</v>
      </c>
      <c r="FD240" s="23">
        <v>3000</v>
      </c>
      <c r="FE240" s="23">
        <v>3000</v>
      </c>
      <c r="FG240" s="23">
        <v>3000</v>
      </c>
      <c r="FH240" s="23">
        <v>0</v>
      </c>
      <c r="FI240" s="23">
        <v>0</v>
      </c>
      <c r="FK240" s="23" t="s">
        <v>796</v>
      </c>
      <c r="FL240" s="23" t="s">
        <v>806</v>
      </c>
      <c r="FN240" s="23" t="s">
        <v>785</v>
      </c>
      <c r="LX240" s="23" t="s">
        <v>786</v>
      </c>
      <c r="LZ240" s="23">
        <v>400</v>
      </c>
      <c r="MA240" s="23">
        <v>400</v>
      </c>
      <c r="MC240" s="23">
        <v>400</v>
      </c>
      <c r="MD240" s="23">
        <v>0</v>
      </c>
      <c r="ME240" s="23">
        <v>0</v>
      </c>
      <c r="MG240" s="23" t="s">
        <v>796</v>
      </c>
      <c r="MH240" s="23" t="s">
        <v>806</v>
      </c>
      <c r="MJ240" s="23" t="s">
        <v>785</v>
      </c>
      <c r="QN240" s="23" t="s">
        <v>781</v>
      </c>
      <c r="QP240" s="23">
        <v>1250</v>
      </c>
      <c r="QQ240" s="23">
        <v>1250</v>
      </c>
      <c r="QS240" s="23">
        <v>1200</v>
      </c>
      <c r="QT240" s="23">
        <v>4.1666666666666661</v>
      </c>
      <c r="QU240" s="23">
        <v>50</v>
      </c>
      <c r="QW240" s="23" t="s">
        <v>796</v>
      </c>
      <c r="QX240" s="23" t="s">
        <v>806</v>
      </c>
      <c r="QZ240" s="23" t="s">
        <v>785</v>
      </c>
      <c r="RR240" s="23" t="s">
        <v>786</v>
      </c>
      <c r="RT240" s="23">
        <v>250</v>
      </c>
      <c r="RU240" s="23">
        <v>250</v>
      </c>
      <c r="RW240" s="23">
        <v>250</v>
      </c>
      <c r="RX240" s="23">
        <v>0</v>
      </c>
      <c r="RY240" s="23">
        <v>0</v>
      </c>
      <c r="SA240" s="23" t="s">
        <v>796</v>
      </c>
      <c r="SB240" s="23" t="s">
        <v>806</v>
      </c>
      <c r="SD240" s="23" t="s">
        <v>785</v>
      </c>
      <c r="SV240" s="23" t="s">
        <v>786</v>
      </c>
      <c r="SX240" s="23">
        <v>100</v>
      </c>
      <c r="SY240" s="23">
        <v>100</v>
      </c>
      <c r="TA240" s="23">
        <v>100</v>
      </c>
      <c r="TB240" s="23">
        <v>0</v>
      </c>
      <c r="TC240" s="23">
        <v>0</v>
      </c>
      <c r="TE240" s="23" t="s">
        <v>796</v>
      </c>
      <c r="TF240" s="23" t="s">
        <v>806</v>
      </c>
      <c r="TH240" s="23" t="s">
        <v>785</v>
      </c>
      <c r="TZ240" s="23" t="s">
        <v>781</v>
      </c>
      <c r="UB240" s="23">
        <v>250</v>
      </c>
      <c r="UC240" s="23">
        <v>250</v>
      </c>
      <c r="UE240" s="23">
        <v>250</v>
      </c>
      <c r="UF240" s="23">
        <v>0</v>
      </c>
      <c r="UG240" s="23">
        <v>0</v>
      </c>
      <c r="UI240" s="23" t="s">
        <v>796</v>
      </c>
      <c r="UJ240" s="23" t="s">
        <v>806</v>
      </c>
      <c r="UL240" s="23" t="s">
        <v>785</v>
      </c>
      <c r="AAB240" s="23" t="s">
        <v>3147</v>
      </c>
      <c r="AAC240" s="25">
        <v>174549820</v>
      </c>
      <c r="AAD240" s="23">
        <v>44314.641655092593</v>
      </c>
      <c r="AAF240" s="23" t="s">
        <v>2172</v>
      </c>
      <c r="AAG240" s="23" t="s">
        <v>2173</v>
      </c>
      <c r="AAJ240" s="23">
        <v>247</v>
      </c>
    </row>
    <row r="241" spans="1:712" x14ac:dyDescent="0.3">
      <c r="A241" s="23" t="s">
        <v>3177</v>
      </c>
      <c r="B241" s="25">
        <v>44314.562007210647</v>
      </c>
      <c r="C241" s="25">
        <v>44314.563123206019</v>
      </c>
      <c r="D241" s="25">
        <v>44314</v>
      </c>
      <c r="E241" s="23" t="s">
        <v>3144</v>
      </c>
      <c r="F241" s="23" t="s">
        <v>798</v>
      </c>
      <c r="G241" s="25">
        <v>44314</v>
      </c>
      <c r="H241" s="23" t="s">
        <v>799</v>
      </c>
      <c r="I241" s="23" t="s">
        <v>800</v>
      </c>
      <c r="J241" s="23" t="s">
        <v>800</v>
      </c>
      <c r="K241" s="23" t="s">
        <v>800</v>
      </c>
      <c r="L241" s="23" t="s">
        <v>780</v>
      </c>
      <c r="M241" s="23" t="s">
        <v>3178</v>
      </c>
      <c r="N241" s="23" t="s">
        <v>815</v>
      </c>
      <c r="O241" s="23">
        <v>0</v>
      </c>
      <c r="P241" s="23">
        <v>0</v>
      </c>
      <c r="Q241" s="23">
        <v>0</v>
      </c>
      <c r="R241" s="23">
        <v>0</v>
      </c>
      <c r="S241" s="23">
        <v>0</v>
      </c>
      <c r="T241" s="23">
        <v>0</v>
      </c>
      <c r="U241" s="23">
        <v>0</v>
      </c>
      <c r="V241" s="23">
        <v>0</v>
      </c>
      <c r="W241" s="23">
        <v>0</v>
      </c>
      <c r="X241" s="23">
        <v>0</v>
      </c>
      <c r="Y241" s="23">
        <v>0</v>
      </c>
      <c r="Z241" s="23">
        <v>0</v>
      </c>
      <c r="AA241" s="23">
        <v>0</v>
      </c>
      <c r="AB241" s="23">
        <v>0</v>
      </c>
      <c r="AC241" s="23">
        <v>0</v>
      </c>
      <c r="AD241" s="23">
        <v>0</v>
      </c>
      <c r="AE241" s="23">
        <v>0</v>
      </c>
      <c r="AF241" s="23">
        <v>0</v>
      </c>
      <c r="AG241" s="23">
        <v>0</v>
      </c>
      <c r="AH241" s="23">
        <v>0</v>
      </c>
      <c r="AI241" s="23">
        <v>1</v>
      </c>
      <c r="AJ241" s="23">
        <v>0</v>
      </c>
      <c r="AK241" s="23">
        <v>0</v>
      </c>
      <c r="XL241" s="23" t="s">
        <v>781</v>
      </c>
      <c r="XN241" s="23">
        <v>50</v>
      </c>
      <c r="XO241" s="23">
        <v>50</v>
      </c>
      <c r="XP241" s="23">
        <v>0</v>
      </c>
      <c r="XQ241" s="23">
        <v>0</v>
      </c>
      <c r="XS241" s="23" t="s">
        <v>794</v>
      </c>
      <c r="XV241" s="23" t="s">
        <v>785</v>
      </c>
      <c r="AAB241" s="23" t="s">
        <v>3147</v>
      </c>
      <c r="AAC241" s="25">
        <v>174549832</v>
      </c>
      <c r="AAD241" s="23">
        <v>44314.64167824074</v>
      </c>
      <c r="AAF241" s="23" t="s">
        <v>2172</v>
      </c>
      <c r="AAG241" s="23" t="s">
        <v>2173</v>
      </c>
      <c r="AAJ241" s="23">
        <v>248</v>
      </c>
    </row>
    <row r="242" spans="1:712" x14ac:dyDescent="0.3">
      <c r="A242" s="23" t="s">
        <v>3179</v>
      </c>
      <c r="B242" s="25">
        <v>44314.563595219908</v>
      </c>
      <c r="C242" s="25">
        <v>44314.565083946763</v>
      </c>
      <c r="D242" s="25">
        <v>44314</v>
      </c>
      <c r="E242" s="23" t="s">
        <v>3144</v>
      </c>
      <c r="F242" s="23" t="s">
        <v>798</v>
      </c>
      <c r="G242" s="25">
        <v>44314</v>
      </c>
      <c r="H242" s="23" t="s">
        <v>799</v>
      </c>
      <c r="I242" s="23" t="s">
        <v>800</v>
      </c>
      <c r="J242" s="23" t="s">
        <v>800</v>
      </c>
      <c r="K242" s="23" t="s">
        <v>800</v>
      </c>
      <c r="L242" s="23" t="s">
        <v>780</v>
      </c>
      <c r="M242" s="23" t="s">
        <v>3180</v>
      </c>
      <c r="N242" s="23" t="s">
        <v>820</v>
      </c>
      <c r="O242" s="23">
        <v>0</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AJ242" s="23">
        <v>0</v>
      </c>
      <c r="AK242" s="23">
        <v>1</v>
      </c>
      <c r="ZR242" s="23" t="s">
        <v>781</v>
      </c>
      <c r="ZT242" s="23" t="s">
        <v>785</v>
      </c>
      <c r="ZU242" s="23">
        <v>10</v>
      </c>
      <c r="ZV242" s="23">
        <v>10</v>
      </c>
      <c r="AAB242" s="23" t="s">
        <v>3147</v>
      </c>
      <c r="AAC242" s="25">
        <v>174549842</v>
      </c>
      <c r="AAD242" s="23">
        <v>44314.641689814824</v>
      </c>
      <c r="AAF242" s="23" t="s">
        <v>2172</v>
      </c>
      <c r="AAG242" s="23" t="s">
        <v>2173</v>
      </c>
      <c r="AAJ242" s="23">
        <v>249</v>
      </c>
    </row>
    <row r="243" spans="1:712" x14ac:dyDescent="0.3">
      <c r="A243" s="23" t="s">
        <v>3181</v>
      </c>
      <c r="B243" s="25">
        <v>44314.566869340277</v>
      </c>
      <c r="C243" s="25">
        <v>44314.568054710653</v>
      </c>
      <c r="D243" s="25">
        <v>44314</v>
      </c>
      <c r="E243" s="23" t="s">
        <v>3144</v>
      </c>
      <c r="F243" s="23" t="s">
        <v>798</v>
      </c>
      <c r="G243" s="25">
        <v>44314</v>
      </c>
      <c r="H243" s="23" t="s">
        <v>799</v>
      </c>
      <c r="I243" s="23" t="s">
        <v>800</v>
      </c>
      <c r="J243" s="23" t="s">
        <v>800</v>
      </c>
      <c r="K243" s="23" t="s">
        <v>800</v>
      </c>
      <c r="L243" s="23" t="s">
        <v>780</v>
      </c>
      <c r="M243" s="23" t="s">
        <v>3182</v>
      </c>
      <c r="N243" s="23" t="s">
        <v>861</v>
      </c>
      <c r="O243" s="23">
        <v>0</v>
      </c>
      <c r="P243" s="23">
        <v>0</v>
      </c>
      <c r="Q243" s="23">
        <v>0</v>
      </c>
      <c r="R243" s="23">
        <v>0</v>
      </c>
      <c r="S243" s="23">
        <v>0</v>
      </c>
      <c r="T243" s="23">
        <v>0</v>
      </c>
      <c r="U243" s="23">
        <v>1</v>
      </c>
      <c r="V243" s="23">
        <v>0</v>
      </c>
      <c r="W243" s="23">
        <v>0</v>
      </c>
      <c r="X243" s="23">
        <v>0</v>
      </c>
      <c r="Y243" s="23">
        <v>0</v>
      </c>
      <c r="Z243" s="23">
        <v>0</v>
      </c>
      <c r="AA243" s="23">
        <v>0</v>
      </c>
      <c r="AB243" s="23">
        <v>0</v>
      </c>
      <c r="AC243" s="23">
        <v>0</v>
      </c>
      <c r="AD243" s="23">
        <v>0</v>
      </c>
      <c r="AE243" s="23">
        <v>0</v>
      </c>
      <c r="AF243" s="23">
        <v>0</v>
      </c>
      <c r="AG243" s="23">
        <v>0</v>
      </c>
      <c r="AH243" s="23">
        <v>0</v>
      </c>
      <c r="AI243" s="23">
        <v>0</v>
      </c>
      <c r="AJ243" s="23">
        <v>0</v>
      </c>
      <c r="AK243" s="23">
        <v>0</v>
      </c>
      <c r="HH243" s="23" t="s">
        <v>781</v>
      </c>
      <c r="HJ243" s="23">
        <v>2500</v>
      </c>
      <c r="HK243" s="23">
        <v>2500</v>
      </c>
      <c r="HM243" s="23">
        <v>2500</v>
      </c>
      <c r="HN243" s="23">
        <v>0</v>
      </c>
      <c r="HO243" s="23">
        <v>0</v>
      </c>
      <c r="HQ243" s="23" t="s">
        <v>794</v>
      </c>
      <c r="HT243" s="23" t="s">
        <v>785</v>
      </c>
      <c r="AAB243" s="23" t="s">
        <v>3147</v>
      </c>
      <c r="AAC243" s="25">
        <v>174549852</v>
      </c>
      <c r="AAD243" s="23">
        <v>44314.641701388893</v>
      </c>
      <c r="AAF243" s="23" t="s">
        <v>2172</v>
      </c>
      <c r="AAG243" s="23" t="s">
        <v>2173</v>
      </c>
      <c r="AAJ243" s="23">
        <v>250</v>
      </c>
    </row>
    <row r="244" spans="1:712" x14ac:dyDescent="0.3">
      <c r="A244" s="23" t="s">
        <v>3183</v>
      </c>
      <c r="B244" s="25">
        <v>44314.578144479172</v>
      </c>
      <c r="C244" s="25">
        <v>44314.579216898142</v>
      </c>
      <c r="D244" s="25">
        <v>44314</v>
      </c>
      <c r="E244" s="23" t="s">
        <v>3144</v>
      </c>
      <c r="F244" s="23" t="s">
        <v>798</v>
      </c>
      <c r="G244" s="25">
        <v>44314</v>
      </c>
      <c r="H244" s="23" t="s">
        <v>799</v>
      </c>
      <c r="I244" s="23" t="s">
        <v>800</v>
      </c>
      <c r="J244" s="23" t="s">
        <v>800</v>
      </c>
      <c r="K244" s="23" t="s">
        <v>800</v>
      </c>
      <c r="L244" s="23" t="s">
        <v>780</v>
      </c>
      <c r="M244" s="23" t="s">
        <v>3184</v>
      </c>
      <c r="N244" s="23" t="s">
        <v>815</v>
      </c>
      <c r="O244" s="23">
        <v>0</v>
      </c>
      <c r="P244" s="23">
        <v>0</v>
      </c>
      <c r="Q244" s="23">
        <v>0</v>
      </c>
      <c r="R244" s="23">
        <v>0</v>
      </c>
      <c r="S244" s="23">
        <v>0</v>
      </c>
      <c r="T244" s="23">
        <v>0</v>
      </c>
      <c r="U244" s="23">
        <v>0</v>
      </c>
      <c r="V244" s="23">
        <v>0</v>
      </c>
      <c r="W244" s="23">
        <v>0</v>
      </c>
      <c r="X244" s="23">
        <v>0</v>
      </c>
      <c r="Y244" s="23">
        <v>0</v>
      </c>
      <c r="Z244" s="23">
        <v>0</v>
      </c>
      <c r="AA244" s="23">
        <v>0</v>
      </c>
      <c r="AB244" s="23">
        <v>0</v>
      </c>
      <c r="AC244" s="23">
        <v>0</v>
      </c>
      <c r="AD244" s="23">
        <v>0</v>
      </c>
      <c r="AE244" s="23">
        <v>0</v>
      </c>
      <c r="AF244" s="23">
        <v>0</v>
      </c>
      <c r="AG244" s="23">
        <v>0</v>
      </c>
      <c r="AH244" s="23">
        <v>0</v>
      </c>
      <c r="AI244" s="23">
        <v>1</v>
      </c>
      <c r="AJ244" s="23">
        <v>0</v>
      </c>
      <c r="AK244" s="23">
        <v>0</v>
      </c>
      <c r="XL244" s="23" t="s">
        <v>781</v>
      </c>
      <c r="XN244" s="23">
        <v>50</v>
      </c>
      <c r="XO244" s="23">
        <v>50</v>
      </c>
      <c r="XP244" s="23">
        <v>0</v>
      </c>
      <c r="XQ244" s="23">
        <v>0</v>
      </c>
      <c r="XS244" s="23" t="s">
        <v>794</v>
      </c>
      <c r="XV244" s="23" t="s">
        <v>785</v>
      </c>
      <c r="AAB244" s="23" t="s">
        <v>3147</v>
      </c>
      <c r="AAC244" s="25">
        <v>174549861</v>
      </c>
      <c r="AAD244" s="23">
        <v>44314.641712962963</v>
      </c>
      <c r="AAF244" s="23" t="s">
        <v>2172</v>
      </c>
      <c r="AAG244" s="23" t="s">
        <v>2173</v>
      </c>
      <c r="AAJ244" s="23">
        <v>251</v>
      </c>
    </row>
    <row r="245" spans="1:712" x14ac:dyDescent="0.3">
      <c r="A245" s="23" t="s">
        <v>3185</v>
      </c>
      <c r="B245" s="25">
        <v>44314.59676645833</v>
      </c>
      <c r="C245" s="25">
        <v>44314.598074699083</v>
      </c>
      <c r="D245" s="25">
        <v>44314</v>
      </c>
      <c r="E245" s="23" t="s">
        <v>3144</v>
      </c>
      <c r="F245" s="23" t="s">
        <v>798</v>
      </c>
      <c r="G245" s="25">
        <v>44314</v>
      </c>
      <c r="H245" s="23" t="s">
        <v>799</v>
      </c>
      <c r="I245" s="23" t="s">
        <v>800</v>
      </c>
      <c r="J245" s="23" t="s">
        <v>800</v>
      </c>
      <c r="K245" s="23" t="s">
        <v>800</v>
      </c>
      <c r="L245" s="23" t="s">
        <v>780</v>
      </c>
      <c r="M245" s="23" t="s">
        <v>3186</v>
      </c>
      <c r="N245" s="23" t="s">
        <v>861</v>
      </c>
      <c r="O245" s="23">
        <v>0</v>
      </c>
      <c r="P245" s="23">
        <v>0</v>
      </c>
      <c r="Q245" s="23">
        <v>0</v>
      </c>
      <c r="R245" s="23">
        <v>0</v>
      </c>
      <c r="S245" s="23">
        <v>0</v>
      </c>
      <c r="T245" s="23">
        <v>0</v>
      </c>
      <c r="U245" s="23">
        <v>1</v>
      </c>
      <c r="V245" s="23">
        <v>0</v>
      </c>
      <c r="W245" s="23">
        <v>0</v>
      </c>
      <c r="X245" s="23">
        <v>0</v>
      </c>
      <c r="Y245" s="23">
        <v>0</v>
      </c>
      <c r="Z245" s="23">
        <v>0</v>
      </c>
      <c r="AA245" s="23">
        <v>0</v>
      </c>
      <c r="AB245" s="23">
        <v>0</v>
      </c>
      <c r="AC245" s="23">
        <v>0</v>
      </c>
      <c r="AD245" s="23">
        <v>0</v>
      </c>
      <c r="AE245" s="23">
        <v>0</v>
      </c>
      <c r="AF245" s="23">
        <v>0</v>
      </c>
      <c r="AG245" s="23">
        <v>0</v>
      </c>
      <c r="AH245" s="23">
        <v>0</v>
      </c>
      <c r="AI245" s="23">
        <v>0</v>
      </c>
      <c r="AJ245" s="23">
        <v>0</v>
      </c>
      <c r="AK245" s="23">
        <v>0</v>
      </c>
      <c r="HH245" s="23" t="s">
        <v>781</v>
      </c>
      <c r="HJ245" s="23">
        <v>2500</v>
      </c>
      <c r="HK245" s="23">
        <v>2500</v>
      </c>
      <c r="HM245" s="23">
        <v>2500</v>
      </c>
      <c r="HN245" s="23">
        <v>0</v>
      </c>
      <c r="HO245" s="23">
        <v>0</v>
      </c>
      <c r="HQ245" s="23" t="s">
        <v>794</v>
      </c>
      <c r="HT245" s="23" t="s">
        <v>785</v>
      </c>
      <c r="AAB245" s="23" t="s">
        <v>3147</v>
      </c>
      <c r="AAC245" s="25">
        <v>174549869</v>
      </c>
      <c r="AAD245" s="23">
        <v>44314.641724537039</v>
      </c>
      <c r="AAF245" s="23" t="s">
        <v>2172</v>
      </c>
      <c r="AAG245" s="23" t="s">
        <v>2173</v>
      </c>
      <c r="AAJ245" s="23">
        <v>252</v>
      </c>
    </row>
    <row r="246" spans="1:712" x14ac:dyDescent="0.3">
      <c r="A246" s="23" t="s">
        <v>3187</v>
      </c>
      <c r="B246" s="25">
        <v>44314.599282673611</v>
      </c>
      <c r="C246" s="25">
        <v>44314.600550358802</v>
      </c>
      <c r="D246" s="25">
        <v>44314</v>
      </c>
      <c r="E246" s="23" t="s">
        <v>3144</v>
      </c>
      <c r="F246" s="23" t="s">
        <v>798</v>
      </c>
      <c r="G246" s="25">
        <v>44314</v>
      </c>
      <c r="H246" s="23" t="s">
        <v>799</v>
      </c>
      <c r="I246" s="23" t="s">
        <v>800</v>
      </c>
      <c r="J246" s="23" t="s">
        <v>800</v>
      </c>
      <c r="K246" s="23" t="s">
        <v>800</v>
      </c>
      <c r="L246" s="23" t="s">
        <v>780</v>
      </c>
      <c r="M246" s="23" t="s">
        <v>3188</v>
      </c>
      <c r="N246" s="23" t="s">
        <v>861</v>
      </c>
      <c r="O246" s="23">
        <v>0</v>
      </c>
      <c r="P246" s="23">
        <v>0</v>
      </c>
      <c r="Q246" s="23">
        <v>0</v>
      </c>
      <c r="R246" s="23">
        <v>0</v>
      </c>
      <c r="S246" s="23">
        <v>0</v>
      </c>
      <c r="T246" s="23">
        <v>0</v>
      </c>
      <c r="U246" s="23">
        <v>1</v>
      </c>
      <c r="V246" s="23">
        <v>0</v>
      </c>
      <c r="W246" s="23">
        <v>0</v>
      </c>
      <c r="X246" s="23">
        <v>0</v>
      </c>
      <c r="Y246" s="23">
        <v>0</v>
      </c>
      <c r="Z246" s="23">
        <v>0</v>
      </c>
      <c r="AA246" s="23">
        <v>0</v>
      </c>
      <c r="AB246" s="23">
        <v>0</v>
      </c>
      <c r="AC246" s="23">
        <v>0</v>
      </c>
      <c r="AD246" s="23">
        <v>0</v>
      </c>
      <c r="AE246" s="23">
        <v>0</v>
      </c>
      <c r="AF246" s="23">
        <v>0</v>
      </c>
      <c r="AG246" s="23">
        <v>0</v>
      </c>
      <c r="AH246" s="23">
        <v>0</v>
      </c>
      <c r="AI246" s="23">
        <v>0</v>
      </c>
      <c r="AJ246" s="23">
        <v>0</v>
      </c>
      <c r="AK246" s="23">
        <v>0</v>
      </c>
      <c r="HH246" s="23" t="s">
        <v>781</v>
      </c>
      <c r="HJ246" s="23">
        <v>2500</v>
      </c>
      <c r="HK246" s="23">
        <v>2500</v>
      </c>
      <c r="HM246" s="23">
        <v>2500</v>
      </c>
      <c r="HN246" s="23">
        <v>0</v>
      </c>
      <c r="HO246" s="23">
        <v>0</v>
      </c>
      <c r="HQ246" s="23" t="s">
        <v>794</v>
      </c>
      <c r="HT246" s="23" t="s">
        <v>785</v>
      </c>
      <c r="AAB246" s="23" t="s">
        <v>3147</v>
      </c>
      <c r="AAC246" s="25">
        <v>174549874</v>
      </c>
      <c r="AAD246" s="23">
        <v>44314.641736111109</v>
      </c>
      <c r="AAF246" s="23" t="s">
        <v>2172</v>
      </c>
      <c r="AAG246" s="23" t="s">
        <v>2173</v>
      </c>
      <c r="AAJ246" s="23">
        <v>253</v>
      </c>
    </row>
    <row r="247" spans="1:712" x14ac:dyDescent="0.3">
      <c r="A247" s="23" t="s">
        <v>3189</v>
      </c>
      <c r="B247" s="25">
        <v>44314.602195381944</v>
      </c>
      <c r="C247" s="25">
        <v>44314.603861261567</v>
      </c>
      <c r="D247" s="25">
        <v>44314</v>
      </c>
      <c r="E247" s="23" t="s">
        <v>3144</v>
      </c>
      <c r="F247" s="23" t="s">
        <v>798</v>
      </c>
      <c r="G247" s="25">
        <v>44314</v>
      </c>
      <c r="H247" s="23" t="s">
        <v>799</v>
      </c>
      <c r="I247" s="23" t="s">
        <v>800</v>
      </c>
      <c r="J247" s="23" t="s">
        <v>800</v>
      </c>
      <c r="K247" s="23" t="s">
        <v>800</v>
      </c>
      <c r="L247" s="23" t="s">
        <v>793</v>
      </c>
      <c r="M247" s="23" t="s">
        <v>3190</v>
      </c>
      <c r="N247" s="23" t="s">
        <v>861</v>
      </c>
      <c r="O247" s="23">
        <v>0</v>
      </c>
      <c r="P247" s="23">
        <v>0</v>
      </c>
      <c r="Q247" s="23">
        <v>0</v>
      </c>
      <c r="R247" s="23">
        <v>0</v>
      </c>
      <c r="S247" s="23">
        <v>0</v>
      </c>
      <c r="T247" s="23">
        <v>0</v>
      </c>
      <c r="U247" s="23">
        <v>1</v>
      </c>
      <c r="V247" s="23">
        <v>0</v>
      </c>
      <c r="W247" s="23">
        <v>0</v>
      </c>
      <c r="X247" s="23">
        <v>0</v>
      </c>
      <c r="Y247" s="23">
        <v>0</v>
      </c>
      <c r="Z247" s="23">
        <v>0</v>
      </c>
      <c r="AA247" s="23">
        <v>0</v>
      </c>
      <c r="AB247" s="23">
        <v>0</v>
      </c>
      <c r="AC247" s="23">
        <v>0</v>
      </c>
      <c r="AD247" s="23">
        <v>0</v>
      </c>
      <c r="AE247" s="23">
        <v>0</v>
      </c>
      <c r="AF247" s="23">
        <v>0</v>
      </c>
      <c r="AG247" s="23">
        <v>0</v>
      </c>
      <c r="AH247" s="23">
        <v>0</v>
      </c>
      <c r="AI247" s="23">
        <v>0</v>
      </c>
      <c r="AJ247" s="23">
        <v>0</v>
      </c>
      <c r="AK247" s="23">
        <v>0</v>
      </c>
      <c r="HH247" s="23" t="s">
        <v>781</v>
      </c>
      <c r="HJ247" s="23">
        <v>2500</v>
      </c>
      <c r="HK247" s="23">
        <v>2500</v>
      </c>
      <c r="HM247" s="23">
        <v>2500</v>
      </c>
      <c r="HN247" s="23">
        <v>0</v>
      </c>
      <c r="HO247" s="23">
        <v>0</v>
      </c>
      <c r="HQ247" s="23" t="s">
        <v>794</v>
      </c>
      <c r="HT247" s="23" t="s">
        <v>781</v>
      </c>
      <c r="HU247" s="23" t="s">
        <v>823</v>
      </c>
      <c r="HV247" s="23">
        <v>0</v>
      </c>
      <c r="HW247" s="23">
        <v>0</v>
      </c>
      <c r="HX247" s="23">
        <v>0</v>
      </c>
      <c r="HY247" s="23">
        <v>0</v>
      </c>
      <c r="HZ247" s="23">
        <v>0</v>
      </c>
      <c r="IA247" s="23">
        <v>0</v>
      </c>
      <c r="IB247" s="23">
        <v>0</v>
      </c>
      <c r="IC247" s="23">
        <v>0</v>
      </c>
      <c r="ID247" s="23">
        <v>0</v>
      </c>
      <c r="IE247" s="23">
        <v>0</v>
      </c>
      <c r="IF247" s="23">
        <v>0</v>
      </c>
      <c r="IG247" s="23">
        <v>0</v>
      </c>
      <c r="IH247" s="23">
        <v>0</v>
      </c>
      <c r="II247" s="23">
        <v>1</v>
      </c>
      <c r="AAB247" s="23" t="s">
        <v>3147</v>
      </c>
      <c r="AAC247" s="25">
        <v>174549879</v>
      </c>
      <c r="AAD247" s="23">
        <v>44314.641747685193</v>
      </c>
      <c r="AAF247" s="23" t="s">
        <v>2172</v>
      </c>
      <c r="AAG247" s="23" t="s">
        <v>2173</v>
      </c>
      <c r="AAJ247" s="23">
        <v>254</v>
      </c>
    </row>
    <row r="248" spans="1:712" x14ac:dyDescent="0.3">
      <c r="A248" s="23" t="s">
        <v>3191</v>
      </c>
      <c r="B248" s="25">
        <v>44314.609101145827</v>
      </c>
      <c r="C248" s="25">
        <v>44314.610452719913</v>
      </c>
      <c r="D248" s="25">
        <v>44314</v>
      </c>
      <c r="E248" s="23" t="s">
        <v>3144</v>
      </c>
      <c r="F248" s="23" t="s">
        <v>798</v>
      </c>
      <c r="G248" s="25">
        <v>44314</v>
      </c>
      <c r="H248" s="23" t="s">
        <v>799</v>
      </c>
      <c r="I248" s="23" t="s">
        <v>800</v>
      </c>
      <c r="J248" s="23" t="s">
        <v>800</v>
      </c>
      <c r="K248" s="23" t="s">
        <v>800</v>
      </c>
      <c r="L248" s="23" t="s">
        <v>793</v>
      </c>
      <c r="M248" s="23" t="s">
        <v>3192</v>
      </c>
      <c r="N248" s="23" t="s">
        <v>815</v>
      </c>
      <c r="O248" s="23">
        <v>0</v>
      </c>
      <c r="P248" s="23">
        <v>0</v>
      </c>
      <c r="Q248" s="23">
        <v>0</v>
      </c>
      <c r="R248" s="23">
        <v>0</v>
      </c>
      <c r="S248" s="23">
        <v>0</v>
      </c>
      <c r="T248" s="23">
        <v>0</v>
      </c>
      <c r="U248" s="23">
        <v>0</v>
      </c>
      <c r="V248" s="23">
        <v>0</v>
      </c>
      <c r="W248" s="23">
        <v>0</v>
      </c>
      <c r="X248" s="23">
        <v>0</v>
      </c>
      <c r="Y248" s="23">
        <v>0</v>
      </c>
      <c r="Z248" s="23">
        <v>0</v>
      </c>
      <c r="AA248" s="23">
        <v>0</v>
      </c>
      <c r="AB248" s="23">
        <v>0</v>
      </c>
      <c r="AC248" s="23">
        <v>0</v>
      </c>
      <c r="AD248" s="23">
        <v>0</v>
      </c>
      <c r="AE248" s="23">
        <v>0</v>
      </c>
      <c r="AF248" s="23">
        <v>0</v>
      </c>
      <c r="AG248" s="23">
        <v>0</v>
      </c>
      <c r="AH248" s="23">
        <v>0</v>
      </c>
      <c r="AI248" s="23">
        <v>1</v>
      </c>
      <c r="AJ248" s="23">
        <v>0</v>
      </c>
      <c r="AK248" s="23">
        <v>0</v>
      </c>
      <c r="XL248" s="23" t="s">
        <v>781</v>
      </c>
      <c r="XN248" s="23">
        <v>50</v>
      </c>
      <c r="XO248" s="23">
        <v>50</v>
      </c>
      <c r="XP248" s="23">
        <v>0</v>
      </c>
      <c r="XQ248" s="23">
        <v>0</v>
      </c>
      <c r="XS248" s="23" t="s">
        <v>794</v>
      </c>
      <c r="XV248" s="23" t="s">
        <v>785</v>
      </c>
      <c r="AAB248" s="23" t="s">
        <v>3147</v>
      </c>
      <c r="AAC248" s="25">
        <v>174549885</v>
      </c>
      <c r="AAD248" s="23">
        <v>44314.641759259262</v>
      </c>
      <c r="AAF248" s="23" t="s">
        <v>2172</v>
      </c>
      <c r="AAG248" s="23" t="s">
        <v>2173</v>
      </c>
      <c r="AAJ248" s="23">
        <v>255</v>
      </c>
    </row>
    <row r="249" spans="1:712" x14ac:dyDescent="0.3">
      <c r="A249" s="23" t="s">
        <v>3193</v>
      </c>
      <c r="B249" s="25">
        <v>44314.339483993062</v>
      </c>
      <c r="C249" s="25">
        <v>44314.34605010417</v>
      </c>
      <c r="D249" s="25">
        <v>44314</v>
      </c>
      <c r="E249" s="23" t="s">
        <v>2177</v>
      </c>
      <c r="F249" s="23" t="s">
        <v>798</v>
      </c>
      <c r="G249" s="25">
        <v>44314</v>
      </c>
      <c r="H249" s="23" t="s">
        <v>799</v>
      </c>
      <c r="I249" s="23" t="s">
        <v>800</v>
      </c>
      <c r="J249" s="23" t="s">
        <v>800</v>
      </c>
      <c r="K249" s="23" t="s">
        <v>800</v>
      </c>
      <c r="L249" s="23" t="s">
        <v>793</v>
      </c>
      <c r="M249" s="23" t="s">
        <v>3194</v>
      </c>
      <c r="N249" s="23" t="s">
        <v>3195</v>
      </c>
      <c r="O249" s="23">
        <v>1</v>
      </c>
      <c r="P249" s="23">
        <v>1</v>
      </c>
      <c r="Q249" s="23">
        <v>1</v>
      </c>
      <c r="R249" s="23">
        <v>1</v>
      </c>
      <c r="S249" s="23">
        <v>0</v>
      </c>
      <c r="T249" s="23">
        <v>0</v>
      </c>
      <c r="U249" s="23">
        <v>0</v>
      </c>
      <c r="V249" s="23">
        <v>0</v>
      </c>
      <c r="W249" s="23">
        <v>0</v>
      </c>
      <c r="X249" s="23">
        <v>0</v>
      </c>
      <c r="Y249" s="23">
        <v>1</v>
      </c>
      <c r="Z249" s="23">
        <v>0</v>
      </c>
      <c r="AA249" s="23">
        <v>0</v>
      </c>
      <c r="AB249" s="23">
        <v>1</v>
      </c>
      <c r="AC249" s="23">
        <v>0</v>
      </c>
      <c r="AD249" s="23">
        <v>0</v>
      </c>
      <c r="AE249" s="23">
        <v>1</v>
      </c>
      <c r="AF249" s="23">
        <v>1</v>
      </c>
      <c r="AG249" s="23">
        <v>1</v>
      </c>
      <c r="AH249" s="23">
        <v>0</v>
      </c>
      <c r="AI249" s="23">
        <v>0</v>
      </c>
      <c r="AJ249" s="23">
        <v>0</v>
      </c>
      <c r="AK249" s="23">
        <v>0</v>
      </c>
      <c r="AL249" s="23" t="s">
        <v>781</v>
      </c>
      <c r="AN249" s="23">
        <v>1000</v>
      </c>
      <c r="AO249" s="23">
        <v>1000</v>
      </c>
      <c r="AQ249" s="23">
        <v>1000</v>
      </c>
      <c r="AR249" s="23">
        <v>0</v>
      </c>
      <c r="AS249" s="23">
        <v>0</v>
      </c>
      <c r="AU249" s="23" t="s">
        <v>796</v>
      </c>
      <c r="AV249" s="23" t="s">
        <v>806</v>
      </c>
      <c r="AX249" s="23" t="s">
        <v>785</v>
      </c>
      <c r="BP249" s="23" t="s">
        <v>781</v>
      </c>
      <c r="BR249" s="23">
        <v>1000</v>
      </c>
      <c r="BS249" s="23">
        <v>1000</v>
      </c>
      <c r="BU249" s="23">
        <v>1000</v>
      </c>
      <c r="BV249" s="23">
        <v>0</v>
      </c>
      <c r="BW249" s="23">
        <v>0</v>
      </c>
      <c r="BY249" s="23" t="s">
        <v>796</v>
      </c>
      <c r="BZ249" s="23" t="s">
        <v>806</v>
      </c>
      <c r="CB249" s="23" t="s">
        <v>785</v>
      </c>
      <c r="CT249" s="23" t="s">
        <v>781</v>
      </c>
      <c r="CV249" s="23">
        <v>3000</v>
      </c>
      <c r="CW249" s="23">
        <v>3000</v>
      </c>
      <c r="CY249" s="23">
        <v>3000</v>
      </c>
      <c r="CZ249" s="23">
        <v>0</v>
      </c>
      <c r="DA249" s="23">
        <v>0</v>
      </c>
      <c r="DC249" s="23" t="s">
        <v>796</v>
      </c>
      <c r="DD249" s="23" t="s">
        <v>806</v>
      </c>
      <c r="DF249" s="23" t="s">
        <v>785</v>
      </c>
      <c r="DX249" s="23" t="s">
        <v>781</v>
      </c>
      <c r="DZ249" s="23">
        <v>4500</v>
      </c>
      <c r="EA249" s="23">
        <v>4500</v>
      </c>
      <c r="EC249" s="23">
        <v>4500</v>
      </c>
      <c r="ED249" s="23">
        <v>0</v>
      </c>
      <c r="EE249" s="23">
        <v>0</v>
      </c>
      <c r="EG249" s="23" t="s">
        <v>796</v>
      </c>
      <c r="EH249" s="23" t="s">
        <v>806</v>
      </c>
      <c r="EJ249" s="23" t="s">
        <v>785</v>
      </c>
      <c r="LX249" s="23" t="s">
        <v>786</v>
      </c>
      <c r="LZ249" s="23">
        <v>400</v>
      </c>
      <c r="MA249" s="23">
        <v>400</v>
      </c>
      <c r="MC249" s="23">
        <v>400</v>
      </c>
      <c r="MD249" s="23">
        <v>0</v>
      </c>
      <c r="ME249" s="23">
        <v>0</v>
      </c>
      <c r="MG249" s="23" t="s">
        <v>796</v>
      </c>
      <c r="MH249" s="23" t="s">
        <v>806</v>
      </c>
      <c r="MJ249" s="23" t="s">
        <v>785</v>
      </c>
      <c r="QN249" s="23" t="s">
        <v>781</v>
      </c>
      <c r="QP249" s="23">
        <v>1250</v>
      </c>
      <c r="QQ249" s="23">
        <v>1250</v>
      </c>
      <c r="QS249" s="23">
        <v>1200</v>
      </c>
      <c r="QT249" s="23">
        <v>4.1666666666666661</v>
      </c>
      <c r="QU249" s="23">
        <v>50</v>
      </c>
      <c r="QW249" s="23" t="s">
        <v>796</v>
      </c>
      <c r="QX249" s="23" t="s">
        <v>806</v>
      </c>
      <c r="QZ249" s="23" t="s">
        <v>785</v>
      </c>
      <c r="RR249" s="23" t="s">
        <v>786</v>
      </c>
      <c r="RT249" s="23">
        <v>250</v>
      </c>
      <c r="RU249" s="23">
        <v>250</v>
      </c>
      <c r="RW249" s="23">
        <v>250</v>
      </c>
      <c r="RX249" s="23">
        <v>0</v>
      </c>
      <c r="RY249" s="23">
        <v>0</v>
      </c>
      <c r="SA249" s="23" t="s">
        <v>796</v>
      </c>
      <c r="SB249" s="23" t="s">
        <v>806</v>
      </c>
      <c r="SD249" s="23" t="s">
        <v>785</v>
      </c>
      <c r="TZ249" s="23" t="s">
        <v>781</v>
      </c>
      <c r="UB249" s="23">
        <v>250</v>
      </c>
      <c r="UC249" s="23">
        <v>250</v>
      </c>
      <c r="UE249" s="23">
        <v>250</v>
      </c>
      <c r="UF249" s="23">
        <v>0</v>
      </c>
      <c r="UG249" s="23">
        <v>0</v>
      </c>
      <c r="UI249" s="23" t="s">
        <v>796</v>
      </c>
      <c r="UJ249" s="23" t="s">
        <v>806</v>
      </c>
      <c r="UL249" s="23" t="s">
        <v>785</v>
      </c>
      <c r="VD249" s="23" t="s">
        <v>781</v>
      </c>
      <c r="VF249" s="23">
        <v>1000</v>
      </c>
      <c r="VG249" s="23">
        <v>1000</v>
      </c>
      <c r="VI249" s="23">
        <v>1000</v>
      </c>
      <c r="VJ249" s="23">
        <v>0</v>
      </c>
      <c r="VK249" s="23">
        <v>0</v>
      </c>
      <c r="VM249" s="23" t="s">
        <v>796</v>
      </c>
      <c r="VN249" s="23" t="s">
        <v>806</v>
      </c>
      <c r="VP249" s="23" t="s">
        <v>785</v>
      </c>
      <c r="AAB249" s="23" t="s">
        <v>2171</v>
      </c>
      <c r="AAC249" s="25">
        <v>174550445</v>
      </c>
      <c r="AAD249" s="23">
        <v>44314.642905092587</v>
      </c>
      <c r="AAF249" s="23" t="s">
        <v>2172</v>
      </c>
      <c r="AAG249" s="23" t="s">
        <v>2173</v>
      </c>
      <c r="AAJ249" s="23">
        <v>256</v>
      </c>
    </row>
    <row r="250" spans="1:712" x14ac:dyDescent="0.3">
      <c r="A250" s="23" t="s">
        <v>3196</v>
      </c>
      <c r="B250" s="25">
        <v>44314.346989282407</v>
      </c>
      <c r="C250" s="25">
        <v>44314.352267951377</v>
      </c>
      <c r="D250" s="25">
        <v>44314</v>
      </c>
      <c r="E250" s="23" t="s">
        <v>2177</v>
      </c>
      <c r="F250" s="23" t="s">
        <v>798</v>
      </c>
      <c r="G250" s="25">
        <v>44314</v>
      </c>
      <c r="H250" s="23" t="s">
        <v>799</v>
      </c>
      <c r="I250" s="23" t="s">
        <v>800</v>
      </c>
      <c r="J250" s="23" t="s">
        <v>800</v>
      </c>
      <c r="K250" s="23" t="s">
        <v>800</v>
      </c>
      <c r="L250" s="23" t="s">
        <v>793</v>
      </c>
      <c r="M250" s="23" t="s">
        <v>3197</v>
      </c>
      <c r="N250" s="23" t="s">
        <v>3198</v>
      </c>
      <c r="O250" s="23">
        <v>1</v>
      </c>
      <c r="P250" s="23">
        <v>1</v>
      </c>
      <c r="Q250" s="23">
        <v>1</v>
      </c>
      <c r="R250" s="23">
        <v>1</v>
      </c>
      <c r="S250" s="23">
        <v>1</v>
      </c>
      <c r="T250" s="23">
        <v>0</v>
      </c>
      <c r="U250" s="23">
        <v>0</v>
      </c>
      <c r="V250" s="23">
        <v>0</v>
      </c>
      <c r="W250" s="23">
        <v>0</v>
      </c>
      <c r="X250" s="23">
        <v>0</v>
      </c>
      <c r="Y250" s="23">
        <v>0</v>
      </c>
      <c r="Z250" s="23">
        <v>0</v>
      </c>
      <c r="AA250" s="23">
        <v>0</v>
      </c>
      <c r="AB250" s="23">
        <v>0</v>
      </c>
      <c r="AC250" s="23">
        <v>0</v>
      </c>
      <c r="AD250" s="23">
        <v>0</v>
      </c>
      <c r="AE250" s="23">
        <v>0</v>
      </c>
      <c r="AF250" s="23">
        <v>0</v>
      </c>
      <c r="AG250" s="23">
        <v>1</v>
      </c>
      <c r="AH250" s="23">
        <v>1</v>
      </c>
      <c r="AI250" s="23">
        <v>0</v>
      </c>
      <c r="AJ250" s="23">
        <v>0</v>
      </c>
      <c r="AK250" s="23">
        <v>0</v>
      </c>
      <c r="AL250" s="23" t="s">
        <v>781</v>
      </c>
      <c r="AN250" s="23">
        <v>1000</v>
      </c>
      <c r="AO250" s="23">
        <v>1000</v>
      </c>
      <c r="AQ250" s="23">
        <v>1000</v>
      </c>
      <c r="AR250" s="23">
        <v>0</v>
      </c>
      <c r="AS250" s="23">
        <v>0</v>
      </c>
      <c r="AU250" s="23" t="s">
        <v>782</v>
      </c>
      <c r="AW250" s="23" t="s">
        <v>783</v>
      </c>
      <c r="AX250" s="23" t="s">
        <v>785</v>
      </c>
      <c r="BP250" s="23" t="s">
        <v>781</v>
      </c>
      <c r="BR250" s="23">
        <v>1000</v>
      </c>
      <c r="BS250" s="23">
        <v>1000</v>
      </c>
      <c r="BU250" s="23">
        <v>1000</v>
      </c>
      <c r="BV250" s="23">
        <v>0</v>
      </c>
      <c r="BW250" s="23">
        <v>0</v>
      </c>
      <c r="BY250" s="23" t="s">
        <v>796</v>
      </c>
      <c r="BZ250" s="23" t="s">
        <v>806</v>
      </c>
      <c r="CB250" s="23" t="s">
        <v>785</v>
      </c>
      <c r="CT250" s="23" t="s">
        <v>781</v>
      </c>
      <c r="CV250" s="23">
        <v>3000</v>
      </c>
      <c r="CW250" s="23">
        <v>3000</v>
      </c>
      <c r="CY250" s="23">
        <v>3000</v>
      </c>
      <c r="CZ250" s="23">
        <v>0</v>
      </c>
      <c r="DA250" s="23">
        <v>0</v>
      </c>
      <c r="DC250" s="23" t="s">
        <v>782</v>
      </c>
      <c r="DE250" s="23" t="s">
        <v>783</v>
      </c>
      <c r="DF250" s="23" t="s">
        <v>785</v>
      </c>
      <c r="DX250" s="23" t="s">
        <v>781</v>
      </c>
      <c r="DZ250" s="23">
        <v>4500</v>
      </c>
      <c r="EA250" s="23">
        <v>4500</v>
      </c>
      <c r="EC250" s="23">
        <v>4500</v>
      </c>
      <c r="ED250" s="23">
        <v>0</v>
      </c>
      <c r="EE250" s="23">
        <v>0</v>
      </c>
      <c r="EG250" s="23" t="s">
        <v>782</v>
      </c>
      <c r="EI250" s="23" t="s">
        <v>783</v>
      </c>
      <c r="EJ250" s="23" t="s">
        <v>785</v>
      </c>
      <c r="FB250" s="23" t="s">
        <v>781</v>
      </c>
      <c r="FD250" s="23">
        <v>3000</v>
      </c>
      <c r="FE250" s="23">
        <v>3000</v>
      </c>
      <c r="FG250" s="23">
        <v>3000</v>
      </c>
      <c r="FH250" s="23">
        <v>0</v>
      </c>
      <c r="FI250" s="23">
        <v>0</v>
      </c>
      <c r="FK250" s="23" t="s">
        <v>782</v>
      </c>
      <c r="FM250" s="23" t="s">
        <v>783</v>
      </c>
      <c r="FN250" s="23" t="s">
        <v>785</v>
      </c>
      <c r="VD250" s="23" t="s">
        <v>781</v>
      </c>
      <c r="VF250" s="23">
        <v>1000</v>
      </c>
      <c r="VG250" s="23">
        <v>1000</v>
      </c>
      <c r="VI250" s="23">
        <v>1000</v>
      </c>
      <c r="VJ250" s="23">
        <v>0</v>
      </c>
      <c r="VK250" s="23">
        <v>0</v>
      </c>
      <c r="VM250" s="23" t="s">
        <v>782</v>
      </c>
      <c r="VO250" s="23" t="s">
        <v>783</v>
      </c>
      <c r="VP250" s="23" t="s">
        <v>785</v>
      </c>
      <c r="WH250" s="23" t="s">
        <v>781</v>
      </c>
      <c r="WJ250" s="23">
        <v>2500</v>
      </c>
      <c r="WK250" s="23">
        <v>2500</v>
      </c>
      <c r="WM250" s="23">
        <v>2500</v>
      </c>
      <c r="WN250" s="23">
        <v>0</v>
      </c>
      <c r="WO250" s="23">
        <v>0</v>
      </c>
      <c r="WQ250" s="23" t="s">
        <v>782</v>
      </c>
      <c r="WS250" s="23" t="s">
        <v>783</v>
      </c>
      <c r="WT250" s="23" t="s">
        <v>785</v>
      </c>
      <c r="AAB250" s="23" t="s">
        <v>2171</v>
      </c>
      <c r="AAC250" s="25">
        <v>174550459</v>
      </c>
      <c r="AAD250" s="23">
        <v>44314.642928240741</v>
      </c>
      <c r="AAF250" s="23" t="s">
        <v>2172</v>
      </c>
      <c r="AAG250" s="23" t="s">
        <v>2173</v>
      </c>
      <c r="AAJ250" s="23">
        <v>257</v>
      </c>
    </row>
    <row r="251" spans="1:712" x14ac:dyDescent="0.3">
      <c r="A251" s="23" t="s">
        <v>3199</v>
      </c>
      <c r="B251" s="25">
        <v>44314.361406643518</v>
      </c>
      <c r="C251" s="25">
        <v>44314.36842820602</v>
      </c>
      <c r="D251" s="25">
        <v>44314</v>
      </c>
      <c r="E251" s="23" t="s">
        <v>2177</v>
      </c>
      <c r="F251" s="23" t="s">
        <v>798</v>
      </c>
      <c r="G251" s="25">
        <v>44314</v>
      </c>
      <c r="H251" s="23" t="s">
        <v>799</v>
      </c>
      <c r="I251" s="23" t="s">
        <v>800</v>
      </c>
      <c r="J251" s="23" t="s">
        <v>800</v>
      </c>
      <c r="K251" s="23" t="s">
        <v>800</v>
      </c>
      <c r="L251" s="23" t="s">
        <v>793</v>
      </c>
      <c r="M251" s="23" t="s">
        <v>3200</v>
      </c>
      <c r="N251" s="23" t="s">
        <v>3201</v>
      </c>
      <c r="O251" s="23">
        <v>1</v>
      </c>
      <c r="P251" s="23">
        <v>1</v>
      </c>
      <c r="Q251" s="23">
        <v>1</v>
      </c>
      <c r="R251" s="23">
        <v>1</v>
      </c>
      <c r="S251" s="23">
        <v>1</v>
      </c>
      <c r="T251" s="23">
        <v>0</v>
      </c>
      <c r="U251" s="23">
        <v>0</v>
      </c>
      <c r="V251" s="23">
        <v>0</v>
      </c>
      <c r="W251" s="23">
        <v>0</v>
      </c>
      <c r="X251" s="23">
        <v>0</v>
      </c>
      <c r="Y251" s="23">
        <v>1</v>
      </c>
      <c r="Z251" s="23">
        <v>0</v>
      </c>
      <c r="AA251" s="23">
        <v>0</v>
      </c>
      <c r="AB251" s="23">
        <v>0</v>
      </c>
      <c r="AC251" s="23">
        <v>0</v>
      </c>
      <c r="AD251" s="23">
        <v>0</v>
      </c>
      <c r="AE251" s="23">
        <v>1</v>
      </c>
      <c r="AF251" s="23">
        <v>0</v>
      </c>
      <c r="AG251" s="23">
        <v>1</v>
      </c>
      <c r="AH251" s="23">
        <v>1</v>
      </c>
      <c r="AI251" s="23">
        <v>0</v>
      </c>
      <c r="AJ251" s="23">
        <v>0</v>
      </c>
      <c r="AK251" s="23">
        <v>0</v>
      </c>
      <c r="AL251" s="23" t="s">
        <v>781</v>
      </c>
      <c r="AN251" s="23">
        <v>1000</v>
      </c>
      <c r="AO251" s="23">
        <v>1000</v>
      </c>
      <c r="AQ251" s="23">
        <v>1000</v>
      </c>
      <c r="AR251" s="23">
        <v>0</v>
      </c>
      <c r="AS251" s="23">
        <v>0</v>
      </c>
      <c r="AU251" s="23" t="s">
        <v>796</v>
      </c>
      <c r="AV251" s="23" t="s">
        <v>806</v>
      </c>
      <c r="AX251" s="23" t="s">
        <v>785</v>
      </c>
      <c r="BP251" s="23" t="s">
        <v>781</v>
      </c>
      <c r="BR251" s="23">
        <v>1000</v>
      </c>
      <c r="BS251" s="23">
        <v>1000</v>
      </c>
      <c r="BU251" s="23">
        <v>1000</v>
      </c>
      <c r="BV251" s="23">
        <v>0</v>
      </c>
      <c r="BW251" s="23">
        <v>0</v>
      </c>
      <c r="BY251" s="23" t="s">
        <v>796</v>
      </c>
      <c r="BZ251" s="23" t="s">
        <v>806</v>
      </c>
      <c r="CB251" s="23" t="s">
        <v>785</v>
      </c>
      <c r="CT251" s="23" t="s">
        <v>781</v>
      </c>
      <c r="CV251" s="23">
        <v>3000</v>
      </c>
      <c r="CW251" s="23">
        <v>3000</v>
      </c>
      <c r="CY251" s="23">
        <v>3000</v>
      </c>
      <c r="CZ251" s="23">
        <v>0</v>
      </c>
      <c r="DA251" s="23">
        <v>0</v>
      </c>
      <c r="DC251" s="23" t="s">
        <v>782</v>
      </c>
      <c r="DE251" s="23" t="s">
        <v>783</v>
      </c>
      <c r="DF251" s="23" t="s">
        <v>785</v>
      </c>
      <c r="DX251" s="23" t="s">
        <v>781</v>
      </c>
      <c r="DZ251" s="23">
        <v>4500</v>
      </c>
      <c r="EA251" s="23">
        <v>4500</v>
      </c>
      <c r="EC251" s="23">
        <v>4500</v>
      </c>
      <c r="ED251" s="23">
        <v>0</v>
      </c>
      <c r="EE251" s="23">
        <v>0</v>
      </c>
      <c r="EG251" s="23" t="s">
        <v>782</v>
      </c>
      <c r="EI251" s="23" t="s">
        <v>783</v>
      </c>
      <c r="EJ251" s="23" t="s">
        <v>785</v>
      </c>
      <c r="FB251" s="23" t="s">
        <v>781</v>
      </c>
      <c r="FD251" s="23">
        <v>3000</v>
      </c>
      <c r="FE251" s="23">
        <v>3000</v>
      </c>
      <c r="FG251" s="23">
        <v>3000</v>
      </c>
      <c r="FH251" s="23">
        <v>0</v>
      </c>
      <c r="FI251" s="23">
        <v>0</v>
      </c>
      <c r="FK251" s="23" t="s">
        <v>782</v>
      </c>
      <c r="FM251" s="23" t="s">
        <v>783</v>
      </c>
      <c r="FN251" s="23" t="s">
        <v>785</v>
      </c>
      <c r="LX251" s="23" t="s">
        <v>786</v>
      </c>
      <c r="LZ251" s="23">
        <v>400</v>
      </c>
      <c r="MA251" s="23">
        <v>400</v>
      </c>
      <c r="MC251" s="23">
        <v>400</v>
      </c>
      <c r="MD251" s="23">
        <v>0</v>
      </c>
      <c r="ME251" s="23">
        <v>0</v>
      </c>
      <c r="MG251" s="23" t="s">
        <v>796</v>
      </c>
      <c r="MH251" s="23" t="s">
        <v>806</v>
      </c>
      <c r="MJ251" s="23" t="s">
        <v>785</v>
      </c>
      <c r="QN251" s="23" t="s">
        <v>781</v>
      </c>
      <c r="QP251" s="23">
        <v>1250</v>
      </c>
      <c r="QQ251" s="23">
        <v>1250</v>
      </c>
      <c r="QS251" s="23">
        <v>1200</v>
      </c>
      <c r="QT251" s="23">
        <v>4.1666666666666661</v>
      </c>
      <c r="QU251" s="23">
        <v>50</v>
      </c>
      <c r="QW251" s="23" t="s">
        <v>796</v>
      </c>
      <c r="QX251" s="23" t="s">
        <v>806</v>
      </c>
      <c r="QZ251" s="23" t="s">
        <v>785</v>
      </c>
      <c r="VD251" s="23" t="s">
        <v>781</v>
      </c>
      <c r="VF251" s="23">
        <v>1000</v>
      </c>
      <c r="VG251" s="23">
        <v>1000</v>
      </c>
      <c r="VI251" s="23">
        <v>1000</v>
      </c>
      <c r="VJ251" s="23">
        <v>0</v>
      </c>
      <c r="VK251" s="23">
        <v>0</v>
      </c>
      <c r="VM251" s="23" t="s">
        <v>782</v>
      </c>
      <c r="VO251" s="23" t="s">
        <v>783</v>
      </c>
      <c r="VP251" s="23" t="s">
        <v>785</v>
      </c>
      <c r="WH251" s="23" t="s">
        <v>781</v>
      </c>
      <c r="WJ251" s="23">
        <v>2500</v>
      </c>
      <c r="WK251" s="23">
        <v>2500</v>
      </c>
      <c r="WM251" s="23">
        <v>2500</v>
      </c>
      <c r="WN251" s="23">
        <v>0</v>
      </c>
      <c r="WO251" s="23">
        <v>0</v>
      </c>
      <c r="WQ251" s="23" t="s">
        <v>782</v>
      </c>
      <c r="WS251" s="23" t="s">
        <v>783</v>
      </c>
      <c r="WT251" s="23" t="s">
        <v>785</v>
      </c>
      <c r="AAB251" s="23" t="s">
        <v>2171</v>
      </c>
      <c r="AAC251" s="25">
        <v>174550473</v>
      </c>
      <c r="AAD251" s="23">
        <v>44314.642951388887</v>
      </c>
      <c r="AAF251" s="23" t="s">
        <v>2172</v>
      </c>
      <c r="AAG251" s="23" t="s">
        <v>2173</v>
      </c>
      <c r="AAJ251" s="23">
        <v>258</v>
      </c>
    </row>
    <row r="252" spans="1:712" x14ac:dyDescent="0.3">
      <c r="A252" s="23" t="s">
        <v>3202</v>
      </c>
      <c r="B252" s="25">
        <v>44314.375073379633</v>
      </c>
      <c r="C252" s="25">
        <v>44314.383461504629</v>
      </c>
      <c r="D252" s="25">
        <v>44314</v>
      </c>
      <c r="E252" s="23" t="s">
        <v>2177</v>
      </c>
      <c r="F252" s="23" t="s">
        <v>798</v>
      </c>
      <c r="G252" s="25">
        <v>44314</v>
      </c>
      <c r="H252" s="23" t="s">
        <v>799</v>
      </c>
      <c r="I252" s="23" t="s">
        <v>800</v>
      </c>
      <c r="J252" s="23" t="s">
        <v>800</v>
      </c>
      <c r="K252" s="23" t="s">
        <v>800</v>
      </c>
      <c r="L252" s="23" t="s">
        <v>793</v>
      </c>
      <c r="M252" s="23" t="s">
        <v>3203</v>
      </c>
      <c r="N252" s="23" t="s">
        <v>3152</v>
      </c>
      <c r="O252" s="23">
        <v>1</v>
      </c>
      <c r="P252" s="23">
        <v>1</v>
      </c>
      <c r="Q252" s="23">
        <v>1</v>
      </c>
      <c r="R252" s="23">
        <v>1</v>
      </c>
      <c r="S252" s="23">
        <v>1</v>
      </c>
      <c r="T252" s="23">
        <v>0</v>
      </c>
      <c r="U252" s="23">
        <v>0</v>
      </c>
      <c r="V252" s="23">
        <v>0</v>
      </c>
      <c r="W252" s="23">
        <v>0</v>
      </c>
      <c r="X252" s="23">
        <v>0</v>
      </c>
      <c r="Y252" s="23">
        <v>1</v>
      </c>
      <c r="Z252" s="23">
        <v>0</v>
      </c>
      <c r="AA252" s="23">
        <v>0</v>
      </c>
      <c r="AB252" s="23">
        <v>1</v>
      </c>
      <c r="AC252" s="23">
        <v>1</v>
      </c>
      <c r="AD252" s="23">
        <v>0</v>
      </c>
      <c r="AE252" s="23">
        <v>1</v>
      </c>
      <c r="AF252" s="23">
        <v>1</v>
      </c>
      <c r="AG252" s="23">
        <v>1</v>
      </c>
      <c r="AH252" s="23">
        <v>1</v>
      </c>
      <c r="AI252" s="23">
        <v>0</v>
      </c>
      <c r="AJ252" s="23">
        <v>0</v>
      </c>
      <c r="AK252" s="23">
        <v>0</v>
      </c>
      <c r="AL252" s="23" t="s">
        <v>781</v>
      </c>
      <c r="AN252" s="23">
        <v>1000</v>
      </c>
      <c r="AO252" s="23">
        <v>1000</v>
      </c>
      <c r="AQ252" s="23">
        <v>1000</v>
      </c>
      <c r="AR252" s="23">
        <v>0</v>
      </c>
      <c r="AS252" s="23">
        <v>0</v>
      </c>
      <c r="AU252" s="23" t="s">
        <v>796</v>
      </c>
      <c r="AV252" s="23" t="s">
        <v>806</v>
      </c>
      <c r="AX252" s="23" t="s">
        <v>785</v>
      </c>
      <c r="BP252" s="23" t="s">
        <v>781</v>
      </c>
      <c r="BR252" s="23">
        <v>1000</v>
      </c>
      <c r="BS252" s="23">
        <v>1000</v>
      </c>
      <c r="BU252" s="23">
        <v>1000</v>
      </c>
      <c r="BV252" s="23">
        <v>0</v>
      </c>
      <c r="BW252" s="23">
        <v>0</v>
      </c>
      <c r="BY252" s="23" t="s">
        <v>796</v>
      </c>
      <c r="BZ252" s="23" t="s">
        <v>806</v>
      </c>
      <c r="CB252" s="23" t="s">
        <v>785</v>
      </c>
      <c r="CT252" s="23" t="s">
        <v>781</v>
      </c>
      <c r="CV252" s="23">
        <v>3000</v>
      </c>
      <c r="CW252" s="23">
        <v>3000</v>
      </c>
      <c r="CY252" s="23">
        <v>3000</v>
      </c>
      <c r="CZ252" s="23">
        <v>0</v>
      </c>
      <c r="DA252" s="23">
        <v>0</v>
      </c>
      <c r="DC252" s="23" t="s">
        <v>796</v>
      </c>
      <c r="DD252" s="23" t="s">
        <v>806</v>
      </c>
      <c r="DF252" s="23" t="s">
        <v>785</v>
      </c>
      <c r="DX252" s="23" t="s">
        <v>781</v>
      </c>
      <c r="DZ252" s="23">
        <v>4500</v>
      </c>
      <c r="EA252" s="23">
        <v>4500</v>
      </c>
      <c r="EC252" s="23">
        <v>4500</v>
      </c>
      <c r="ED252" s="23">
        <v>0</v>
      </c>
      <c r="EE252" s="23">
        <v>0</v>
      </c>
      <c r="EG252" s="23" t="s">
        <v>796</v>
      </c>
      <c r="EH252" s="23" t="s">
        <v>806</v>
      </c>
      <c r="EJ252" s="23" t="s">
        <v>785</v>
      </c>
      <c r="FB252" s="23" t="s">
        <v>781</v>
      </c>
      <c r="FD252" s="23">
        <v>3000</v>
      </c>
      <c r="FE252" s="23">
        <v>3000</v>
      </c>
      <c r="FG252" s="23">
        <v>3000</v>
      </c>
      <c r="FH252" s="23">
        <v>0</v>
      </c>
      <c r="FI252" s="23">
        <v>0</v>
      </c>
      <c r="FK252" s="23" t="s">
        <v>796</v>
      </c>
      <c r="FL252" s="23" t="s">
        <v>806</v>
      </c>
      <c r="FN252" s="23" t="s">
        <v>785</v>
      </c>
      <c r="LX252" s="23" t="s">
        <v>786</v>
      </c>
      <c r="LZ252" s="23">
        <v>400</v>
      </c>
      <c r="MA252" s="23">
        <v>400</v>
      </c>
      <c r="MC252" s="23">
        <v>400</v>
      </c>
      <c r="MD252" s="23">
        <v>0</v>
      </c>
      <c r="ME252" s="23">
        <v>0</v>
      </c>
      <c r="MG252" s="23" t="s">
        <v>796</v>
      </c>
      <c r="MH252" s="23" t="s">
        <v>806</v>
      </c>
      <c r="MJ252" s="23" t="s">
        <v>785</v>
      </c>
      <c r="QN252" s="23" t="s">
        <v>781</v>
      </c>
      <c r="QP252" s="23">
        <v>1250</v>
      </c>
      <c r="QQ252" s="23">
        <v>1250</v>
      </c>
      <c r="QS252" s="23">
        <v>1200</v>
      </c>
      <c r="QT252" s="23">
        <v>4.1666666666666661</v>
      </c>
      <c r="QU252" s="23">
        <v>50</v>
      </c>
      <c r="QW252" s="23" t="s">
        <v>796</v>
      </c>
      <c r="QX252" s="23" t="s">
        <v>806</v>
      </c>
      <c r="QZ252" s="23" t="s">
        <v>785</v>
      </c>
      <c r="RR252" s="23" t="s">
        <v>786</v>
      </c>
      <c r="RT252" s="23">
        <v>250</v>
      </c>
      <c r="RU252" s="23">
        <v>250</v>
      </c>
      <c r="RW252" s="23">
        <v>250</v>
      </c>
      <c r="RX252" s="23">
        <v>0</v>
      </c>
      <c r="RY252" s="23">
        <v>0</v>
      </c>
      <c r="SA252" s="23" t="s">
        <v>796</v>
      </c>
      <c r="SB252" s="23" t="s">
        <v>806</v>
      </c>
      <c r="SD252" s="23" t="s">
        <v>785</v>
      </c>
      <c r="SV252" s="23" t="s">
        <v>786</v>
      </c>
      <c r="SX252" s="23">
        <v>100</v>
      </c>
      <c r="SY252" s="23">
        <v>100</v>
      </c>
      <c r="TA252" s="23">
        <v>100</v>
      </c>
      <c r="TB252" s="23">
        <v>0</v>
      </c>
      <c r="TC252" s="23">
        <v>0</v>
      </c>
      <c r="TE252" s="23" t="s">
        <v>796</v>
      </c>
      <c r="TF252" s="23" t="s">
        <v>806</v>
      </c>
      <c r="TH252" s="23" t="s">
        <v>785</v>
      </c>
      <c r="TZ252" s="23" t="s">
        <v>781</v>
      </c>
      <c r="UB252" s="23">
        <v>250</v>
      </c>
      <c r="UC252" s="23">
        <v>250</v>
      </c>
      <c r="UE252" s="23">
        <v>250</v>
      </c>
      <c r="UF252" s="23">
        <v>0</v>
      </c>
      <c r="UG252" s="23">
        <v>0</v>
      </c>
      <c r="UI252" s="23" t="s">
        <v>796</v>
      </c>
      <c r="UJ252" s="23" t="s">
        <v>806</v>
      </c>
      <c r="UL252" s="23" t="s">
        <v>785</v>
      </c>
      <c r="VD252" s="23" t="s">
        <v>781</v>
      </c>
      <c r="VF252" s="23">
        <v>1000</v>
      </c>
      <c r="VG252" s="23">
        <v>1000</v>
      </c>
      <c r="VI252" s="23">
        <v>1000</v>
      </c>
      <c r="VJ252" s="23">
        <v>0</v>
      </c>
      <c r="VK252" s="23">
        <v>0</v>
      </c>
      <c r="VM252" s="23" t="s">
        <v>796</v>
      </c>
      <c r="VN252" s="23" t="s">
        <v>806</v>
      </c>
      <c r="VP252" s="23" t="s">
        <v>785</v>
      </c>
      <c r="WH252" s="23" t="s">
        <v>781</v>
      </c>
      <c r="WJ252" s="23">
        <v>2500</v>
      </c>
      <c r="WK252" s="23">
        <v>2500</v>
      </c>
      <c r="WM252" s="23">
        <v>2500</v>
      </c>
      <c r="WN252" s="23">
        <v>0</v>
      </c>
      <c r="WO252" s="23">
        <v>0</v>
      </c>
      <c r="WQ252" s="23" t="s">
        <v>796</v>
      </c>
      <c r="WR252" s="23" t="s">
        <v>806</v>
      </c>
      <c r="WT252" s="23" t="s">
        <v>785</v>
      </c>
      <c r="AAB252" s="23" t="s">
        <v>2171</v>
      </c>
      <c r="AAC252" s="25">
        <v>174550483</v>
      </c>
      <c r="AAD252" s="23">
        <v>44314.642974537041</v>
      </c>
      <c r="AAF252" s="23" t="s">
        <v>2172</v>
      </c>
      <c r="AAG252" s="23" t="s">
        <v>2173</v>
      </c>
      <c r="AAJ252" s="23">
        <v>259</v>
      </c>
    </row>
    <row r="253" spans="1:712" x14ac:dyDescent="0.3">
      <c r="A253" s="23" t="s">
        <v>3204</v>
      </c>
      <c r="B253" s="25">
        <v>44314.396015405087</v>
      </c>
      <c r="C253" s="25">
        <v>44314.400759108787</v>
      </c>
      <c r="D253" s="25">
        <v>44314</v>
      </c>
      <c r="E253" s="23" t="s">
        <v>2177</v>
      </c>
      <c r="F253" s="23" t="s">
        <v>798</v>
      </c>
      <c r="G253" s="25">
        <v>44314</v>
      </c>
      <c r="H253" s="23" t="s">
        <v>799</v>
      </c>
      <c r="I253" s="23" t="s">
        <v>800</v>
      </c>
      <c r="J253" s="23" t="s">
        <v>800</v>
      </c>
      <c r="K253" s="23" t="s">
        <v>800</v>
      </c>
      <c r="L253" s="23" t="s">
        <v>793</v>
      </c>
      <c r="M253" s="23" t="s">
        <v>3205</v>
      </c>
      <c r="N253" s="23" t="s">
        <v>3152</v>
      </c>
      <c r="O253" s="23">
        <v>1</v>
      </c>
      <c r="P253" s="23">
        <v>1</v>
      </c>
      <c r="Q253" s="23">
        <v>1</v>
      </c>
      <c r="R253" s="23">
        <v>1</v>
      </c>
      <c r="S253" s="23">
        <v>1</v>
      </c>
      <c r="T253" s="23">
        <v>0</v>
      </c>
      <c r="U253" s="23">
        <v>0</v>
      </c>
      <c r="V253" s="23">
        <v>0</v>
      </c>
      <c r="W253" s="23">
        <v>0</v>
      </c>
      <c r="X253" s="23">
        <v>0</v>
      </c>
      <c r="Y253" s="23">
        <v>1</v>
      </c>
      <c r="Z253" s="23">
        <v>0</v>
      </c>
      <c r="AA253" s="23">
        <v>0</v>
      </c>
      <c r="AB253" s="23">
        <v>1</v>
      </c>
      <c r="AC253" s="23">
        <v>1</v>
      </c>
      <c r="AD253" s="23">
        <v>0</v>
      </c>
      <c r="AE253" s="23">
        <v>1</v>
      </c>
      <c r="AF253" s="23">
        <v>1</v>
      </c>
      <c r="AG253" s="23">
        <v>1</v>
      </c>
      <c r="AH253" s="23">
        <v>1</v>
      </c>
      <c r="AI253" s="23">
        <v>0</v>
      </c>
      <c r="AJ253" s="23">
        <v>0</v>
      </c>
      <c r="AK253" s="23">
        <v>0</v>
      </c>
      <c r="AL253" s="23" t="s">
        <v>781</v>
      </c>
      <c r="AN253" s="23">
        <v>1000</v>
      </c>
      <c r="AO253" s="23">
        <v>1000</v>
      </c>
      <c r="AQ253" s="23">
        <v>1000</v>
      </c>
      <c r="AR253" s="23">
        <v>0</v>
      </c>
      <c r="AS253" s="23">
        <v>0</v>
      </c>
      <c r="AU253" s="23" t="s">
        <v>796</v>
      </c>
      <c r="AV253" s="23" t="s">
        <v>806</v>
      </c>
      <c r="AX253" s="23" t="s">
        <v>785</v>
      </c>
      <c r="BP253" s="23" t="s">
        <v>781</v>
      </c>
      <c r="BR253" s="23">
        <v>1000</v>
      </c>
      <c r="BS253" s="23">
        <v>1000</v>
      </c>
      <c r="BU253" s="23">
        <v>1000</v>
      </c>
      <c r="BV253" s="23">
        <v>0</v>
      </c>
      <c r="BW253" s="23">
        <v>0</v>
      </c>
      <c r="BY253" s="23" t="s">
        <v>796</v>
      </c>
      <c r="BZ253" s="23" t="s">
        <v>806</v>
      </c>
      <c r="CB253" s="23" t="s">
        <v>785</v>
      </c>
      <c r="CT253" s="23" t="s">
        <v>781</v>
      </c>
      <c r="CV253" s="23">
        <v>3000</v>
      </c>
      <c r="CW253" s="23">
        <v>3000</v>
      </c>
      <c r="CY253" s="23">
        <v>3000</v>
      </c>
      <c r="CZ253" s="23">
        <v>0</v>
      </c>
      <c r="DA253" s="23">
        <v>0</v>
      </c>
      <c r="DC253" s="23" t="s">
        <v>796</v>
      </c>
      <c r="DD253" s="23" t="s">
        <v>806</v>
      </c>
      <c r="DF253" s="23" t="s">
        <v>785</v>
      </c>
      <c r="DX253" s="23" t="s">
        <v>781</v>
      </c>
      <c r="DZ253" s="23">
        <v>4500</v>
      </c>
      <c r="EA253" s="23">
        <v>4500</v>
      </c>
      <c r="EC253" s="23">
        <v>4500</v>
      </c>
      <c r="ED253" s="23">
        <v>0</v>
      </c>
      <c r="EE253" s="23">
        <v>0</v>
      </c>
      <c r="EG253" s="23" t="s">
        <v>796</v>
      </c>
      <c r="EH253" s="23" t="s">
        <v>806</v>
      </c>
      <c r="EJ253" s="23" t="s">
        <v>785</v>
      </c>
      <c r="FB253" s="23" t="s">
        <v>781</v>
      </c>
      <c r="FD253" s="23">
        <v>3000</v>
      </c>
      <c r="FE253" s="23">
        <v>3000</v>
      </c>
      <c r="FG253" s="23">
        <v>3000</v>
      </c>
      <c r="FH253" s="23">
        <v>0</v>
      </c>
      <c r="FI253" s="23">
        <v>0</v>
      </c>
      <c r="FK253" s="23" t="s">
        <v>796</v>
      </c>
      <c r="FL253" s="23" t="s">
        <v>806</v>
      </c>
      <c r="FN253" s="23" t="s">
        <v>785</v>
      </c>
      <c r="LX253" s="23" t="s">
        <v>786</v>
      </c>
      <c r="LZ253" s="23">
        <v>400</v>
      </c>
      <c r="MA253" s="23">
        <v>400</v>
      </c>
      <c r="MC253" s="23">
        <v>400</v>
      </c>
      <c r="MD253" s="23">
        <v>0</v>
      </c>
      <c r="ME253" s="23">
        <v>0</v>
      </c>
      <c r="MG253" s="23" t="s">
        <v>796</v>
      </c>
      <c r="MH253" s="23" t="s">
        <v>806</v>
      </c>
      <c r="MJ253" s="23" t="s">
        <v>785</v>
      </c>
      <c r="QN253" s="23" t="s">
        <v>781</v>
      </c>
      <c r="QP253" s="23">
        <v>1250</v>
      </c>
      <c r="QQ253" s="23">
        <v>1250</v>
      </c>
      <c r="QS253" s="23">
        <v>1200</v>
      </c>
      <c r="QT253" s="23">
        <v>4.1666666666666661</v>
      </c>
      <c r="QU253" s="23">
        <v>50</v>
      </c>
      <c r="QW253" s="23" t="s">
        <v>796</v>
      </c>
      <c r="QX253" s="23" t="s">
        <v>806</v>
      </c>
      <c r="QZ253" s="23" t="s">
        <v>785</v>
      </c>
      <c r="RR253" s="23" t="s">
        <v>786</v>
      </c>
      <c r="RT253" s="23">
        <v>250</v>
      </c>
      <c r="RU253" s="23">
        <v>250</v>
      </c>
      <c r="RW253" s="23">
        <v>250</v>
      </c>
      <c r="RX253" s="23">
        <v>0</v>
      </c>
      <c r="RY253" s="23">
        <v>0</v>
      </c>
      <c r="SA253" s="23" t="s">
        <v>796</v>
      </c>
      <c r="SB253" s="23" t="s">
        <v>806</v>
      </c>
      <c r="SD253" s="23" t="s">
        <v>785</v>
      </c>
      <c r="SV253" s="23" t="s">
        <v>786</v>
      </c>
      <c r="SX253" s="23">
        <v>100</v>
      </c>
      <c r="SY253" s="23">
        <v>100</v>
      </c>
      <c r="TA253" s="23">
        <v>100</v>
      </c>
      <c r="TB253" s="23">
        <v>0</v>
      </c>
      <c r="TC253" s="23">
        <v>0</v>
      </c>
      <c r="TE253" s="23" t="s">
        <v>796</v>
      </c>
      <c r="TF253" s="23" t="s">
        <v>806</v>
      </c>
      <c r="TH253" s="23" t="s">
        <v>785</v>
      </c>
      <c r="TZ253" s="23" t="s">
        <v>781</v>
      </c>
      <c r="UB253" s="23">
        <v>250</v>
      </c>
      <c r="UC253" s="23">
        <v>250</v>
      </c>
      <c r="UE253" s="23">
        <v>250</v>
      </c>
      <c r="UF253" s="23">
        <v>0</v>
      </c>
      <c r="UG253" s="23">
        <v>0</v>
      </c>
      <c r="UI253" s="23" t="s">
        <v>796</v>
      </c>
      <c r="UJ253" s="23" t="s">
        <v>806</v>
      </c>
      <c r="UL253" s="23" t="s">
        <v>785</v>
      </c>
      <c r="VD253" s="23" t="s">
        <v>781</v>
      </c>
      <c r="VF253" s="23">
        <v>1000</v>
      </c>
      <c r="VG253" s="23">
        <v>1000</v>
      </c>
      <c r="VI253" s="23">
        <v>1000</v>
      </c>
      <c r="VJ253" s="23">
        <v>0</v>
      </c>
      <c r="VK253" s="23">
        <v>0</v>
      </c>
      <c r="VM253" s="23" t="s">
        <v>796</v>
      </c>
      <c r="VN253" s="23" t="s">
        <v>806</v>
      </c>
      <c r="VP253" s="23" t="s">
        <v>785</v>
      </c>
      <c r="WH253" s="23" t="s">
        <v>781</v>
      </c>
      <c r="WJ253" s="23">
        <v>2500</v>
      </c>
      <c r="WK253" s="23">
        <v>2500</v>
      </c>
      <c r="WM253" s="23">
        <v>2500</v>
      </c>
      <c r="WN253" s="23">
        <v>0</v>
      </c>
      <c r="WO253" s="23">
        <v>0</v>
      </c>
      <c r="WQ253" s="23" t="s">
        <v>796</v>
      </c>
      <c r="WR253" s="23" t="s">
        <v>806</v>
      </c>
      <c r="WT253" s="23" t="s">
        <v>785</v>
      </c>
      <c r="AAB253" s="23" t="s">
        <v>2171</v>
      </c>
      <c r="AAC253" s="25">
        <v>174550492</v>
      </c>
      <c r="AAD253" s="23">
        <v>44314.642997685187</v>
      </c>
      <c r="AAF253" s="23" t="s">
        <v>2172</v>
      </c>
      <c r="AAG253" s="23" t="s">
        <v>2173</v>
      </c>
      <c r="AAJ253" s="23">
        <v>260</v>
      </c>
    </row>
    <row r="254" spans="1:712" x14ac:dyDescent="0.3">
      <c r="A254" s="23" t="s">
        <v>3206</v>
      </c>
      <c r="B254" s="25">
        <v>44314.401759201377</v>
      </c>
      <c r="C254" s="25">
        <v>44314.404654363432</v>
      </c>
      <c r="D254" s="25">
        <v>44314</v>
      </c>
      <c r="E254" s="23" t="s">
        <v>2177</v>
      </c>
      <c r="F254" s="23" t="s">
        <v>798</v>
      </c>
      <c r="G254" s="25">
        <v>44314</v>
      </c>
      <c r="H254" s="23" t="s">
        <v>799</v>
      </c>
      <c r="I254" s="23" t="s">
        <v>800</v>
      </c>
      <c r="J254" s="23" t="s">
        <v>800</v>
      </c>
      <c r="K254" s="23" t="s">
        <v>800</v>
      </c>
      <c r="L254" s="23" t="s">
        <v>793</v>
      </c>
      <c r="M254" s="23" t="s">
        <v>3207</v>
      </c>
      <c r="N254" s="23" t="s">
        <v>3208</v>
      </c>
      <c r="O254" s="23">
        <v>0</v>
      </c>
      <c r="P254" s="23">
        <v>0</v>
      </c>
      <c r="Q254" s="23">
        <v>0</v>
      </c>
      <c r="R254" s="23">
        <v>0</v>
      </c>
      <c r="S254" s="23">
        <v>0</v>
      </c>
      <c r="T254" s="23">
        <v>0</v>
      </c>
      <c r="U254" s="23">
        <v>0</v>
      </c>
      <c r="V254" s="23">
        <v>0</v>
      </c>
      <c r="W254" s="23">
        <v>0</v>
      </c>
      <c r="X254" s="23">
        <v>0</v>
      </c>
      <c r="Y254" s="23">
        <v>0</v>
      </c>
      <c r="Z254" s="23">
        <v>0</v>
      </c>
      <c r="AA254" s="23">
        <v>0</v>
      </c>
      <c r="AB254" s="23">
        <v>1</v>
      </c>
      <c r="AC254" s="23">
        <v>1</v>
      </c>
      <c r="AD254" s="23">
        <v>0</v>
      </c>
      <c r="AE254" s="23">
        <v>1</v>
      </c>
      <c r="AF254" s="23">
        <v>1</v>
      </c>
      <c r="AG254" s="23">
        <v>0</v>
      </c>
      <c r="AH254" s="23">
        <v>1</v>
      </c>
      <c r="AI254" s="23">
        <v>0</v>
      </c>
      <c r="AJ254" s="23">
        <v>0</v>
      </c>
      <c r="AK254" s="23">
        <v>0</v>
      </c>
      <c r="QN254" s="23" t="s">
        <v>781</v>
      </c>
      <c r="QP254" s="23">
        <v>1250</v>
      </c>
      <c r="QQ254" s="23">
        <v>1250</v>
      </c>
      <c r="QS254" s="23">
        <v>1200</v>
      </c>
      <c r="QT254" s="23">
        <v>4.1666666666666661</v>
      </c>
      <c r="QU254" s="23">
        <v>50</v>
      </c>
      <c r="QW254" s="23" t="s">
        <v>796</v>
      </c>
      <c r="QX254" s="23" t="s">
        <v>806</v>
      </c>
      <c r="QZ254" s="23" t="s">
        <v>785</v>
      </c>
      <c r="RR254" s="23" t="s">
        <v>786</v>
      </c>
      <c r="RT254" s="23">
        <v>250</v>
      </c>
      <c r="RU254" s="23">
        <v>250</v>
      </c>
      <c r="RW254" s="23">
        <v>250</v>
      </c>
      <c r="RX254" s="23">
        <v>0</v>
      </c>
      <c r="RY254" s="23">
        <v>0</v>
      </c>
      <c r="SA254" s="23" t="s">
        <v>796</v>
      </c>
      <c r="SB254" s="23" t="s">
        <v>806</v>
      </c>
      <c r="SD254" s="23" t="s">
        <v>785</v>
      </c>
      <c r="SV254" s="23" t="s">
        <v>786</v>
      </c>
      <c r="SX254" s="23">
        <v>100</v>
      </c>
      <c r="SY254" s="23">
        <v>100</v>
      </c>
      <c r="TA254" s="23">
        <v>100</v>
      </c>
      <c r="TB254" s="23">
        <v>0</v>
      </c>
      <c r="TC254" s="23">
        <v>0</v>
      </c>
      <c r="TE254" s="23" t="s">
        <v>796</v>
      </c>
      <c r="TF254" s="23" t="s">
        <v>806</v>
      </c>
      <c r="TH254" s="23" t="s">
        <v>785</v>
      </c>
      <c r="TZ254" s="23" t="s">
        <v>781</v>
      </c>
      <c r="UB254" s="23">
        <v>250</v>
      </c>
      <c r="UC254" s="23">
        <v>250</v>
      </c>
      <c r="UE254" s="23">
        <v>250</v>
      </c>
      <c r="UF254" s="23">
        <v>0</v>
      </c>
      <c r="UG254" s="23">
        <v>0</v>
      </c>
      <c r="UI254" s="23" t="s">
        <v>796</v>
      </c>
      <c r="UJ254" s="23" t="s">
        <v>806</v>
      </c>
      <c r="UL254" s="23" t="s">
        <v>785</v>
      </c>
      <c r="WH254" s="23" t="s">
        <v>781</v>
      </c>
      <c r="WJ254" s="23">
        <v>2500</v>
      </c>
      <c r="WK254" s="23">
        <v>2500</v>
      </c>
      <c r="WM254" s="23">
        <v>2500</v>
      </c>
      <c r="WN254" s="23">
        <v>0</v>
      </c>
      <c r="WO254" s="23">
        <v>0</v>
      </c>
      <c r="WQ254" s="23" t="s">
        <v>796</v>
      </c>
      <c r="WR254" s="23" t="s">
        <v>806</v>
      </c>
      <c r="WT254" s="23" t="s">
        <v>785</v>
      </c>
      <c r="AAB254" s="23" t="s">
        <v>2171</v>
      </c>
      <c r="AAC254" s="25">
        <v>174550503</v>
      </c>
      <c r="AAD254" s="23">
        <v>44314.643020833333</v>
      </c>
      <c r="AAF254" s="23" t="s">
        <v>2172</v>
      </c>
      <c r="AAG254" s="23" t="s">
        <v>2173</v>
      </c>
      <c r="AAJ254" s="23">
        <v>261</v>
      </c>
    </row>
    <row r="255" spans="1:712" x14ac:dyDescent="0.3">
      <c r="A255" s="23" t="s">
        <v>3209</v>
      </c>
      <c r="B255" s="25">
        <v>44314.415654178243</v>
      </c>
      <c r="C255" s="25">
        <v>44314.421350914352</v>
      </c>
      <c r="D255" s="25">
        <v>44314</v>
      </c>
      <c r="E255" s="23" t="s">
        <v>2177</v>
      </c>
      <c r="F255" s="23" t="s">
        <v>798</v>
      </c>
      <c r="G255" s="25">
        <v>44314</v>
      </c>
      <c r="H255" s="23" t="s">
        <v>799</v>
      </c>
      <c r="I255" s="23" t="s">
        <v>800</v>
      </c>
      <c r="J255" s="23" t="s">
        <v>800</v>
      </c>
      <c r="K255" s="23" t="s">
        <v>800</v>
      </c>
      <c r="L255" s="23" t="s">
        <v>793</v>
      </c>
      <c r="M255" s="23" t="s">
        <v>3210</v>
      </c>
      <c r="N255" s="23" t="s">
        <v>3211</v>
      </c>
      <c r="O255" s="23">
        <v>0</v>
      </c>
      <c r="P255" s="23">
        <v>0</v>
      </c>
      <c r="Q255" s="23">
        <v>0</v>
      </c>
      <c r="R255" s="23">
        <v>0</v>
      </c>
      <c r="S255" s="23">
        <v>0</v>
      </c>
      <c r="T255" s="23">
        <v>0</v>
      </c>
      <c r="U255" s="23">
        <v>0</v>
      </c>
      <c r="V255" s="23">
        <v>0</v>
      </c>
      <c r="W255" s="23">
        <v>0</v>
      </c>
      <c r="X255" s="23">
        <v>0</v>
      </c>
      <c r="Y255" s="23">
        <v>1</v>
      </c>
      <c r="Z255" s="23">
        <v>0</v>
      </c>
      <c r="AA255" s="23">
        <v>0</v>
      </c>
      <c r="AB255" s="23">
        <v>1</v>
      </c>
      <c r="AC255" s="23">
        <v>1</v>
      </c>
      <c r="AD255" s="23">
        <v>0</v>
      </c>
      <c r="AE255" s="23">
        <v>0</v>
      </c>
      <c r="AF255" s="23">
        <v>1</v>
      </c>
      <c r="AG255" s="23">
        <v>0</v>
      </c>
      <c r="AH255" s="23">
        <v>1</v>
      </c>
      <c r="AI255" s="23">
        <v>0</v>
      </c>
      <c r="AJ255" s="23">
        <v>0</v>
      </c>
      <c r="AK255" s="23">
        <v>0</v>
      </c>
      <c r="LX255" s="23" t="s">
        <v>786</v>
      </c>
      <c r="LZ255" s="23">
        <v>400</v>
      </c>
      <c r="MA255" s="23">
        <v>400</v>
      </c>
      <c r="MC255" s="23">
        <v>400</v>
      </c>
      <c r="MD255" s="23">
        <v>0</v>
      </c>
      <c r="ME255" s="23">
        <v>0</v>
      </c>
      <c r="MG255" s="23" t="s">
        <v>796</v>
      </c>
      <c r="MH255" s="23" t="s">
        <v>806</v>
      </c>
      <c r="MJ255" s="23" t="s">
        <v>785</v>
      </c>
      <c r="RR255" s="23" t="s">
        <v>786</v>
      </c>
      <c r="RT255" s="23">
        <v>250</v>
      </c>
      <c r="RU255" s="23">
        <v>250</v>
      </c>
      <c r="RW255" s="23">
        <v>250</v>
      </c>
      <c r="RX255" s="23">
        <v>0</v>
      </c>
      <c r="RY255" s="23">
        <v>0</v>
      </c>
      <c r="SA255" s="23" t="s">
        <v>796</v>
      </c>
      <c r="SB255" s="23" t="s">
        <v>806</v>
      </c>
      <c r="SD255" s="23" t="s">
        <v>785</v>
      </c>
      <c r="SV255" s="23" t="s">
        <v>786</v>
      </c>
      <c r="SX255" s="23">
        <v>100</v>
      </c>
      <c r="SY255" s="23">
        <v>100</v>
      </c>
      <c r="TA255" s="23">
        <v>100</v>
      </c>
      <c r="TB255" s="23">
        <v>0</v>
      </c>
      <c r="TC255" s="23">
        <v>0</v>
      </c>
      <c r="TE255" s="23" t="s">
        <v>796</v>
      </c>
      <c r="TF255" s="23" t="s">
        <v>806</v>
      </c>
      <c r="TH255" s="23" t="s">
        <v>785</v>
      </c>
      <c r="TZ255" s="23" t="s">
        <v>781</v>
      </c>
      <c r="UB255" s="23">
        <v>250</v>
      </c>
      <c r="UC255" s="23">
        <v>250</v>
      </c>
      <c r="UE255" s="23">
        <v>250</v>
      </c>
      <c r="UF255" s="23">
        <v>0</v>
      </c>
      <c r="UG255" s="23">
        <v>0</v>
      </c>
      <c r="UI255" s="23" t="s">
        <v>796</v>
      </c>
      <c r="UJ255" s="23" t="s">
        <v>806</v>
      </c>
      <c r="UL255" s="23" t="s">
        <v>785</v>
      </c>
      <c r="WH255" s="23" t="s">
        <v>781</v>
      </c>
      <c r="WJ255" s="23">
        <v>2500</v>
      </c>
      <c r="WK255" s="23">
        <v>2500</v>
      </c>
      <c r="WM255" s="23">
        <v>2500</v>
      </c>
      <c r="WN255" s="23">
        <v>0</v>
      </c>
      <c r="WO255" s="23">
        <v>0</v>
      </c>
      <c r="WQ255" s="23" t="s">
        <v>796</v>
      </c>
      <c r="WR255" s="23" t="s">
        <v>806</v>
      </c>
      <c r="WT255" s="23" t="s">
        <v>785</v>
      </c>
      <c r="AAB255" s="23" t="s">
        <v>2171</v>
      </c>
      <c r="AAC255" s="25">
        <v>174550518</v>
      </c>
      <c r="AAD255" s="23">
        <v>44314.643043981487</v>
      </c>
      <c r="AAF255" s="23" t="s">
        <v>2172</v>
      </c>
      <c r="AAG255" s="23" t="s">
        <v>2173</v>
      </c>
      <c r="AAJ255" s="23">
        <v>262</v>
      </c>
    </row>
    <row r="256" spans="1:712" x14ac:dyDescent="0.3">
      <c r="A256" s="23" t="s">
        <v>3212</v>
      </c>
      <c r="B256" s="25">
        <v>44314.423199305558</v>
      </c>
      <c r="C256" s="25">
        <v>44314.424515011582</v>
      </c>
      <c r="D256" s="25">
        <v>44314</v>
      </c>
      <c r="E256" s="23" t="s">
        <v>2177</v>
      </c>
      <c r="F256" s="23" t="s">
        <v>798</v>
      </c>
      <c r="G256" s="25">
        <v>44314</v>
      </c>
      <c r="H256" s="23" t="s">
        <v>799</v>
      </c>
      <c r="I256" s="23" t="s">
        <v>800</v>
      </c>
      <c r="J256" s="23" t="s">
        <v>800</v>
      </c>
      <c r="K256" s="23" t="s">
        <v>800</v>
      </c>
      <c r="L256" s="23" t="s">
        <v>793</v>
      </c>
      <c r="M256" s="23" t="s">
        <v>3213</v>
      </c>
      <c r="N256" s="23" t="s">
        <v>801</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1</v>
      </c>
      <c r="AK256" s="23">
        <v>0</v>
      </c>
      <c r="YN256" s="23" t="s">
        <v>781</v>
      </c>
      <c r="YP256" s="23">
        <v>750</v>
      </c>
      <c r="YQ256" s="23">
        <v>750</v>
      </c>
      <c r="YS256" s="23">
        <v>750</v>
      </c>
      <c r="YT256" s="23">
        <v>0</v>
      </c>
      <c r="YU256" s="23">
        <v>0</v>
      </c>
      <c r="YW256" s="23" t="s">
        <v>796</v>
      </c>
      <c r="YX256" s="23" t="s">
        <v>802</v>
      </c>
      <c r="YZ256" s="23" t="s">
        <v>785</v>
      </c>
      <c r="AAB256" s="23" t="s">
        <v>2171</v>
      </c>
      <c r="AAC256" s="25">
        <v>174550527</v>
      </c>
      <c r="AAD256" s="23">
        <v>44314.643067129633</v>
      </c>
      <c r="AAF256" s="23" t="s">
        <v>2172</v>
      </c>
      <c r="AAG256" s="23" t="s">
        <v>2173</v>
      </c>
      <c r="AAJ256" s="23">
        <v>263</v>
      </c>
    </row>
    <row r="257" spans="1:712" x14ac:dyDescent="0.3">
      <c r="A257" s="23" t="s">
        <v>3214</v>
      </c>
      <c r="B257" s="25">
        <v>44314.426066898137</v>
      </c>
      <c r="C257" s="25">
        <v>44314.427309733801</v>
      </c>
      <c r="D257" s="25">
        <v>44314</v>
      </c>
      <c r="E257" s="23" t="s">
        <v>2177</v>
      </c>
      <c r="F257" s="23" t="s">
        <v>798</v>
      </c>
      <c r="G257" s="25">
        <v>44314</v>
      </c>
      <c r="H257" s="23" t="s">
        <v>799</v>
      </c>
      <c r="I257" s="23" t="s">
        <v>800</v>
      </c>
      <c r="J257" s="23" t="s">
        <v>800</v>
      </c>
      <c r="K257" s="23" t="s">
        <v>800</v>
      </c>
      <c r="L257" s="23" t="s">
        <v>793</v>
      </c>
      <c r="M257" s="23" t="s">
        <v>3215</v>
      </c>
      <c r="N257" s="23" t="s">
        <v>801</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1</v>
      </c>
      <c r="AK257" s="23">
        <v>0</v>
      </c>
      <c r="YN257" s="23" t="s">
        <v>781</v>
      </c>
      <c r="YP257" s="23">
        <v>750</v>
      </c>
      <c r="YQ257" s="23">
        <v>750</v>
      </c>
      <c r="YS257" s="23">
        <v>750</v>
      </c>
      <c r="YT257" s="23">
        <v>0</v>
      </c>
      <c r="YU257" s="23">
        <v>0</v>
      </c>
      <c r="YW257" s="23" t="s">
        <v>796</v>
      </c>
      <c r="YX257" s="23" t="s">
        <v>802</v>
      </c>
      <c r="YZ257" s="23" t="s">
        <v>785</v>
      </c>
      <c r="AAB257" s="23" t="s">
        <v>2171</v>
      </c>
      <c r="AAC257" s="25">
        <v>174550536</v>
      </c>
      <c r="AAD257" s="23">
        <v>44314.643090277779</v>
      </c>
      <c r="AAF257" s="23" t="s">
        <v>2172</v>
      </c>
      <c r="AAG257" s="23" t="s">
        <v>2173</v>
      </c>
      <c r="AAJ257" s="23">
        <v>264</v>
      </c>
    </row>
    <row r="258" spans="1:712" x14ac:dyDescent="0.3">
      <c r="A258" s="23" t="s">
        <v>3216</v>
      </c>
      <c r="B258" s="25">
        <v>44314.580563252312</v>
      </c>
      <c r="C258" s="25">
        <v>44314.582505752318</v>
      </c>
      <c r="D258" s="25">
        <v>44314</v>
      </c>
      <c r="E258" s="23" t="s">
        <v>2177</v>
      </c>
      <c r="F258" s="23" t="s">
        <v>798</v>
      </c>
      <c r="G258" s="25">
        <v>44314</v>
      </c>
      <c r="H258" s="23" t="s">
        <v>799</v>
      </c>
      <c r="I258" s="23" t="s">
        <v>800</v>
      </c>
      <c r="J258" s="23" t="s">
        <v>800</v>
      </c>
      <c r="K258" s="23" t="s">
        <v>800</v>
      </c>
      <c r="L258" s="23" t="s">
        <v>793</v>
      </c>
      <c r="M258" s="23" t="s">
        <v>3217</v>
      </c>
      <c r="N258" s="23" t="s">
        <v>801</v>
      </c>
      <c r="O258" s="23">
        <v>0</v>
      </c>
      <c r="P258" s="23">
        <v>0</v>
      </c>
      <c r="Q258" s="23">
        <v>0</v>
      </c>
      <c r="R258" s="23">
        <v>0</v>
      </c>
      <c r="S258" s="23">
        <v>0</v>
      </c>
      <c r="T258" s="23">
        <v>0</v>
      </c>
      <c r="U258" s="23">
        <v>0</v>
      </c>
      <c r="V258" s="23">
        <v>0</v>
      </c>
      <c r="W258" s="23">
        <v>0</v>
      </c>
      <c r="X258" s="23">
        <v>0</v>
      </c>
      <c r="Y258" s="23">
        <v>0</v>
      </c>
      <c r="Z258" s="23">
        <v>0</v>
      </c>
      <c r="AA258" s="23">
        <v>0</v>
      </c>
      <c r="AB258" s="23">
        <v>0</v>
      </c>
      <c r="AC258" s="23">
        <v>0</v>
      </c>
      <c r="AD258" s="23">
        <v>0</v>
      </c>
      <c r="AE258" s="23">
        <v>0</v>
      </c>
      <c r="AF258" s="23">
        <v>0</v>
      </c>
      <c r="AG258" s="23">
        <v>0</v>
      </c>
      <c r="AH258" s="23">
        <v>0</v>
      </c>
      <c r="AI258" s="23">
        <v>0</v>
      </c>
      <c r="AJ258" s="23">
        <v>1</v>
      </c>
      <c r="AK258" s="23">
        <v>0</v>
      </c>
      <c r="YN258" s="23" t="s">
        <v>781</v>
      </c>
      <c r="YP258" s="23">
        <v>750</v>
      </c>
      <c r="YQ258" s="23">
        <v>750</v>
      </c>
      <c r="YS258" s="23">
        <v>750</v>
      </c>
      <c r="YT258" s="23">
        <v>0</v>
      </c>
      <c r="YU258" s="23">
        <v>0</v>
      </c>
      <c r="YW258" s="23" t="s">
        <v>796</v>
      </c>
      <c r="YX258" s="23" t="s">
        <v>802</v>
      </c>
      <c r="YZ258" s="23" t="s">
        <v>785</v>
      </c>
      <c r="AAB258" s="23" t="s">
        <v>2171</v>
      </c>
      <c r="AAC258" s="25">
        <v>174550548</v>
      </c>
      <c r="AAD258" s="23">
        <v>44314.643113425933</v>
      </c>
      <c r="AAF258" s="23" t="s">
        <v>2172</v>
      </c>
      <c r="AAG258" s="23" t="s">
        <v>2173</v>
      </c>
      <c r="AAJ258" s="23">
        <v>265</v>
      </c>
    </row>
    <row r="259" spans="1:712" x14ac:dyDescent="0.3">
      <c r="A259" s="23" t="s">
        <v>3218</v>
      </c>
      <c r="B259" s="25">
        <v>44314.598201550922</v>
      </c>
      <c r="C259" s="25">
        <v>44314.60002380787</v>
      </c>
      <c r="D259" s="25">
        <v>44314</v>
      </c>
      <c r="E259" s="23" t="s">
        <v>2177</v>
      </c>
      <c r="F259" s="23" t="s">
        <v>798</v>
      </c>
      <c r="G259" s="25">
        <v>44314</v>
      </c>
      <c r="H259" s="23" t="s">
        <v>799</v>
      </c>
      <c r="I259" s="23" t="s">
        <v>800</v>
      </c>
      <c r="J259" s="23" t="s">
        <v>800</v>
      </c>
      <c r="K259" s="23" t="s">
        <v>800</v>
      </c>
      <c r="L259" s="23" t="s">
        <v>793</v>
      </c>
      <c r="M259" s="23" t="s">
        <v>3219</v>
      </c>
      <c r="N259" s="23" t="s">
        <v>861</v>
      </c>
      <c r="O259" s="23">
        <v>0</v>
      </c>
      <c r="P259" s="23">
        <v>0</v>
      </c>
      <c r="Q259" s="23">
        <v>0</v>
      </c>
      <c r="R259" s="23">
        <v>0</v>
      </c>
      <c r="S259" s="23">
        <v>0</v>
      </c>
      <c r="T259" s="23">
        <v>0</v>
      </c>
      <c r="U259" s="23">
        <v>1</v>
      </c>
      <c r="V259" s="23">
        <v>0</v>
      </c>
      <c r="W259" s="23">
        <v>0</v>
      </c>
      <c r="X259" s="23">
        <v>0</v>
      </c>
      <c r="Y259" s="23">
        <v>0</v>
      </c>
      <c r="Z259" s="23">
        <v>0</v>
      </c>
      <c r="AA259" s="23">
        <v>0</v>
      </c>
      <c r="AB259" s="23">
        <v>0</v>
      </c>
      <c r="AC259" s="23">
        <v>0</v>
      </c>
      <c r="AD259" s="23">
        <v>0</v>
      </c>
      <c r="AE259" s="23">
        <v>0</v>
      </c>
      <c r="AF259" s="23">
        <v>0</v>
      </c>
      <c r="AG259" s="23">
        <v>0</v>
      </c>
      <c r="AH259" s="23">
        <v>0</v>
      </c>
      <c r="AI259" s="23">
        <v>0</v>
      </c>
      <c r="AJ259" s="23">
        <v>0</v>
      </c>
      <c r="AK259" s="23">
        <v>0</v>
      </c>
      <c r="HH259" s="23" t="s">
        <v>781</v>
      </c>
      <c r="HJ259" s="23">
        <v>2500</v>
      </c>
      <c r="HK259" s="23">
        <v>2500</v>
      </c>
      <c r="HM259" s="23">
        <v>2500</v>
      </c>
      <c r="HN259" s="23">
        <v>0</v>
      </c>
      <c r="HO259" s="23">
        <v>0</v>
      </c>
      <c r="HQ259" s="23" t="s">
        <v>794</v>
      </c>
      <c r="HT259" s="23" t="s">
        <v>785</v>
      </c>
      <c r="AAB259" s="23" t="s">
        <v>2171</v>
      </c>
      <c r="AAC259" s="25">
        <v>174550556</v>
      </c>
      <c r="AAD259" s="23">
        <v>44314.643136574072</v>
      </c>
      <c r="AAF259" s="23" t="s">
        <v>2172</v>
      </c>
      <c r="AAG259" s="23" t="s">
        <v>2173</v>
      </c>
      <c r="AAJ259" s="23">
        <v>266</v>
      </c>
    </row>
    <row r="260" spans="1:712" x14ac:dyDescent="0.3">
      <c r="A260" s="23" t="s">
        <v>3220</v>
      </c>
      <c r="B260" s="25">
        <v>44314.6022709838</v>
      </c>
      <c r="C260" s="25">
        <v>44314.604289386567</v>
      </c>
      <c r="D260" s="25">
        <v>44314</v>
      </c>
      <c r="E260" s="23" t="s">
        <v>2177</v>
      </c>
      <c r="F260" s="23" t="s">
        <v>798</v>
      </c>
      <c r="G260" s="25">
        <v>44314</v>
      </c>
      <c r="H260" s="23" t="s">
        <v>799</v>
      </c>
      <c r="I260" s="23" t="s">
        <v>800</v>
      </c>
      <c r="J260" s="23" t="s">
        <v>800</v>
      </c>
      <c r="K260" s="23" t="s">
        <v>800</v>
      </c>
      <c r="L260" s="23" t="s">
        <v>793</v>
      </c>
      <c r="M260" s="23" t="s">
        <v>3221</v>
      </c>
      <c r="N260" s="23" t="s">
        <v>861</v>
      </c>
      <c r="O260" s="23">
        <v>0</v>
      </c>
      <c r="P260" s="23">
        <v>0</v>
      </c>
      <c r="Q260" s="23">
        <v>0</v>
      </c>
      <c r="R260" s="23">
        <v>0</v>
      </c>
      <c r="S260" s="23">
        <v>0</v>
      </c>
      <c r="T260" s="23">
        <v>0</v>
      </c>
      <c r="U260" s="23">
        <v>1</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HH260" s="23" t="s">
        <v>781</v>
      </c>
      <c r="HJ260" s="23">
        <v>2500</v>
      </c>
      <c r="HK260" s="23">
        <v>2500</v>
      </c>
      <c r="HM260" s="23">
        <v>2500</v>
      </c>
      <c r="HN260" s="23">
        <v>0</v>
      </c>
      <c r="HO260" s="23">
        <v>0</v>
      </c>
      <c r="HQ260" s="23" t="s">
        <v>794</v>
      </c>
      <c r="HT260" s="23" t="s">
        <v>785</v>
      </c>
      <c r="AAB260" s="23" t="s">
        <v>2171</v>
      </c>
      <c r="AAC260" s="25">
        <v>174550568</v>
      </c>
      <c r="AAD260" s="23">
        <v>44314.643159722233</v>
      </c>
      <c r="AAF260" s="23" t="s">
        <v>2172</v>
      </c>
      <c r="AAG260" s="23" t="s">
        <v>2173</v>
      </c>
      <c r="AAJ260" s="23">
        <v>267</v>
      </c>
    </row>
    <row r="261" spans="1:712" x14ac:dyDescent="0.3">
      <c r="A261" s="23" t="s">
        <v>3222</v>
      </c>
      <c r="B261" s="25">
        <v>44314.605732534721</v>
      </c>
      <c r="C261" s="25">
        <v>44314.607522442129</v>
      </c>
      <c r="D261" s="25">
        <v>44314</v>
      </c>
      <c r="E261" s="23" t="s">
        <v>2177</v>
      </c>
      <c r="F261" s="23" t="s">
        <v>798</v>
      </c>
      <c r="G261" s="25">
        <v>44314</v>
      </c>
      <c r="H261" s="23" t="s">
        <v>799</v>
      </c>
      <c r="I261" s="23" t="s">
        <v>800</v>
      </c>
      <c r="J261" s="23" t="s">
        <v>800</v>
      </c>
      <c r="K261" s="23" t="s">
        <v>800</v>
      </c>
      <c r="L261" s="23" t="s">
        <v>793</v>
      </c>
      <c r="M261" s="23" t="s">
        <v>3223</v>
      </c>
      <c r="N261" s="23" t="s">
        <v>820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1</v>
      </c>
      <c r="ZR261" s="23" t="s">
        <v>781</v>
      </c>
      <c r="ZT261" s="23" t="s">
        <v>785</v>
      </c>
      <c r="ZU261" s="23">
        <v>10</v>
      </c>
      <c r="ZV261" s="23">
        <v>10</v>
      </c>
      <c r="AAB261" s="23" t="s">
        <v>2171</v>
      </c>
      <c r="AAC261" s="25">
        <v>174550580</v>
      </c>
      <c r="AAD261" s="23">
        <v>44314.643182870372</v>
      </c>
      <c r="AAF261" s="23" t="s">
        <v>2172</v>
      </c>
      <c r="AAG261" s="23" t="s">
        <v>2173</v>
      </c>
      <c r="AAJ261" s="23">
        <v>268</v>
      </c>
    </row>
    <row r="262" spans="1:712" x14ac:dyDescent="0.3">
      <c r="A262" s="23" t="s">
        <v>3224</v>
      </c>
      <c r="B262" s="25">
        <v>44314.61176756944</v>
      </c>
      <c r="C262" s="25">
        <v>44314.613328634259</v>
      </c>
      <c r="D262" s="25">
        <v>44314</v>
      </c>
      <c r="E262" s="23" t="s">
        <v>2177</v>
      </c>
      <c r="F262" s="23" t="s">
        <v>798</v>
      </c>
      <c r="G262" s="25">
        <v>44314</v>
      </c>
      <c r="H262" s="23" t="s">
        <v>799</v>
      </c>
      <c r="I262" s="23" t="s">
        <v>800</v>
      </c>
      <c r="J262" s="23" t="s">
        <v>800</v>
      </c>
      <c r="K262" s="23" t="s">
        <v>800</v>
      </c>
      <c r="L262" s="23" t="s">
        <v>793</v>
      </c>
      <c r="M262" s="23" t="s">
        <v>3225</v>
      </c>
      <c r="N262" s="23" t="s">
        <v>820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1</v>
      </c>
      <c r="ZR262" s="23" t="s">
        <v>781</v>
      </c>
      <c r="ZT262" s="23" t="s">
        <v>785</v>
      </c>
      <c r="ZU262" s="23">
        <v>10</v>
      </c>
      <c r="ZV262" s="23">
        <v>10</v>
      </c>
      <c r="AAB262" s="23" t="s">
        <v>2171</v>
      </c>
      <c r="AAC262" s="25">
        <v>174550586</v>
      </c>
      <c r="AAD262" s="23">
        <v>44314.643206018518</v>
      </c>
      <c r="AAF262" s="23" t="s">
        <v>2172</v>
      </c>
      <c r="AAG262" s="23" t="s">
        <v>2173</v>
      </c>
      <c r="AAJ262" s="23">
        <v>269</v>
      </c>
    </row>
    <row r="263" spans="1:712" x14ac:dyDescent="0.3">
      <c r="A263" s="23" t="s">
        <v>3226</v>
      </c>
      <c r="B263" s="25">
        <v>44314.436416539349</v>
      </c>
      <c r="C263" s="25">
        <v>44314.64887149306</v>
      </c>
      <c r="D263" s="25">
        <v>44314</v>
      </c>
      <c r="E263" s="23" t="s">
        <v>2834</v>
      </c>
      <c r="F263" s="23" t="s">
        <v>816</v>
      </c>
      <c r="G263" s="25">
        <v>44308</v>
      </c>
      <c r="H263" s="23" t="s">
        <v>817</v>
      </c>
      <c r="I263" s="23" t="s">
        <v>818</v>
      </c>
      <c r="J263" s="23" t="s">
        <v>819</v>
      </c>
      <c r="K263" s="23" t="s">
        <v>818</v>
      </c>
      <c r="L263" s="23" t="s">
        <v>793</v>
      </c>
      <c r="M263" s="23" t="s">
        <v>3227</v>
      </c>
      <c r="N263" s="23" t="s">
        <v>3228</v>
      </c>
      <c r="O263" s="23">
        <v>1</v>
      </c>
      <c r="P263" s="23">
        <v>1</v>
      </c>
      <c r="Q263" s="23">
        <v>0</v>
      </c>
      <c r="R263" s="23">
        <v>0</v>
      </c>
      <c r="S263" s="23">
        <v>1</v>
      </c>
      <c r="T263" s="23">
        <v>0</v>
      </c>
      <c r="U263" s="23">
        <v>1</v>
      </c>
      <c r="V263" s="23">
        <v>1</v>
      </c>
      <c r="W263" s="23">
        <v>0</v>
      </c>
      <c r="X263" s="23">
        <v>0</v>
      </c>
      <c r="Y263" s="23">
        <v>1</v>
      </c>
      <c r="Z263" s="23">
        <v>1</v>
      </c>
      <c r="AA263" s="23">
        <v>1</v>
      </c>
      <c r="AB263" s="23">
        <v>1</v>
      </c>
      <c r="AC263" s="23">
        <v>1</v>
      </c>
      <c r="AD263" s="23">
        <v>0</v>
      </c>
      <c r="AE263" s="23">
        <v>1</v>
      </c>
      <c r="AF263" s="23">
        <v>1</v>
      </c>
      <c r="AG263" s="23">
        <v>1</v>
      </c>
      <c r="AH263" s="23">
        <v>0</v>
      </c>
      <c r="AI263" s="23">
        <v>1</v>
      </c>
      <c r="AJ263" s="23">
        <v>0</v>
      </c>
      <c r="AK263" s="23">
        <v>0</v>
      </c>
      <c r="AL263" s="23" t="s">
        <v>781</v>
      </c>
      <c r="AN263" s="23">
        <v>1750</v>
      </c>
      <c r="AO263" s="23">
        <v>1750</v>
      </c>
      <c r="AQ263" s="23">
        <v>1775</v>
      </c>
      <c r="AR263" s="23">
        <v>-1.408450704225352</v>
      </c>
      <c r="AS263" s="23">
        <v>-25</v>
      </c>
      <c r="AU263" s="23" t="s">
        <v>782</v>
      </c>
      <c r="AW263" s="23" t="s">
        <v>821</v>
      </c>
      <c r="AX263" s="23" t="s">
        <v>785</v>
      </c>
      <c r="BP263" s="23" t="s">
        <v>785</v>
      </c>
      <c r="BQ263" s="23">
        <v>18</v>
      </c>
      <c r="BR263" s="23">
        <v>2250</v>
      </c>
      <c r="BS263" s="23">
        <v>2500</v>
      </c>
      <c r="BU263" s="23">
        <v>2778</v>
      </c>
      <c r="BV263" s="23">
        <v>-10.00719942404608</v>
      </c>
      <c r="BW263" s="23">
        <v>-278</v>
      </c>
      <c r="BX263" s="23" t="s">
        <v>2850</v>
      </c>
      <c r="BY263" s="23" t="s">
        <v>782</v>
      </c>
      <c r="CA263" s="23" t="s">
        <v>821</v>
      </c>
      <c r="CB263" s="23" t="s">
        <v>785</v>
      </c>
      <c r="FB263" s="23" t="s">
        <v>781</v>
      </c>
      <c r="FD263" s="23">
        <v>2400</v>
      </c>
      <c r="FE263" s="23">
        <v>2400</v>
      </c>
      <c r="FG263" s="23">
        <v>2125</v>
      </c>
      <c r="FH263" s="23">
        <v>12.941176470588241</v>
      </c>
      <c r="FI263" s="23">
        <v>275</v>
      </c>
      <c r="FJ263" s="23" t="s">
        <v>2837</v>
      </c>
      <c r="FK263" s="23" t="s">
        <v>782</v>
      </c>
      <c r="FM263" s="23" t="s">
        <v>821</v>
      </c>
      <c r="FN263" s="23" t="s">
        <v>781</v>
      </c>
      <c r="FO263" s="23" t="s">
        <v>2721</v>
      </c>
      <c r="FP263" s="23">
        <v>0</v>
      </c>
      <c r="FQ263" s="23">
        <v>1</v>
      </c>
      <c r="FR263" s="23">
        <v>0</v>
      </c>
      <c r="FS263" s="23">
        <v>0</v>
      </c>
      <c r="FT263" s="23">
        <v>0</v>
      </c>
      <c r="FU263" s="23">
        <v>0</v>
      </c>
      <c r="FV263" s="23">
        <v>0</v>
      </c>
      <c r="FW263" s="23">
        <v>0</v>
      </c>
      <c r="FX263" s="23">
        <v>0</v>
      </c>
      <c r="FY263" s="23">
        <v>0</v>
      </c>
      <c r="FZ263" s="23">
        <v>0</v>
      </c>
      <c r="GA263" s="23">
        <v>0</v>
      </c>
      <c r="GB263" s="23">
        <v>1</v>
      </c>
      <c r="GC263" s="23">
        <v>0</v>
      </c>
      <c r="GE263" s="23" t="s">
        <v>3229</v>
      </c>
      <c r="HH263" s="23" t="s">
        <v>785</v>
      </c>
      <c r="HI263" s="23">
        <v>10</v>
      </c>
      <c r="HJ263" s="23">
        <v>6000</v>
      </c>
      <c r="HK263" s="23">
        <v>3000</v>
      </c>
      <c r="HM263" s="23">
        <v>3750</v>
      </c>
      <c r="HN263" s="23">
        <v>-20</v>
      </c>
      <c r="HO263" s="23">
        <v>-750</v>
      </c>
      <c r="HP263" s="23" t="s">
        <v>2850</v>
      </c>
      <c r="HQ263" s="23" t="s">
        <v>782</v>
      </c>
      <c r="HS263" s="23" t="s">
        <v>821</v>
      </c>
      <c r="HT263" s="23" t="s">
        <v>785</v>
      </c>
      <c r="IL263" s="23" t="s">
        <v>785</v>
      </c>
      <c r="IM263" s="23">
        <v>20</v>
      </c>
      <c r="IN263" s="23">
        <v>5000</v>
      </c>
      <c r="IO263" s="23">
        <v>7500</v>
      </c>
      <c r="IQ263" s="23">
        <v>5000</v>
      </c>
      <c r="IR263" s="23">
        <v>50</v>
      </c>
      <c r="IS263" s="23">
        <v>2500</v>
      </c>
      <c r="IT263" s="23" t="s">
        <v>3230</v>
      </c>
      <c r="IU263" s="23" t="s">
        <v>796</v>
      </c>
      <c r="IV263" s="23" t="s">
        <v>806</v>
      </c>
      <c r="IX263" s="23" t="s">
        <v>781</v>
      </c>
      <c r="IY263" s="23" t="s">
        <v>2721</v>
      </c>
      <c r="IZ263" s="23">
        <v>0</v>
      </c>
      <c r="JA263" s="23">
        <v>1</v>
      </c>
      <c r="JB263" s="23">
        <v>0</v>
      </c>
      <c r="JC263" s="23">
        <v>0</v>
      </c>
      <c r="JD263" s="23">
        <v>0</v>
      </c>
      <c r="JE263" s="23">
        <v>0</v>
      </c>
      <c r="JF263" s="23">
        <v>0</v>
      </c>
      <c r="JG263" s="23">
        <v>0</v>
      </c>
      <c r="JH263" s="23">
        <v>0</v>
      </c>
      <c r="JI263" s="23">
        <v>0</v>
      </c>
      <c r="JJ263" s="23">
        <v>0</v>
      </c>
      <c r="JK263" s="23">
        <v>0</v>
      </c>
      <c r="JL263" s="23">
        <v>1</v>
      </c>
      <c r="JM263" s="23">
        <v>0</v>
      </c>
      <c r="JO263" s="23" t="s">
        <v>2855</v>
      </c>
      <c r="LX263" s="23" t="s">
        <v>808</v>
      </c>
      <c r="LY263" s="23">
        <v>1000</v>
      </c>
      <c r="LZ263" s="23">
        <v>800</v>
      </c>
      <c r="MA263" s="23">
        <v>400</v>
      </c>
      <c r="MC263" s="23">
        <v>463</v>
      </c>
      <c r="MD263" s="23">
        <v>-13.606911447084229</v>
      </c>
      <c r="ME263" s="23">
        <v>-63</v>
      </c>
      <c r="MF263" s="23" t="s">
        <v>2850</v>
      </c>
      <c r="MG263" s="23" t="s">
        <v>782</v>
      </c>
      <c r="MI263" s="23" t="s">
        <v>821</v>
      </c>
      <c r="MJ263" s="23" t="s">
        <v>785</v>
      </c>
      <c r="OF263" s="23" t="s">
        <v>808</v>
      </c>
      <c r="OG263" s="23">
        <v>1000</v>
      </c>
      <c r="OH263" s="23">
        <v>200</v>
      </c>
      <c r="OI263" s="23">
        <v>100</v>
      </c>
      <c r="OK263" s="23">
        <v>125</v>
      </c>
      <c r="OL263" s="23">
        <v>-20</v>
      </c>
      <c r="OM263" s="23">
        <v>-25</v>
      </c>
      <c r="ON263" s="23" t="s">
        <v>2850</v>
      </c>
      <c r="OO263" s="23" t="s">
        <v>807</v>
      </c>
      <c r="OR263" s="23" t="s">
        <v>785</v>
      </c>
      <c r="PJ263" s="23" t="s">
        <v>808</v>
      </c>
      <c r="PK263" s="23">
        <v>1000</v>
      </c>
      <c r="PL263" s="23">
        <v>225</v>
      </c>
      <c r="PM263" s="23">
        <v>34</v>
      </c>
      <c r="PO263" s="23">
        <v>36</v>
      </c>
      <c r="PP263" s="23">
        <v>-5.5555555555555554</v>
      </c>
      <c r="PQ263" s="23">
        <v>-2</v>
      </c>
      <c r="PS263" s="23" t="s">
        <v>807</v>
      </c>
      <c r="PV263" s="23" t="s">
        <v>781</v>
      </c>
      <c r="PW263" s="23" t="s">
        <v>2861</v>
      </c>
      <c r="PX263" s="23">
        <v>0</v>
      </c>
      <c r="PY263" s="23">
        <v>0</v>
      </c>
      <c r="PZ263" s="23">
        <v>0</v>
      </c>
      <c r="QA263" s="23">
        <v>0</v>
      </c>
      <c r="QB263" s="23">
        <v>1</v>
      </c>
      <c r="QC263" s="23">
        <v>0</v>
      </c>
      <c r="QD263" s="23">
        <v>0</v>
      </c>
      <c r="QE263" s="23">
        <v>0</v>
      </c>
      <c r="QF263" s="23">
        <v>0</v>
      </c>
      <c r="QG263" s="23">
        <v>0</v>
      </c>
      <c r="QH263" s="23">
        <v>0</v>
      </c>
      <c r="QI263" s="23">
        <v>0</v>
      </c>
      <c r="QJ263" s="23">
        <v>1</v>
      </c>
      <c r="QK263" s="23">
        <v>0</v>
      </c>
      <c r="QM263" s="23" t="s">
        <v>2843</v>
      </c>
      <c r="QN263" s="23" t="s">
        <v>781</v>
      </c>
      <c r="QP263" s="23">
        <v>1800</v>
      </c>
      <c r="QQ263" s="23">
        <v>1800</v>
      </c>
      <c r="QS263" s="23">
        <v>1900</v>
      </c>
      <c r="QT263" s="23">
        <v>-5.2631578947368416</v>
      </c>
      <c r="QU263" s="23">
        <v>-100</v>
      </c>
      <c r="QW263" s="23" t="s">
        <v>807</v>
      </c>
      <c r="QZ263" s="23" t="s">
        <v>785</v>
      </c>
      <c r="RR263" s="23" t="s">
        <v>808</v>
      </c>
      <c r="RS263" s="23">
        <v>1000</v>
      </c>
      <c r="RT263" s="23">
        <v>750</v>
      </c>
      <c r="RU263" s="23">
        <v>150</v>
      </c>
      <c r="RW263" s="23">
        <v>150</v>
      </c>
      <c r="RX263" s="23">
        <v>0</v>
      </c>
      <c r="RY263" s="23">
        <v>0</v>
      </c>
      <c r="SA263" s="23" t="s">
        <v>782</v>
      </c>
      <c r="SC263" s="23" t="s">
        <v>821</v>
      </c>
      <c r="SD263" s="23" t="s">
        <v>785</v>
      </c>
      <c r="SV263" s="23" t="s">
        <v>808</v>
      </c>
      <c r="SW263" s="23">
        <v>1000</v>
      </c>
      <c r="SX263" s="23">
        <v>450</v>
      </c>
      <c r="SY263" s="23">
        <v>68</v>
      </c>
      <c r="TA263" s="23">
        <v>75</v>
      </c>
      <c r="TB263" s="23">
        <v>-9.3333333333333339</v>
      </c>
      <c r="TC263" s="23">
        <v>-7</v>
      </c>
      <c r="TE263" s="23" t="s">
        <v>782</v>
      </c>
      <c r="TG263" s="23" t="s">
        <v>821</v>
      </c>
      <c r="TH263" s="23" t="s">
        <v>785</v>
      </c>
      <c r="TZ263" s="23" t="s">
        <v>781</v>
      </c>
      <c r="UB263" s="23">
        <v>175</v>
      </c>
      <c r="UC263" s="23">
        <v>175</v>
      </c>
      <c r="UE263" s="23">
        <v>250</v>
      </c>
      <c r="UF263" s="23">
        <v>-30</v>
      </c>
      <c r="UG263" s="23">
        <v>-75</v>
      </c>
      <c r="UH263" s="23" t="s">
        <v>3231</v>
      </c>
      <c r="UI263" s="23" t="s">
        <v>782</v>
      </c>
      <c r="UK263" s="23" t="s">
        <v>821</v>
      </c>
      <c r="UL263" s="23" t="s">
        <v>785</v>
      </c>
      <c r="VD263" s="23" t="s">
        <v>781</v>
      </c>
      <c r="VF263" s="23">
        <v>1600</v>
      </c>
      <c r="VG263" s="23">
        <v>1600</v>
      </c>
      <c r="VI263" s="23">
        <v>1625</v>
      </c>
      <c r="VJ263" s="23">
        <v>-1.538461538461539</v>
      </c>
      <c r="VK263" s="23">
        <v>-25</v>
      </c>
      <c r="VM263" s="23" t="s">
        <v>782</v>
      </c>
      <c r="VO263" s="23" t="s">
        <v>821</v>
      </c>
      <c r="VP263" s="23" t="s">
        <v>781</v>
      </c>
      <c r="VQ263" s="23" t="s">
        <v>811</v>
      </c>
      <c r="VR263" s="23">
        <v>0</v>
      </c>
      <c r="VS263" s="23">
        <v>0</v>
      </c>
      <c r="VT263" s="23">
        <v>0</v>
      </c>
      <c r="VU263" s="23">
        <v>0</v>
      </c>
      <c r="VV263" s="23">
        <v>0</v>
      </c>
      <c r="VW263" s="23">
        <v>0</v>
      </c>
      <c r="VX263" s="23">
        <v>0</v>
      </c>
      <c r="VY263" s="23">
        <v>0</v>
      </c>
      <c r="VZ263" s="23">
        <v>0</v>
      </c>
      <c r="WA263" s="23">
        <v>0</v>
      </c>
      <c r="WB263" s="23">
        <v>0</v>
      </c>
      <c r="WC263" s="23">
        <v>0</v>
      </c>
      <c r="WD263" s="23">
        <v>1</v>
      </c>
      <c r="WE263" s="23">
        <v>0</v>
      </c>
      <c r="WG263" s="23" t="s">
        <v>2856</v>
      </c>
      <c r="XL263" s="23" t="s">
        <v>781</v>
      </c>
      <c r="XN263" s="23">
        <v>500</v>
      </c>
      <c r="XO263" s="23">
        <v>500</v>
      </c>
      <c r="XP263" s="23">
        <v>0</v>
      </c>
      <c r="XQ263" s="23">
        <v>0</v>
      </c>
      <c r="XS263" s="23" t="s">
        <v>807</v>
      </c>
      <c r="XV263" s="23" t="s">
        <v>785</v>
      </c>
      <c r="AAB263" s="23" t="s">
        <v>3232</v>
      </c>
      <c r="AAC263" s="25">
        <v>174554724</v>
      </c>
      <c r="AAD263" s="23">
        <v>44314.652569444443</v>
      </c>
      <c r="AAF263" s="23" t="s">
        <v>2172</v>
      </c>
      <c r="AAG263" s="23" t="s">
        <v>2173</v>
      </c>
      <c r="AAJ263" s="23">
        <v>270</v>
      </c>
    </row>
    <row r="264" spans="1:712" x14ac:dyDescent="0.3">
      <c r="A264" s="23" t="s">
        <v>3233</v>
      </c>
      <c r="B264" s="25">
        <v>44314.35057696759</v>
      </c>
      <c r="C264" s="25">
        <v>44314.352141516203</v>
      </c>
      <c r="D264" s="25">
        <v>44314</v>
      </c>
      <c r="E264" s="23" t="s">
        <v>2469</v>
      </c>
      <c r="F264" s="23" t="s">
        <v>825</v>
      </c>
      <c r="G264" s="25">
        <v>44314</v>
      </c>
      <c r="H264" s="23" t="s">
        <v>1710</v>
      </c>
      <c r="I264" s="23" t="s">
        <v>1749</v>
      </c>
      <c r="J264" s="23" t="s">
        <v>1749</v>
      </c>
      <c r="K264" s="23" t="s">
        <v>1749</v>
      </c>
      <c r="L264" s="23" t="s">
        <v>793</v>
      </c>
      <c r="M264" s="23" t="s">
        <v>3234</v>
      </c>
      <c r="N264" s="23" t="s">
        <v>844</v>
      </c>
      <c r="O264" s="23">
        <v>0</v>
      </c>
      <c r="P264" s="23">
        <v>0</v>
      </c>
      <c r="Q264" s="23">
        <v>0</v>
      </c>
      <c r="R264" s="23">
        <v>0</v>
      </c>
      <c r="S264" s="23">
        <v>0</v>
      </c>
      <c r="T264" s="23">
        <v>0</v>
      </c>
      <c r="U264" s="23">
        <v>0</v>
      </c>
      <c r="V264" s="23">
        <v>0</v>
      </c>
      <c r="W264" s="23">
        <v>0</v>
      </c>
      <c r="X264" s="23">
        <v>1</v>
      </c>
      <c r="Y264" s="23">
        <v>0</v>
      </c>
      <c r="Z264" s="23">
        <v>0</v>
      </c>
      <c r="AA264" s="23">
        <v>0</v>
      </c>
      <c r="AB264" s="23">
        <v>0</v>
      </c>
      <c r="AC264" s="23">
        <v>0</v>
      </c>
      <c r="AD264" s="23">
        <v>0</v>
      </c>
      <c r="AE264" s="23">
        <v>0</v>
      </c>
      <c r="AF264" s="23">
        <v>0</v>
      </c>
      <c r="AG264" s="23">
        <v>0</v>
      </c>
      <c r="AH264" s="23">
        <v>0</v>
      </c>
      <c r="AI264" s="23">
        <v>0</v>
      </c>
      <c r="AJ264" s="23">
        <v>0</v>
      </c>
      <c r="AK264" s="23">
        <v>0</v>
      </c>
      <c r="KT264" s="23" t="s">
        <v>808</v>
      </c>
      <c r="KU264" s="23">
        <v>412</v>
      </c>
      <c r="KV264" s="23">
        <v>50</v>
      </c>
      <c r="KW264" s="23">
        <v>61</v>
      </c>
      <c r="KY264" s="23">
        <v>65</v>
      </c>
      <c r="KZ264" s="23">
        <v>-6.1538461538461542</v>
      </c>
      <c r="LA264" s="23">
        <v>-4</v>
      </c>
      <c r="LC264" s="23" t="s">
        <v>807</v>
      </c>
      <c r="LF264" s="23" t="s">
        <v>785</v>
      </c>
      <c r="AAB264" s="23" t="s">
        <v>3235</v>
      </c>
      <c r="AAC264" s="25">
        <v>174556415</v>
      </c>
      <c r="AAD264" s="23">
        <v>44314.655601851853</v>
      </c>
      <c r="AAF264" s="23" t="s">
        <v>2172</v>
      </c>
      <c r="AAG264" s="23" t="s">
        <v>2173</v>
      </c>
      <c r="AAJ264" s="23">
        <v>271</v>
      </c>
    </row>
    <row r="265" spans="1:712" x14ac:dyDescent="0.3">
      <c r="A265" s="23" t="s">
        <v>3236</v>
      </c>
      <c r="B265" s="25">
        <v>44314.354091180547</v>
      </c>
      <c r="C265" s="25">
        <v>44314.357615439818</v>
      </c>
      <c r="D265" s="25">
        <v>44314</v>
      </c>
      <c r="E265" s="23" t="s">
        <v>2469</v>
      </c>
      <c r="F265" s="23" t="s">
        <v>825</v>
      </c>
      <c r="G265" s="25">
        <v>44314</v>
      </c>
      <c r="H265" s="23" t="s">
        <v>1710</v>
      </c>
      <c r="I265" s="23" t="s">
        <v>1749</v>
      </c>
      <c r="J265" s="23" t="s">
        <v>1749</v>
      </c>
      <c r="K265" s="23" t="s">
        <v>1749</v>
      </c>
      <c r="L265" s="23" t="s">
        <v>793</v>
      </c>
      <c r="M265" s="23" t="s">
        <v>3237</v>
      </c>
      <c r="N265" s="23" t="s">
        <v>848</v>
      </c>
      <c r="O265" s="23">
        <v>0</v>
      </c>
      <c r="P265" s="23">
        <v>0</v>
      </c>
      <c r="Q265" s="23">
        <v>0</v>
      </c>
      <c r="R265" s="23">
        <v>0</v>
      </c>
      <c r="S265" s="23">
        <v>0</v>
      </c>
      <c r="T265" s="23">
        <v>0</v>
      </c>
      <c r="U265" s="23">
        <v>0</v>
      </c>
      <c r="V265" s="23">
        <v>0</v>
      </c>
      <c r="W265" s="23">
        <v>0</v>
      </c>
      <c r="X265" s="23">
        <v>0</v>
      </c>
      <c r="Y265" s="23">
        <v>0</v>
      </c>
      <c r="Z265" s="23">
        <v>0</v>
      </c>
      <c r="AA265" s="23">
        <v>1</v>
      </c>
      <c r="AB265" s="23">
        <v>0</v>
      </c>
      <c r="AC265" s="23">
        <v>0</v>
      </c>
      <c r="AD265" s="23">
        <v>0</v>
      </c>
      <c r="AE265" s="23">
        <v>0</v>
      </c>
      <c r="AF265" s="23">
        <v>0</v>
      </c>
      <c r="AG265" s="23">
        <v>0</v>
      </c>
      <c r="AH265" s="23">
        <v>0</v>
      </c>
      <c r="AI265" s="23">
        <v>0</v>
      </c>
      <c r="AJ265" s="23">
        <v>0</v>
      </c>
      <c r="AK265" s="23">
        <v>0</v>
      </c>
      <c r="PJ265" s="23" t="s">
        <v>808</v>
      </c>
      <c r="PK265" s="23">
        <v>168</v>
      </c>
      <c r="PL265" s="23">
        <v>100</v>
      </c>
      <c r="PM265" s="23">
        <v>89</v>
      </c>
      <c r="PO265" s="23">
        <v>150</v>
      </c>
      <c r="PP265" s="23">
        <v>-40.666666666666657</v>
      </c>
      <c r="PQ265" s="23">
        <v>-61</v>
      </c>
      <c r="PR265" s="23" t="s">
        <v>3238</v>
      </c>
      <c r="PS265" s="23" t="s">
        <v>807</v>
      </c>
      <c r="PV265" s="23" t="s">
        <v>785</v>
      </c>
      <c r="AAB265" s="23" t="s">
        <v>3239</v>
      </c>
      <c r="AAC265" s="25">
        <v>174556429</v>
      </c>
      <c r="AAD265" s="23">
        <v>44314.655636574069</v>
      </c>
      <c r="AAF265" s="23" t="s">
        <v>2172</v>
      </c>
      <c r="AAG265" s="23" t="s">
        <v>2173</v>
      </c>
      <c r="AAJ265" s="23">
        <v>272</v>
      </c>
    </row>
    <row r="266" spans="1:712" x14ac:dyDescent="0.3">
      <c r="A266" s="23" t="s">
        <v>3240</v>
      </c>
      <c r="B266" s="25">
        <v>44314.360794166671</v>
      </c>
      <c r="C266" s="25">
        <v>44314.363860810183</v>
      </c>
      <c r="D266" s="25">
        <v>44314</v>
      </c>
      <c r="E266" s="23" t="s">
        <v>2469</v>
      </c>
      <c r="F266" s="23" t="s">
        <v>825</v>
      </c>
      <c r="G266" s="25">
        <v>44314</v>
      </c>
      <c r="H266" s="23" t="s">
        <v>1710</v>
      </c>
      <c r="I266" s="23" t="s">
        <v>1749</v>
      </c>
      <c r="J266" s="23" t="s">
        <v>1749</v>
      </c>
      <c r="K266" s="23" t="s">
        <v>1749</v>
      </c>
      <c r="L266" s="23" t="s">
        <v>793</v>
      </c>
      <c r="M266" s="23" t="s">
        <v>3241</v>
      </c>
      <c r="N266" s="23" t="s">
        <v>809</v>
      </c>
      <c r="O266" s="23">
        <v>0</v>
      </c>
      <c r="P266" s="23">
        <v>0</v>
      </c>
      <c r="Q266" s="23">
        <v>0</v>
      </c>
      <c r="R266" s="23">
        <v>0</v>
      </c>
      <c r="S266" s="23">
        <v>0</v>
      </c>
      <c r="T266" s="23">
        <v>0</v>
      </c>
      <c r="U266" s="23">
        <v>0</v>
      </c>
      <c r="V266" s="23">
        <v>0</v>
      </c>
      <c r="W266" s="23">
        <v>0</v>
      </c>
      <c r="X266" s="23">
        <v>0</v>
      </c>
      <c r="Y266" s="23">
        <v>0</v>
      </c>
      <c r="Z266" s="23">
        <v>0</v>
      </c>
      <c r="AA266" s="23">
        <v>0</v>
      </c>
      <c r="AB266" s="23">
        <v>0</v>
      </c>
      <c r="AC266" s="23">
        <v>0</v>
      </c>
      <c r="AD266" s="23">
        <v>1</v>
      </c>
      <c r="AE266" s="23">
        <v>0</v>
      </c>
      <c r="AF266" s="23">
        <v>0</v>
      </c>
      <c r="AG266" s="23">
        <v>0</v>
      </c>
      <c r="AH266" s="23">
        <v>0</v>
      </c>
      <c r="AI266" s="23">
        <v>0</v>
      </c>
      <c r="AJ266" s="23">
        <v>0</v>
      </c>
      <c r="AK266" s="23">
        <v>0</v>
      </c>
      <c r="NB266" s="23" t="s">
        <v>781</v>
      </c>
      <c r="ND266" s="23">
        <v>1000</v>
      </c>
      <c r="NE266" s="23">
        <v>1000</v>
      </c>
      <c r="NG266" s="23">
        <v>1500</v>
      </c>
      <c r="NH266" s="23">
        <v>-33.333333333333329</v>
      </c>
      <c r="NI266" s="23">
        <v>-500</v>
      </c>
      <c r="NJ266" s="23" t="s">
        <v>3242</v>
      </c>
      <c r="NK266" s="23" t="s">
        <v>796</v>
      </c>
      <c r="NL266" s="23" t="s">
        <v>858</v>
      </c>
      <c r="NN266" s="23" t="s">
        <v>781</v>
      </c>
      <c r="NO266" s="23" t="s">
        <v>812</v>
      </c>
      <c r="NP266" s="23">
        <v>0</v>
      </c>
      <c r="NQ266" s="23">
        <v>0</v>
      </c>
      <c r="NR266" s="23">
        <v>0</v>
      </c>
      <c r="NS266" s="23">
        <v>0</v>
      </c>
      <c r="NT266" s="23">
        <v>0</v>
      </c>
      <c r="NU266" s="23">
        <v>0</v>
      </c>
      <c r="NV266" s="23">
        <v>0</v>
      </c>
      <c r="NW266" s="23">
        <v>0</v>
      </c>
      <c r="NX266" s="23">
        <v>0</v>
      </c>
      <c r="NY266" s="23">
        <v>0</v>
      </c>
      <c r="NZ266" s="23">
        <v>1</v>
      </c>
      <c r="OA266" s="23">
        <v>0</v>
      </c>
      <c r="OB266" s="23">
        <v>0</v>
      </c>
      <c r="OC266" s="23">
        <v>0</v>
      </c>
      <c r="AAB266" s="23" t="s">
        <v>3243</v>
      </c>
      <c r="AAC266" s="25">
        <v>174556438</v>
      </c>
      <c r="AAD266" s="23">
        <v>44314.655659722222</v>
      </c>
      <c r="AAF266" s="23" t="s">
        <v>2172</v>
      </c>
      <c r="AAG266" s="23" t="s">
        <v>2173</v>
      </c>
      <c r="AAJ266" s="23">
        <v>273</v>
      </c>
    </row>
    <row r="267" spans="1:712" x14ac:dyDescent="0.3">
      <c r="A267" s="23" t="s">
        <v>3244</v>
      </c>
      <c r="B267" s="25">
        <v>44314.364297858803</v>
      </c>
      <c r="C267" s="25">
        <v>44314.36772057871</v>
      </c>
      <c r="D267" s="25">
        <v>44314</v>
      </c>
      <c r="E267" s="23" t="s">
        <v>2469</v>
      </c>
      <c r="F267" s="23" t="s">
        <v>825</v>
      </c>
      <c r="G267" s="25">
        <v>44314</v>
      </c>
      <c r="H267" s="23" t="s">
        <v>1710</v>
      </c>
      <c r="I267" s="23" t="s">
        <v>1749</v>
      </c>
      <c r="J267" s="23" t="s">
        <v>1749</v>
      </c>
      <c r="K267" s="23" t="s">
        <v>1749</v>
      </c>
      <c r="L267" s="23" t="s">
        <v>793</v>
      </c>
      <c r="M267" s="23" t="s">
        <v>3245</v>
      </c>
      <c r="N267" s="23" t="s">
        <v>809</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1</v>
      </c>
      <c r="AE267" s="23">
        <v>0</v>
      </c>
      <c r="AF267" s="23">
        <v>0</v>
      </c>
      <c r="AG267" s="23">
        <v>0</v>
      </c>
      <c r="AH267" s="23">
        <v>0</v>
      </c>
      <c r="AI267" s="23">
        <v>0</v>
      </c>
      <c r="AJ267" s="23">
        <v>0</v>
      </c>
      <c r="AK267" s="23">
        <v>0</v>
      </c>
      <c r="NB267" s="23" t="s">
        <v>781</v>
      </c>
      <c r="ND267" s="23">
        <v>1000</v>
      </c>
      <c r="NE267" s="23">
        <v>1000</v>
      </c>
      <c r="NG267" s="23">
        <v>1500</v>
      </c>
      <c r="NH267" s="23">
        <v>-33.333333333333329</v>
      </c>
      <c r="NI267" s="23">
        <v>-500</v>
      </c>
      <c r="NJ267" s="23" t="s">
        <v>3246</v>
      </c>
      <c r="NK267" s="23" t="s">
        <v>796</v>
      </c>
      <c r="NL267" s="23" t="s">
        <v>2130</v>
      </c>
      <c r="NN267" s="23" t="s">
        <v>781</v>
      </c>
      <c r="NO267" s="23" t="s">
        <v>3247</v>
      </c>
      <c r="NP267" s="23">
        <v>0</v>
      </c>
      <c r="NQ267" s="23">
        <v>0</v>
      </c>
      <c r="NR267" s="23">
        <v>0</v>
      </c>
      <c r="NS267" s="23">
        <v>1</v>
      </c>
      <c r="NT267" s="23">
        <v>0</v>
      </c>
      <c r="NU267" s="23">
        <v>0</v>
      </c>
      <c r="NV267" s="23">
        <v>0</v>
      </c>
      <c r="NW267" s="23">
        <v>0</v>
      </c>
      <c r="NX267" s="23">
        <v>0</v>
      </c>
      <c r="NY267" s="23">
        <v>1</v>
      </c>
      <c r="NZ267" s="23">
        <v>0</v>
      </c>
      <c r="OA267" s="23">
        <v>0</v>
      </c>
      <c r="OB267" s="23">
        <v>0</v>
      </c>
      <c r="OC267" s="23">
        <v>0</v>
      </c>
      <c r="AAB267" s="23" t="s">
        <v>3248</v>
      </c>
      <c r="AAC267" s="25">
        <v>174556448</v>
      </c>
      <c r="AAD267" s="23">
        <v>44314.655682870369</v>
      </c>
      <c r="AAF267" s="23" t="s">
        <v>2172</v>
      </c>
      <c r="AAG267" s="23" t="s">
        <v>2173</v>
      </c>
      <c r="AAJ267" s="23">
        <v>274</v>
      </c>
    </row>
    <row r="268" spans="1:712" x14ac:dyDescent="0.3">
      <c r="A268" s="23" t="s">
        <v>3249</v>
      </c>
      <c r="B268" s="25">
        <v>44314.4507896875</v>
      </c>
      <c r="C268" s="25">
        <v>44314.674280162042</v>
      </c>
      <c r="D268" s="25">
        <v>44314</v>
      </c>
      <c r="E268" s="23" t="s">
        <v>2834</v>
      </c>
      <c r="F268" s="23" t="s">
        <v>816</v>
      </c>
      <c r="G268" s="25">
        <v>44308</v>
      </c>
      <c r="H268" s="23" t="s">
        <v>817</v>
      </c>
      <c r="I268" s="23" t="s">
        <v>818</v>
      </c>
      <c r="J268" s="23" t="s">
        <v>819</v>
      </c>
      <c r="K268" s="23" t="s">
        <v>818</v>
      </c>
      <c r="L268" s="23" t="s">
        <v>793</v>
      </c>
      <c r="M268" s="23" t="s">
        <v>3250</v>
      </c>
      <c r="N268" s="23" t="s">
        <v>3251</v>
      </c>
      <c r="O268" s="23">
        <v>1</v>
      </c>
      <c r="P268" s="23">
        <v>0</v>
      </c>
      <c r="Q268" s="23">
        <v>1</v>
      </c>
      <c r="R268" s="23">
        <v>0</v>
      </c>
      <c r="S268" s="23">
        <v>0</v>
      </c>
      <c r="T268" s="23">
        <v>1</v>
      </c>
      <c r="U268" s="23">
        <v>0</v>
      </c>
      <c r="V268" s="23">
        <v>0</v>
      </c>
      <c r="W268" s="23">
        <v>0</v>
      </c>
      <c r="X268" s="23">
        <v>1</v>
      </c>
      <c r="Y268" s="23">
        <v>1</v>
      </c>
      <c r="Z268" s="23">
        <v>0</v>
      </c>
      <c r="AA268" s="23">
        <v>0</v>
      </c>
      <c r="AB268" s="23">
        <v>0</v>
      </c>
      <c r="AC268" s="23">
        <v>0</v>
      </c>
      <c r="AD268" s="23">
        <v>0</v>
      </c>
      <c r="AE268" s="23">
        <v>1</v>
      </c>
      <c r="AF268" s="23">
        <v>0</v>
      </c>
      <c r="AG268" s="23">
        <v>0</v>
      </c>
      <c r="AH268" s="23">
        <v>0</v>
      </c>
      <c r="AI268" s="23">
        <v>1</v>
      </c>
      <c r="AJ268" s="23">
        <v>0</v>
      </c>
      <c r="AK268" s="23">
        <v>0</v>
      </c>
      <c r="AL268" s="23" t="s">
        <v>781</v>
      </c>
      <c r="AN268" s="23">
        <v>1750</v>
      </c>
      <c r="AO268" s="23">
        <v>1750</v>
      </c>
      <c r="AQ268" s="23">
        <v>1775</v>
      </c>
      <c r="AR268" s="23">
        <v>-1.408450704225352</v>
      </c>
      <c r="AS268" s="23">
        <v>-25</v>
      </c>
      <c r="AU268" s="23" t="s">
        <v>782</v>
      </c>
      <c r="AW268" s="23" t="s">
        <v>821</v>
      </c>
      <c r="AX268" s="23" t="s">
        <v>785</v>
      </c>
      <c r="CT268" s="23" t="s">
        <v>781</v>
      </c>
      <c r="CV268" s="23">
        <v>3500</v>
      </c>
      <c r="CW268" s="23">
        <v>3500</v>
      </c>
      <c r="CY268" s="23">
        <v>3500</v>
      </c>
      <c r="CZ268" s="23">
        <v>0</v>
      </c>
      <c r="DA268" s="23">
        <v>0</v>
      </c>
      <c r="DC268" s="23" t="s">
        <v>782</v>
      </c>
      <c r="DE268" s="23" t="s">
        <v>827</v>
      </c>
      <c r="DF268" s="23" t="s">
        <v>781</v>
      </c>
      <c r="DG268" s="23" t="s">
        <v>2721</v>
      </c>
      <c r="DH268" s="23">
        <v>0</v>
      </c>
      <c r="DI268" s="23">
        <v>1</v>
      </c>
      <c r="DJ268" s="23">
        <v>0</v>
      </c>
      <c r="DK268" s="23">
        <v>0</v>
      </c>
      <c r="DL268" s="23">
        <v>0</v>
      </c>
      <c r="DM268" s="23">
        <v>0</v>
      </c>
      <c r="DN268" s="23">
        <v>0</v>
      </c>
      <c r="DO268" s="23">
        <v>0</v>
      </c>
      <c r="DP268" s="23">
        <v>0</v>
      </c>
      <c r="DQ268" s="23">
        <v>0</v>
      </c>
      <c r="DR268" s="23">
        <v>0</v>
      </c>
      <c r="DS268" s="23">
        <v>0</v>
      </c>
      <c r="DT268" s="23">
        <v>1</v>
      </c>
      <c r="DU268" s="23">
        <v>0</v>
      </c>
      <c r="DW268" s="23" t="s">
        <v>3002</v>
      </c>
      <c r="GF268" s="23" t="s">
        <v>781</v>
      </c>
      <c r="GH268" s="23">
        <v>9500</v>
      </c>
      <c r="GI268" s="23">
        <v>8500</v>
      </c>
      <c r="GJ268" s="23">
        <v>11.76470588235294</v>
      </c>
      <c r="GK268" s="23">
        <v>1000</v>
      </c>
      <c r="GL268" s="23" t="s">
        <v>2840</v>
      </c>
      <c r="GM268" s="23" t="s">
        <v>782</v>
      </c>
      <c r="GO268" s="23" t="s">
        <v>821</v>
      </c>
      <c r="GP268" s="23" t="s">
        <v>781</v>
      </c>
      <c r="GQ268" s="23" t="s">
        <v>811</v>
      </c>
      <c r="GR268" s="23">
        <v>0</v>
      </c>
      <c r="GS268" s="23">
        <v>0</v>
      </c>
      <c r="GT268" s="23">
        <v>0</v>
      </c>
      <c r="GU268" s="23">
        <v>0</v>
      </c>
      <c r="GV268" s="23">
        <v>0</v>
      </c>
      <c r="GW268" s="23">
        <v>0</v>
      </c>
      <c r="GX268" s="23">
        <v>0</v>
      </c>
      <c r="GY268" s="23">
        <v>0</v>
      </c>
      <c r="GZ268" s="23">
        <v>0</v>
      </c>
      <c r="HA268" s="23">
        <v>0</v>
      </c>
      <c r="HB268" s="23">
        <v>0</v>
      </c>
      <c r="HC268" s="23">
        <v>0</v>
      </c>
      <c r="HD268" s="23">
        <v>1</v>
      </c>
      <c r="HE268" s="23">
        <v>0</v>
      </c>
      <c r="HG268" s="23" t="s">
        <v>2851</v>
      </c>
      <c r="KT268" s="23" t="s">
        <v>808</v>
      </c>
      <c r="KU268" s="23">
        <v>1000</v>
      </c>
      <c r="KV268" s="23">
        <v>275</v>
      </c>
      <c r="KW268" s="23">
        <v>138</v>
      </c>
      <c r="KY268" s="23">
        <v>150</v>
      </c>
      <c r="KZ268" s="23">
        <v>-8</v>
      </c>
      <c r="LA268" s="23">
        <v>-12</v>
      </c>
      <c r="LC268" s="23" t="s">
        <v>807</v>
      </c>
      <c r="LF268" s="23" t="s">
        <v>781</v>
      </c>
      <c r="LG268" s="23" t="s">
        <v>2842</v>
      </c>
      <c r="LH268" s="23">
        <v>0</v>
      </c>
      <c r="LI268" s="23">
        <v>0</v>
      </c>
      <c r="LJ268" s="23">
        <v>0</v>
      </c>
      <c r="LK268" s="23">
        <v>0</v>
      </c>
      <c r="LL268" s="23">
        <v>0</v>
      </c>
      <c r="LM268" s="23">
        <v>0</v>
      </c>
      <c r="LN268" s="23">
        <v>0</v>
      </c>
      <c r="LO268" s="23">
        <v>0</v>
      </c>
      <c r="LP268" s="23">
        <v>0</v>
      </c>
      <c r="LQ268" s="23">
        <v>1</v>
      </c>
      <c r="LR268" s="23">
        <v>0</v>
      </c>
      <c r="LS268" s="23">
        <v>0</v>
      </c>
      <c r="LT268" s="23">
        <v>1</v>
      </c>
      <c r="LU268" s="23">
        <v>0</v>
      </c>
      <c r="LW268" s="23" t="s">
        <v>2843</v>
      </c>
      <c r="LX268" s="23" t="s">
        <v>808</v>
      </c>
      <c r="LY268" s="23">
        <v>1000</v>
      </c>
      <c r="LZ268" s="23">
        <v>800</v>
      </c>
      <c r="MA268" s="23">
        <v>400</v>
      </c>
      <c r="MC268" s="23">
        <v>463</v>
      </c>
      <c r="MD268" s="23">
        <v>-13.606911447084229</v>
      </c>
      <c r="ME268" s="23">
        <v>-63</v>
      </c>
      <c r="MF268" s="23" t="s">
        <v>2850</v>
      </c>
      <c r="MG268" s="23" t="s">
        <v>782</v>
      </c>
      <c r="MI268" s="23" t="s">
        <v>821</v>
      </c>
      <c r="MJ268" s="23" t="s">
        <v>785</v>
      </c>
      <c r="QN268" s="23" t="s">
        <v>781</v>
      </c>
      <c r="QP268" s="23">
        <v>1900</v>
      </c>
      <c r="QQ268" s="23">
        <v>1900</v>
      </c>
      <c r="QS268" s="23">
        <v>1900</v>
      </c>
      <c r="QT268" s="23">
        <v>0</v>
      </c>
      <c r="QU268" s="23">
        <v>0</v>
      </c>
      <c r="QW268" s="23" t="s">
        <v>807</v>
      </c>
      <c r="QZ268" s="23" t="s">
        <v>785</v>
      </c>
      <c r="XL268" s="23" t="s">
        <v>781</v>
      </c>
      <c r="XN268" s="23">
        <v>500</v>
      </c>
      <c r="XO268" s="23">
        <v>500</v>
      </c>
      <c r="XP268" s="23">
        <v>0</v>
      </c>
      <c r="XQ268" s="23">
        <v>0</v>
      </c>
      <c r="XV268" s="23" t="s">
        <v>785</v>
      </c>
      <c r="AAB268" s="23" t="s">
        <v>2185</v>
      </c>
      <c r="AAC268" s="25">
        <v>174579896</v>
      </c>
      <c r="AAD268" s="23">
        <v>44314.716597222221</v>
      </c>
      <c r="AAF268" s="23" t="s">
        <v>2172</v>
      </c>
      <c r="AAG268" s="23" t="s">
        <v>2173</v>
      </c>
      <c r="AAJ268" s="23">
        <v>275</v>
      </c>
    </row>
    <row r="269" spans="1:712" x14ac:dyDescent="0.3">
      <c r="A269" s="23" t="s">
        <v>3252</v>
      </c>
      <c r="B269" s="25">
        <v>44314.45565019676</v>
      </c>
      <c r="C269" s="25">
        <v>44314.727511423611</v>
      </c>
      <c r="D269" s="25">
        <v>44314</v>
      </c>
      <c r="E269" s="23" t="s">
        <v>2834</v>
      </c>
      <c r="F269" s="23" t="s">
        <v>816</v>
      </c>
      <c r="G269" s="25">
        <v>44308</v>
      </c>
      <c r="H269" s="23" t="s">
        <v>817</v>
      </c>
      <c r="I269" s="23" t="s">
        <v>818</v>
      </c>
      <c r="J269" s="23" t="s">
        <v>819</v>
      </c>
      <c r="K269" s="23" t="s">
        <v>818</v>
      </c>
      <c r="L269" s="23" t="s">
        <v>793</v>
      </c>
      <c r="M269" s="23" t="s">
        <v>3253</v>
      </c>
      <c r="N269" s="23" t="s">
        <v>3254</v>
      </c>
      <c r="O269" s="23">
        <v>0</v>
      </c>
      <c r="P269" s="23">
        <v>0</v>
      </c>
      <c r="Q269" s="23">
        <v>1</v>
      </c>
      <c r="R269" s="23">
        <v>1</v>
      </c>
      <c r="S269" s="23">
        <v>1</v>
      </c>
      <c r="T269" s="23">
        <v>1</v>
      </c>
      <c r="U269" s="23">
        <v>0</v>
      </c>
      <c r="V269" s="23">
        <v>0</v>
      </c>
      <c r="W269" s="23">
        <v>0</v>
      </c>
      <c r="X269" s="23">
        <v>0</v>
      </c>
      <c r="Y269" s="23">
        <v>1</v>
      </c>
      <c r="Z269" s="23">
        <v>1</v>
      </c>
      <c r="AA269" s="23">
        <v>1</v>
      </c>
      <c r="AB269" s="23">
        <v>1</v>
      </c>
      <c r="AC269" s="23">
        <v>1</v>
      </c>
      <c r="AD269" s="23">
        <v>0</v>
      </c>
      <c r="AE269" s="23">
        <v>1</v>
      </c>
      <c r="AF269" s="23">
        <v>1</v>
      </c>
      <c r="AG269" s="23">
        <v>0</v>
      </c>
      <c r="AH269" s="23">
        <v>0</v>
      </c>
      <c r="AI269" s="23">
        <v>0</v>
      </c>
      <c r="AJ269" s="23">
        <v>1</v>
      </c>
      <c r="AK269" s="23">
        <v>0</v>
      </c>
      <c r="CT269" s="23" t="s">
        <v>781</v>
      </c>
      <c r="CV269" s="23">
        <v>4000</v>
      </c>
      <c r="CW269" s="23">
        <v>4000</v>
      </c>
      <c r="CY269" s="23">
        <v>3500</v>
      </c>
      <c r="CZ269" s="23">
        <v>14.28571428571429</v>
      </c>
      <c r="DA269" s="23">
        <v>500</v>
      </c>
      <c r="DB269" s="23" t="s">
        <v>2837</v>
      </c>
      <c r="DC269" s="23" t="s">
        <v>782</v>
      </c>
      <c r="DE269" s="23" t="s">
        <v>821</v>
      </c>
      <c r="DF269" s="23" t="s">
        <v>785</v>
      </c>
      <c r="DX269" s="23" t="s">
        <v>781</v>
      </c>
      <c r="DZ269" s="23">
        <v>5500</v>
      </c>
      <c r="EA269" s="23">
        <v>5500</v>
      </c>
      <c r="EC269" s="23">
        <v>4500</v>
      </c>
      <c r="ED269" s="23">
        <v>22.222222222222221</v>
      </c>
      <c r="EE269" s="23">
        <v>1000</v>
      </c>
      <c r="EF269" s="23" t="s">
        <v>2837</v>
      </c>
      <c r="EG269" s="23" t="s">
        <v>782</v>
      </c>
      <c r="EI269" s="23" t="s">
        <v>827</v>
      </c>
      <c r="EJ269" s="23" t="s">
        <v>781</v>
      </c>
      <c r="EK269" s="23" t="s">
        <v>2721</v>
      </c>
      <c r="EL269" s="23">
        <v>0</v>
      </c>
      <c r="EM269" s="23">
        <v>1</v>
      </c>
      <c r="EN269" s="23">
        <v>0</v>
      </c>
      <c r="EO269" s="23">
        <v>0</v>
      </c>
      <c r="EP269" s="23">
        <v>0</v>
      </c>
      <c r="EQ269" s="23">
        <v>0</v>
      </c>
      <c r="ER269" s="23">
        <v>0</v>
      </c>
      <c r="ES269" s="23">
        <v>0</v>
      </c>
      <c r="ET269" s="23">
        <v>0</v>
      </c>
      <c r="EU269" s="23">
        <v>0</v>
      </c>
      <c r="EV269" s="23">
        <v>0</v>
      </c>
      <c r="EW269" s="23">
        <v>0</v>
      </c>
      <c r="EX269" s="23">
        <v>1</v>
      </c>
      <c r="EY269" s="23">
        <v>0</v>
      </c>
      <c r="FA269" s="23" t="s">
        <v>3255</v>
      </c>
      <c r="FB269" s="23" t="s">
        <v>781</v>
      </c>
      <c r="FD269" s="23">
        <v>2250</v>
      </c>
      <c r="FE269" s="23">
        <v>2250</v>
      </c>
      <c r="FG269" s="23">
        <v>2125</v>
      </c>
      <c r="FH269" s="23">
        <v>5.8823529411764701</v>
      </c>
      <c r="FI269" s="23">
        <v>125</v>
      </c>
      <c r="FK269" s="23" t="s">
        <v>782</v>
      </c>
      <c r="FM269" s="23" t="s">
        <v>821</v>
      </c>
      <c r="FN269" s="23" t="s">
        <v>781</v>
      </c>
      <c r="FO269" s="23" t="s">
        <v>2568</v>
      </c>
      <c r="FP269" s="23">
        <v>0</v>
      </c>
      <c r="FQ269" s="23">
        <v>1</v>
      </c>
      <c r="FR269" s="23">
        <v>0</v>
      </c>
      <c r="FS269" s="23">
        <v>0</v>
      </c>
      <c r="FT269" s="23">
        <v>0</v>
      </c>
      <c r="FU269" s="23">
        <v>1</v>
      </c>
      <c r="FV269" s="23">
        <v>0</v>
      </c>
      <c r="FW269" s="23">
        <v>0</v>
      </c>
      <c r="FX269" s="23">
        <v>0</v>
      </c>
      <c r="FY269" s="23">
        <v>0</v>
      </c>
      <c r="FZ269" s="23">
        <v>0</v>
      </c>
      <c r="GA269" s="23">
        <v>0</v>
      </c>
      <c r="GB269" s="23">
        <v>0</v>
      </c>
      <c r="GC269" s="23">
        <v>0</v>
      </c>
      <c r="GF269" s="23" t="s">
        <v>781</v>
      </c>
      <c r="GH269" s="23">
        <v>8000</v>
      </c>
      <c r="GI269" s="23">
        <v>8500</v>
      </c>
      <c r="GJ269" s="23">
        <v>-5.8823529411764701</v>
      </c>
      <c r="GK269" s="23">
        <v>-500</v>
      </c>
      <c r="GM269" s="23" t="s">
        <v>782</v>
      </c>
      <c r="GO269" s="23" t="s">
        <v>821</v>
      </c>
      <c r="GP269" s="23" t="s">
        <v>781</v>
      </c>
      <c r="GQ269" s="23" t="s">
        <v>2721</v>
      </c>
      <c r="GR269" s="23">
        <v>0</v>
      </c>
      <c r="GS269" s="23">
        <v>1</v>
      </c>
      <c r="GT269" s="23">
        <v>0</v>
      </c>
      <c r="GU269" s="23">
        <v>0</v>
      </c>
      <c r="GV269" s="23">
        <v>0</v>
      </c>
      <c r="GW269" s="23">
        <v>0</v>
      </c>
      <c r="GX269" s="23">
        <v>0</v>
      </c>
      <c r="GY269" s="23">
        <v>0</v>
      </c>
      <c r="GZ269" s="23">
        <v>0</v>
      </c>
      <c r="HA269" s="23">
        <v>0</v>
      </c>
      <c r="HB269" s="23">
        <v>0</v>
      </c>
      <c r="HC269" s="23">
        <v>0</v>
      </c>
      <c r="HD269" s="23">
        <v>1</v>
      </c>
      <c r="HE269" s="23">
        <v>0</v>
      </c>
      <c r="HG269" s="23" t="s">
        <v>2856</v>
      </c>
      <c r="LX269" s="23" t="s">
        <v>808</v>
      </c>
      <c r="LY269" s="23">
        <v>1000</v>
      </c>
      <c r="LZ269" s="23">
        <v>950</v>
      </c>
      <c r="MA269" s="23">
        <v>475</v>
      </c>
      <c r="MC269" s="23">
        <v>463</v>
      </c>
      <c r="MD269" s="23">
        <v>2.5917926565874732</v>
      </c>
      <c r="ME269" s="23">
        <v>12</v>
      </c>
      <c r="MG269" s="23" t="s">
        <v>782</v>
      </c>
      <c r="MI269" s="23" t="s">
        <v>821</v>
      </c>
      <c r="MJ269" s="23" t="s">
        <v>785</v>
      </c>
      <c r="OF269" s="23" t="s">
        <v>808</v>
      </c>
      <c r="OG269" s="23">
        <v>1000</v>
      </c>
      <c r="OH269" s="23">
        <v>250</v>
      </c>
      <c r="OI269" s="23">
        <v>125</v>
      </c>
      <c r="OK269" s="23">
        <v>125</v>
      </c>
      <c r="OL269" s="23">
        <v>0</v>
      </c>
      <c r="OM269" s="23">
        <v>0</v>
      </c>
      <c r="OO269" s="23" t="s">
        <v>807</v>
      </c>
      <c r="OR269" s="23" t="s">
        <v>785</v>
      </c>
      <c r="PJ269" s="23" t="s">
        <v>808</v>
      </c>
      <c r="PK269" s="23">
        <v>1000</v>
      </c>
      <c r="PL269" s="23">
        <v>200</v>
      </c>
      <c r="PM269" s="23">
        <v>30</v>
      </c>
      <c r="PO269" s="23">
        <v>36</v>
      </c>
      <c r="PP269" s="23">
        <v>-16.666666666666661</v>
      </c>
      <c r="PQ269" s="23">
        <v>-6</v>
      </c>
      <c r="PR269" s="23" t="s">
        <v>2850</v>
      </c>
      <c r="PS269" s="23" t="s">
        <v>807</v>
      </c>
      <c r="PV269" s="23" t="s">
        <v>785</v>
      </c>
      <c r="QN269" s="23" t="s">
        <v>781</v>
      </c>
      <c r="QP269" s="23">
        <v>1850</v>
      </c>
      <c r="QQ269" s="23">
        <v>1850</v>
      </c>
      <c r="QS269" s="23">
        <v>1900</v>
      </c>
      <c r="QT269" s="23">
        <v>-2.6315789473684208</v>
      </c>
      <c r="QU269" s="23">
        <v>-50</v>
      </c>
      <c r="QW269" s="23" t="s">
        <v>782</v>
      </c>
      <c r="QY269" s="23" t="s">
        <v>821</v>
      </c>
      <c r="QZ269" s="23" t="s">
        <v>785</v>
      </c>
      <c r="RR269" s="23" t="s">
        <v>808</v>
      </c>
      <c r="RS269" s="23">
        <v>1000</v>
      </c>
      <c r="RT269" s="23">
        <v>750</v>
      </c>
      <c r="RU269" s="23">
        <v>150</v>
      </c>
      <c r="RW269" s="23">
        <v>150</v>
      </c>
      <c r="RX269" s="23">
        <v>0</v>
      </c>
      <c r="RY269" s="23">
        <v>0</v>
      </c>
      <c r="SA269" s="23" t="s">
        <v>782</v>
      </c>
      <c r="SC269" s="23" t="s">
        <v>821</v>
      </c>
      <c r="SD269" s="23" t="s">
        <v>785</v>
      </c>
      <c r="SV269" s="23" t="s">
        <v>808</v>
      </c>
      <c r="SW269" s="23">
        <v>1000</v>
      </c>
      <c r="SX269" s="23">
        <v>500</v>
      </c>
      <c r="SY269" s="23">
        <v>75</v>
      </c>
      <c r="TA269" s="23">
        <v>75</v>
      </c>
      <c r="TB269" s="23">
        <v>0</v>
      </c>
      <c r="TC269" s="23">
        <v>0</v>
      </c>
      <c r="TE269" s="23" t="s">
        <v>782</v>
      </c>
      <c r="TG269" s="23" t="s">
        <v>821</v>
      </c>
      <c r="TH269" s="23" t="s">
        <v>785</v>
      </c>
      <c r="TZ269" s="23" t="s">
        <v>781</v>
      </c>
      <c r="UB269" s="23">
        <v>200</v>
      </c>
      <c r="UC269" s="23">
        <v>200</v>
      </c>
      <c r="UE269" s="23">
        <v>250</v>
      </c>
      <c r="UF269" s="23">
        <v>-20</v>
      </c>
      <c r="UG269" s="23">
        <v>-50</v>
      </c>
      <c r="UH269" s="23" t="s">
        <v>3256</v>
      </c>
      <c r="UI269" s="23" t="s">
        <v>782</v>
      </c>
      <c r="UK269" s="23" t="s">
        <v>827</v>
      </c>
      <c r="UL269" s="23" t="s">
        <v>785</v>
      </c>
      <c r="YN269" s="23" t="s">
        <v>781</v>
      </c>
      <c r="YP269" s="23">
        <v>1150</v>
      </c>
      <c r="YQ269" s="23">
        <v>1150</v>
      </c>
      <c r="YS269" s="23">
        <v>1150</v>
      </c>
      <c r="YT269" s="23">
        <v>0</v>
      </c>
      <c r="YU269" s="23">
        <v>0</v>
      </c>
      <c r="YW269" s="23" t="s">
        <v>782</v>
      </c>
      <c r="YY269" s="23" t="s">
        <v>821</v>
      </c>
      <c r="YZ269" s="23" t="s">
        <v>781</v>
      </c>
      <c r="ZA269" s="23" t="s">
        <v>811</v>
      </c>
      <c r="ZB269" s="23">
        <v>0</v>
      </c>
      <c r="ZC269" s="23">
        <v>0</v>
      </c>
      <c r="ZD269" s="23">
        <v>0</v>
      </c>
      <c r="ZE269" s="23">
        <v>0</v>
      </c>
      <c r="ZF269" s="23">
        <v>0</v>
      </c>
      <c r="ZG269" s="23">
        <v>0</v>
      </c>
      <c r="ZH269" s="23">
        <v>0</v>
      </c>
      <c r="ZI269" s="23">
        <v>0</v>
      </c>
      <c r="ZJ269" s="23">
        <v>0</v>
      </c>
      <c r="ZK269" s="23">
        <v>0</v>
      </c>
      <c r="ZL269" s="23">
        <v>0</v>
      </c>
      <c r="ZM269" s="23">
        <v>0</v>
      </c>
      <c r="ZN269" s="23">
        <v>1</v>
      </c>
      <c r="ZO269" s="23">
        <v>0</v>
      </c>
      <c r="ZQ269" s="23" t="s">
        <v>3257</v>
      </c>
      <c r="AAB269" s="23" t="s">
        <v>3258</v>
      </c>
      <c r="AAC269" s="25">
        <v>174583461</v>
      </c>
      <c r="AAD269" s="23">
        <v>44314.728252314817</v>
      </c>
      <c r="AAF269" s="23" t="s">
        <v>2172</v>
      </c>
      <c r="AAG269" s="23" t="s">
        <v>2173</v>
      </c>
      <c r="AAJ269" s="23">
        <v>276</v>
      </c>
    </row>
    <row r="270" spans="1:712" x14ac:dyDescent="0.3">
      <c r="A270" s="23" t="s">
        <v>3259</v>
      </c>
      <c r="B270" s="25">
        <v>44314.466863935188</v>
      </c>
      <c r="C270" s="25">
        <v>44314.733506331017</v>
      </c>
      <c r="D270" s="25">
        <v>44314</v>
      </c>
      <c r="E270" s="23" t="s">
        <v>2834</v>
      </c>
      <c r="F270" s="23" t="s">
        <v>816</v>
      </c>
      <c r="G270" s="25">
        <v>44308</v>
      </c>
      <c r="H270" s="23" t="s">
        <v>817</v>
      </c>
      <c r="I270" s="23" t="s">
        <v>818</v>
      </c>
      <c r="J270" s="23" t="s">
        <v>819</v>
      </c>
      <c r="K270" s="23" t="s">
        <v>818</v>
      </c>
      <c r="L270" s="23" t="s">
        <v>793</v>
      </c>
      <c r="M270" s="23" t="s">
        <v>3260</v>
      </c>
      <c r="N270" s="23" t="s">
        <v>3261</v>
      </c>
      <c r="O270" s="23">
        <v>1</v>
      </c>
      <c r="P270" s="23">
        <v>1</v>
      </c>
      <c r="Q270" s="23">
        <v>0</v>
      </c>
      <c r="R270" s="23">
        <v>0</v>
      </c>
      <c r="S270" s="23">
        <v>0</v>
      </c>
      <c r="T270" s="23">
        <v>1</v>
      </c>
      <c r="U270" s="23">
        <v>1</v>
      </c>
      <c r="V270" s="23">
        <v>1</v>
      </c>
      <c r="W270" s="23">
        <v>0</v>
      </c>
      <c r="X270" s="23">
        <v>0</v>
      </c>
      <c r="Y270" s="23">
        <v>0</v>
      </c>
      <c r="Z270" s="23">
        <v>1</v>
      </c>
      <c r="AA270" s="23">
        <v>1</v>
      </c>
      <c r="AB270" s="23">
        <v>1</v>
      </c>
      <c r="AC270" s="23">
        <v>1</v>
      </c>
      <c r="AD270" s="23">
        <v>0</v>
      </c>
      <c r="AE270" s="23">
        <v>0</v>
      </c>
      <c r="AF270" s="23">
        <v>1</v>
      </c>
      <c r="AG270" s="23">
        <v>1</v>
      </c>
      <c r="AH270" s="23">
        <v>1</v>
      </c>
      <c r="AI270" s="23">
        <v>0</v>
      </c>
      <c r="AJ270" s="23">
        <v>0</v>
      </c>
      <c r="AK270" s="23">
        <v>0</v>
      </c>
      <c r="AL270" s="23" t="s">
        <v>781</v>
      </c>
      <c r="AN270" s="23">
        <v>1900</v>
      </c>
      <c r="AO270" s="23">
        <v>1900</v>
      </c>
      <c r="AQ270" s="23">
        <v>1775</v>
      </c>
      <c r="AR270" s="23">
        <v>7.042253521126761</v>
      </c>
      <c r="AS270" s="23">
        <v>125</v>
      </c>
      <c r="AU270" s="23" t="s">
        <v>782</v>
      </c>
      <c r="AW270" s="23" t="s">
        <v>821</v>
      </c>
      <c r="AX270" s="23" t="s">
        <v>785</v>
      </c>
      <c r="BP270" s="23" t="s">
        <v>785</v>
      </c>
      <c r="BQ270" s="23">
        <v>18</v>
      </c>
      <c r="BR270" s="23">
        <v>2400</v>
      </c>
      <c r="BS270" s="23">
        <v>2667</v>
      </c>
      <c r="BU270" s="23">
        <v>2778</v>
      </c>
      <c r="BV270" s="23">
        <v>-3.995680345572354</v>
      </c>
      <c r="BW270" s="23">
        <v>-111</v>
      </c>
      <c r="BY270" s="23" t="s">
        <v>782</v>
      </c>
      <c r="CA270" s="23" t="s">
        <v>821</v>
      </c>
      <c r="CB270" s="23" t="s">
        <v>785</v>
      </c>
      <c r="GF270" s="23" t="s">
        <v>781</v>
      </c>
      <c r="GH270" s="23">
        <v>8750</v>
      </c>
      <c r="GI270" s="23">
        <v>8500</v>
      </c>
      <c r="GJ270" s="23">
        <v>2.9411764705882351</v>
      </c>
      <c r="GK270" s="23">
        <v>250</v>
      </c>
      <c r="GM270" s="23" t="s">
        <v>782</v>
      </c>
      <c r="GO270" s="23" t="s">
        <v>821</v>
      </c>
      <c r="GP270" s="23" t="s">
        <v>781</v>
      </c>
      <c r="GQ270" s="23" t="s">
        <v>2861</v>
      </c>
      <c r="GR270" s="23">
        <v>0</v>
      </c>
      <c r="GS270" s="23">
        <v>0</v>
      </c>
      <c r="GT270" s="23">
        <v>0</v>
      </c>
      <c r="GU270" s="23">
        <v>0</v>
      </c>
      <c r="GV270" s="23">
        <v>1</v>
      </c>
      <c r="GW270" s="23">
        <v>0</v>
      </c>
      <c r="GX270" s="23">
        <v>0</v>
      </c>
      <c r="GY270" s="23">
        <v>0</v>
      </c>
      <c r="GZ270" s="23">
        <v>0</v>
      </c>
      <c r="HA270" s="23">
        <v>0</v>
      </c>
      <c r="HB270" s="23">
        <v>0</v>
      </c>
      <c r="HC270" s="23">
        <v>0</v>
      </c>
      <c r="HD270" s="23">
        <v>1</v>
      </c>
      <c r="HE270" s="23">
        <v>0</v>
      </c>
      <c r="HG270" s="23" t="s">
        <v>2853</v>
      </c>
      <c r="HH270" s="23" t="s">
        <v>781</v>
      </c>
      <c r="HJ270" s="23">
        <v>3500</v>
      </c>
      <c r="HK270" s="23">
        <v>3500</v>
      </c>
      <c r="HM270" s="23">
        <v>3750</v>
      </c>
      <c r="HN270" s="23">
        <v>-6.666666666666667</v>
      </c>
      <c r="HO270" s="23">
        <v>-250</v>
      </c>
      <c r="HQ270" s="23" t="s">
        <v>782</v>
      </c>
      <c r="HS270" s="23" t="s">
        <v>821</v>
      </c>
      <c r="HT270" s="23" t="s">
        <v>785</v>
      </c>
      <c r="IL270" s="23" t="s">
        <v>785</v>
      </c>
      <c r="IM270" s="23">
        <v>20</v>
      </c>
      <c r="IN270" s="23">
        <v>4000</v>
      </c>
      <c r="IO270" s="23">
        <v>6000</v>
      </c>
      <c r="IQ270" s="23">
        <v>5000</v>
      </c>
      <c r="IR270" s="23">
        <v>20</v>
      </c>
      <c r="IS270" s="23">
        <v>1000</v>
      </c>
      <c r="IT270" s="23" t="s">
        <v>2998</v>
      </c>
      <c r="IU270" s="23" t="s">
        <v>782</v>
      </c>
      <c r="IW270" s="23" t="s">
        <v>821</v>
      </c>
      <c r="IX270" s="23" t="s">
        <v>781</v>
      </c>
      <c r="IY270" s="23" t="s">
        <v>811</v>
      </c>
      <c r="IZ270" s="23">
        <v>0</v>
      </c>
      <c r="JA270" s="23">
        <v>0</v>
      </c>
      <c r="JB270" s="23">
        <v>0</v>
      </c>
      <c r="JC270" s="23">
        <v>0</v>
      </c>
      <c r="JD270" s="23">
        <v>0</v>
      </c>
      <c r="JE270" s="23">
        <v>0</v>
      </c>
      <c r="JF270" s="23">
        <v>0</v>
      </c>
      <c r="JG270" s="23">
        <v>0</v>
      </c>
      <c r="JH270" s="23">
        <v>0</v>
      </c>
      <c r="JI270" s="23">
        <v>0</v>
      </c>
      <c r="JJ270" s="23">
        <v>0</v>
      </c>
      <c r="JK270" s="23">
        <v>0</v>
      </c>
      <c r="JL270" s="23">
        <v>1</v>
      </c>
      <c r="JM270" s="23">
        <v>0</v>
      </c>
      <c r="JO270" s="23" t="s">
        <v>2594</v>
      </c>
      <c r="OF270" s="23" t="s">
        <v>808</v>
      </c>
      <c r="OG270" s="23">
        <v>1000</v>
      </c>
      <c r="OH270" s="23">
        <v>275</v>
      </c>
      <c r="OI270" s="23">
        <v>138</v>
      </c>
      <c r="OK270" s="23">
        <v>125</v>
      </c>
      <c r="OL270" s="23">
        <v>10.4</v>
      </c>
      <c r="OM270" s="23">
        <v>13</v>
      </c>
      <c r="ON270" s="23" t="s">
        <v>3262</v>
      </c>
      <c r="OO270" s="23" t="s">
        <v>807</v>
      </c>
      <c r="OR270" s="23" t="s">
        <v>781</v>
      </c>
      <c r="OS270" s="23" t="s">
        <v>2861</v>
      </c>
      <c r="OT270" s="23">
        <v>0</v>
      </c>
      <c r="OU270" s="23">
        <v>0</v>
      </c>
      <c r="OV270" s="23">
        <v>0</v>
      </c>
      <c r="OW270" s="23">
        <v>0</v>
      </c>
      <c r="OX270" s="23">
        <v>1</v>
      </c>
      <c r="OY270" s="23">
        <v>0</v>
      </c>
      <c r="OZ270" s="23">
        <v>0</v>
      </c>
      <c r="PA270" s="23">
        <v>0</v>
      </c>
      <c r="PB270" s="23">
        <v>0</v>
      </c>
      <c r="PC270" s="23">
        <v>0</v>
      </c>
      <c r="PD270" s="23">
        <v>0</v>
      </c>
      <c r="PE270" s="23">
        <v>0</v>
      </c>
      <c r="PF270" s="23">
        <v>1</v>
      </c>
      <c r="PG270" s="23">
        <v>0</v>
      </c>
      <c r="PI270" s="23" t="s">
        <v>3000</v>
      </c>
      <c r="PJ270" s="23" t="s">
        <v>808</v>
      </c>
      <c r="PK270" s="23">
        <v>1000</v>
      </c>
      <c r="PL270" s="23">
        <v>300</v>
      </c>
      <c r="PM270" s="23">
        <v>45</v>
      </c>
      <c r="PO270" s="23">
        <v>36</v>
      </c>
      <c r="PP270" s="23">
        <v>25</v>
      </c>
      <c r="PQ270" s="23">
        <v>9</v>
      </c>
      <c r="PR270" s="23" t="s">
        <v>3263</v>
      </c>
      <c r="PS270" s="23" t="s">
        <v>807</v>
      </c>
      <c r="PV270" s="23" t="s">
        <v>781</v>
      </c>
      <c r="PW270" s="23" t="s">
        <v>871</v>
      </c>
      <c r="PX270" s="23">
        <v>0</v>
      </c>
      <c r="PY270" s="23">
        <v>0</v>
      </c>
      <c r="PZ270" s="23">
        <v>0</v>
      </c>
      <c r="QA270" s="23">
        <v>0</v>
      </c>
      <c r="QB270" s="23">
        <v>0</v>
      </c>
      <c r="QC270" s="23">
        <v>0</v>
      </c>
      <c r="QD270" s="23">
        <v>0</v>
      </c>
      <c r="QE270" s="23">
        <v>0</v>
      </c>
      <c r="QF270" s="23">
        <v>0</v>
      </c>
      <c r="QG270" s="23">
        <v>1</v>
      </c>
      <c r="QH270" s="23">
        <v>0</v>
      </c>
      <c r="QI270" s="23">
        <v>0</v>
      </c>
      <c r="QJ270" s="23">
        <v>0</v>
      </c>
      <c r="QK270" s="23">
        <v>0</v>
      </c>
      <c r="RR270" s="23" t="s">
        <v>808</v>
      </c>
      <c r="RS270" s="23">
        <v>1000</v>
      </c>
      <c r="RT270" s="23">
        <v>800</v>
      </c>
      <c r="RU270" s="23">
        <v>160</v>
      </c>
      <c r="RW270" s="23">
        <v>150</v>
      </c>
      <c r="RX270" s="23">
        <v>6.666666666666667</v>
      </c>
      <c r="RY270" s="23">
        <v>10</v>
      </c>
      <c r="SA270" s="23" t="s">
        <v>782</v>
      </c>
      <c r="SC270" s="23" t="s">
        <v>821</v>
      </c>
      <c r="SD270" s="23" t="s">
        <v>785</v>
      </c>
      <c r="SV270" s="23" t="s">
        <v>808</v>
      </c>
      <c r="SW270" s="23">
        <v>1000</v>
      </c>
      <c r="SX270" s="23">
        <v>475</v>
      </c>
      <c r="SY270" s="23">
        <v>71</v>
      </c>
      <c r="TA270" s="23">
        <v>75</v>
      </c>
      <c r="TB270" s="23">
        <v>-5.3333333333333339</v>
      </c>
      <c r="TC270" s="23">
        <v>-4</v>
      </c>
      <c r="TE270" s="23" t="s">
        <v>782</v>
      </c>
      <c r="TG270" s="23" t="s">
        <v>821</v>
      </c>
      <c r="TH270" s="23" t="s">
        <v>785</v>
      </c>
      <c r="TZ270" s="23" t="s">
        <v>781</v>
      </c>
      <c r="UB270" s="23">
        <v>275</v>
      </c>
      <c r="UC270" s="23">
        <v>275</v>
      </c>
      <c r="UE270" s="23">
        <v>250</v>
      </c>
      <c r="UF270" s="23">
        <v>10</v>
      </c>
      <c r="UG270" s="23">
        <v>25</v>
      </c>
      <c r="UI270" s="23" t="s">
        <v>782</v>
      </c>
      <c r="UK270" s="23" t="s">
        <v>821</v>
      </c>
      <c r="UL270" s="23" t="s">
        <v>785</v>
      </c>
      <c r="VD270" s="23" t="s">
        <v>781</v>
      </c>
      <c r="VF270" s="23">
        <v>1750</v>
      </c>
      <c r="VG270" s="23">
        <v>1750</v>
      </c>
      <c r="VI270" s="23">
        <v>1625</v>
      </c>
      <c r="VJ270" s="23">
        <v>7.6923076923076934</v>
      </c>
      <c r="VK270" s="23">
        <v>125</v>
      </c>
      <c r="VP270" s="23" t="s">
        <v>781</v>
      </c>
      <c r="VQ270" s="23" t="s">
        <v>811</v>
      </c>
      <c r="VR270" s="23">
        <v>0</v>
      </c>
      <c r="VS270" s="23">
        <v>0</v>
      </c>
      <c r="VT270" s="23">
        <v>0</v>
      </c>
      <c r="VU270" s="23">
        <v>0</v>
      </c>
      <c r="VV270" s="23">
        <v>0</v>
      </c>
      <c r="VW270" s="23">
        <v>0</v>
      </c>
      <c r="VX270" s="23">
        <v>0</v>
      </c>
      <c r="VY270" s="23">
        <v>0</v>
      </c>
      <c r="VZ270" s="23">
        <v>0</v>
      </c>
      <c r="WA270" s="23">
        <v>0</v>
      </c>
      <c r="WB270" s="23">
        <v>0</v>
      </c>
      <c r="WC270" s="23">
        <v>0</v>
      </c>
      <c r="WD270" s="23">
        <v>1</v>
      </c>
      <c r="WE270" s="23">
        <v>0</v>
      </c>
      <c r="WG270" s="23" t="s">
        <v>2853</v>
      </c>
      <c r="WH270" s="23" t="s">
        <v>785</v>
      </c>
      <c r="WI270" s="23">
        <v>15</v>
      </c>
      <c r="WJ270" s="23">
        <v>1800</v>
      </c>
      <c r="WK270" s="23">
        <v>2400</v>
      </c>
      <c r="WM270" s="23">
        <v>2667</v>
      </c>
      <c r="WN270" s="23">
        <v>-10.01124859392576</v>
      </c>
      <c r="WO270" s="23">
        <v>-267</v>
      </c>
      <c r="WP270" s="23" t="s">
        <v>2850</v>
      </c>
      <c r="WQ270" s="23" t="s">
        <v>782</v>
      </c>
      <c r="WS270" s="23" t="s">
        <v>821</v>
      </c>
      <c r="WT270" s="23" t="s">
        <v>785</v>
      </c>
      <c r="AAB270" s="23" t="s">
        <v>2185</v>
      </c>
      <c r="AAC270" s="25">
        <v>174586827</v>
      </c>
      <c r="AAD270" s="23">
        <v>44314.736944444448</v>
      </c>
      <c r="AAF270" s="23" t="s">
        <v>2172</v>
      </c>
      <c r="AAG270" s="23" t="s">
        <v>2173</v>
      </c>
      <c r="AAJ270" s="23">
        <v>277</v>
      </c>
    </row>
    <row r="271" spans="1:712" x14ac:dyDescent="0.3">
      <c r="A271" s="23" t="s">
        <v>3264</v>
      </c>
      <c r="B271" s="25">
        <v>44314.47927462963</v>
      </c>
      <c r="C271" s="25">
        <v>44314.744511076387</v>
      </c>
      <c r="D271" s="25">
        <v>44314</v>
      </c>
      <c r="E271" s="23" t="s">
        <v>2834</v>
      </c>
      <c r="F271" s="23" t="s">
        <v>816</v>
      </c>
      <c r="G271" s="25">
        <v>44308</v>
      </c>
      <c r="H271" s="23" t="s">
        <v>817</v>
      </c>
      <c r="I271" s="23" t="s">
        <v>818</v>
      </c>
      <c r="J271" s="23" t="s">
        <v>819</v>
      </c>
      <c r="K271" s="23" t="s">
        <v>818</v>
      </c>
      <c r="L271" s="23" t="s">
        <v>793</v>
      </c>
      <c r="M271" s="23" t="s">
        <v>3265</v>
      </c>
      <c r="N271" s="23" t="s">
        <v>3266</v>
      </c>
      <c r="O271" s="23">
        <v>0</v>
      </c>
      <c r="P271" s="23">
        <v>0</v>
      </c>
      <c r="Q271" s="23">
        <v>0</v>
      </c>
      <c r="R271" s="23">
        <v>0</v>
      </c>
      <c r="S271" s="23">
        <v>0</v>
      </c>
      <c r="T271" s="23">
        <v>0</v>
      </c>
      <c r="U271" s="23">
        <v>1</v>
      </c>
      <c r="V271" s="23">
        <v>1</v>
      </c>
      <c r="W271" s="23">
        <v>0</v>
      </c>
      <c r="X271" s="23">
        <v>1</v>
      </c>
      <c r="Y271" s="23">
        <v>0</v>
      </c>
      <c r="Z271" s="23">
        <v>0</v>
      </c>
      <c r="AA271" s="23">
        <v>0</v>
      </c>
      <c r="AB271" s="23">
        <v>1</v>
      </c>
      <c r="AC271" s="23">
        <v>0</v>
      </c>
      <c r="AD271" s="23">
        <v>0</v>
      </c>
      <c r="AE271" s="23">
        <v>1</v>
      </c>
      <c r="AF271" s="23">
        <v>0</v>
      </c>
      <c r="AG271" s="23">
        <v>0</v>
      </c>
      <c r="AH271" s="23">
        <v>1</v>
      </c>
      <c r="AI271" s="23">
        <v>0</v>
      </c>
      <c r="AJ271" s="23">
        <v>0</v>
      </c>
      <c r="AK271" s="23">
        <v>0</v>
      </c>
      <c r="HH271" s="23" t="s">
        <v>781</v>
      </c>
      <c r="HJ271" s="23">
        <v>4000</v>
      </c>
      <c r="HK271" s="23">
        <v>4000</v>
      </c>
      <c r="HM271" s="23">
        <v>3750</v>
      </c>
      <c r="HN271" s="23">
        <v>6.666666666666667</v>
      </c>
      <c r="HO271" s="23">
        <v>250</v>
      </c>
      <c r="HQ271" s="23" t="s">
        <v>782</v>
      </c>
      <c r="HS271" s="23" t="s">
        <v>821</v>
      </c>
      <c r="HT271" s="23" t="s">
        <v>785</v>
      </c>
      <c r="IL271" s="23" t="s">
        <v>785</v>
      </c>
      <c r="IM271" s="23">
        <v>20</v>
      </c>
      <c r="IN271" s="23">
        <v>4750</v>
      </c>
      <c r="IO271" s="23">
        <v>7125</v>
      </c>
      <c r="IQ271" s="23">
        <v>5000</v>
      </c>
      <c r="IR271" s="23">
        <v>42.5</v>
      </c>
      <c r="IS271" s="23">
        <v>2125</v>
      </c>
      <c r="IT271" s="23" t="s">
        <v>3267</v>
      </c>
      <c r="IU271" s="23" t="s">
        <v>782</v>
      </c>
      <c r="IW271" s="23" t="s">
        <v>821</v>
      </c>
      <c r="IX271" s="23" t="s">
        <v>781</v>
      </c>
      <c r="IY271" s="23" t="s">
        <v>2568</v>
      </c>
      <c r="IZ271" s="23">
        <v>0</v>
      </c>
      <c r="JA271" s="23">
        <v>1</v>
      </c>
      <c r="JB271" s="23">
        <v>0</v>
      </c>
      <c r="JC271" s="23">
        <v>0</v>
      </c>
      <c r="JD271" s="23">
        <v>0</v>
      </c>
      <c r="JE271" s="23">
        <v>1</v>
      </c>
      <c r="JF271" s="23">
        <v>0</v>
      </c>
      <c r="JG271" s="23">
        <v>0</v>
      </c>
      <c r="JH271" s="23">
        <v>0</v>
      </c>
      <c r="JI271" s="23">
        <v>0</v>
      </c>
      <c r="JJ271" s="23">
        <v>0</v>
      </c>
      <c r="JK271" s="23">
        <v>0</v>
      </c>
      <c r="JL271" s="23">
        <v>0</v>
      </c>
      <c r="JM271" s="23">
        <v>0</v>
      </c>
      <c r="KT271" s="23" t="s">
        <v>808</v>
      </c>
      <c r="KU271" s="23">
        <v>1000</v>
      </c>
      <c r="KV271" s="23">
        <v>325</v>
      </c>
      <c r="KW271" s="23">
        <v>163</v>
      </c>
      <c r="KY271" s="23">
        <v>150</v>
      </c>
      <c r="KZ271" s="23">
        <v>8.6666666666666679</v>
      </c>
      <c r="LA271" s="23">
        <v>13</v>
      </c>
      <c r="LC271" s="23" t="s">
        <v>807</v>
      </c>
      <c r="LF271" s="23" t="s">
        <v>781</v>
      </c>
      <c r="LG271" s="23" t="s">
        <v>2842</v>
      </c>
      <c r="LH271" s="23">
        <v>0</v>
      </c>
      <c r="LI271" s="23">
        <v>0</v>
      </c>
      <c r="LJ271" s="23">
        <v>0</v>
      </c>
      <c r="LK271" s="23">
        <v>0</v>
      </c>
      <c r="LL271" s="23">
        <v>0</v>
      </c>
      <c r="LM271" s="23">
        <v>0</v>
      </c>
      <c r="LN271" s="23">
        <v>0</v>
      </c>
      <c r="LO271" s="23">
        <v>0</v>
      </c>
      <c r="LP271" s="23">
        <v>0</v>
      </c>
      <c r="LQ271" s="23">
        <v>1</v>
      </c>
      <c r="LR271" s="23">
        <v>0</v>
      </c>
      <c r="LS271" s="23">
        <v>0</v>
      </c>
      <c r="LT271" s="23">
        <v>1</v>
      </c>
      <c r="LU271" s="23">
        <v>0</v>
      </c>
      <c r="LW271" s="23" t="s">
        <v>2843</v>
      </c>
      <c r="QN271" s="23" t="s">
        <v>781</v>
      </c>
      <c r="QP271" s="23">
        <v>1975</v>
      </c>
      <c r="QQ271" s="23">
        <v>1975</v>
      </c>
      <c r="QS271" s="23">
        <v>1900</v>
      </c>
      <c r="QT271" s="23">
        <v>3.947368421052631</v>
      </c>
      <c r="QU271" s="23">
        <v>75</v>
      </c>
      <c r="QW271" s="23" t="s">
        <v>807</v>
      </c>
      <c r="QZ271" s="23" t="s">
        <v>785</v>
      </c>
      <c r="RR271" s="23" t="s">
        <v>808</v>
      </c>
      <c r="RS271" s="23">
        <v>1000</v>
      </c>
      <c r="RT271" s="23">
        <v>900</v>
      </c>
      <c r="RU271" s="23">
        <v>180</v>
      </c>
      <c r="RW271" s="23">
        <v>150</v>
      </c>
      <c r="RX271" s="23">
        <v>20</v>
      </c>
      <c r="RY271" s="23">
        <v>30</v>
      </c>
      <c r="RZ271" s="23" t="s">
        <v>3268</v>
      </c>
      <c r="SA271" s="23" t="s">
        <v>782</v>
      </c>
      <c r="SC271" s="23" t="s">
        <v>821</v>
      </c>
      <c r="SD271" s="23" t="s">
        <v>785</v>
      </c>
      <c r="WH271" s="23" t="s">
        <v>781</v>
      </c>
      <c r="WJ271" s="23">
        <v>2000</v>
      </c>
      <c r="WK271" s="23">
        <v>2000</v>
      </c>
      <c r="WM271" s="23">
        <v>2667</v>
      </c>
      <c r="WN271" s="23">
        <v>-25.00937382827146</v>
      </c>
      <c r="WO271" s="23">
        <v>-667</v>
      </c>
      <c r="WP271" s="23" t="s">
        <v>3269</v>
      </c>
      <c r="WQ271" s="23" t="s">
        <v>782</v>
      </c>
      <c r="WS271" s="23" t="s">
        <v>821</v>
      </c>
      <c r="WT271" s="23" t="s">
        <v>785</v>
      </c>
      <c r="AAB271" s="23" t="s">
        <v>3270</v>
      </c>
      <c r="AAC271" s="25">
        <v>174589958</v>
      </c>
      <c r="AAD271" s="23">
        <v>44314.745613425926</v>
      </c>
      <c r="AAF271" s="23" t="s">
        <v>2172</v>
      </c>
      <c r="AAG271" s="23" t="s">
        <v>2173</v>
      </c>
      <c r="AAJ271" s="23">
        <v>278</v>
      </c>
    </row>
    <row r="272" spans="1:712" x14ac:dyDescent="0.3">
      <c r="A272" s="23" t="s">
        <v>3271</v>
      </c>
      <c r="B272" s="25">
        <v>44314.493476284733</v>
      </c>
      <c r="C272" s="25">
        <v>44314.747483055558</v>
      </c>
      <c r="D272" s="25">
        <v>44314</v>
      </c>
      <c r="E272" s="23" t="s">
        <v>2834</v>
      </c>
      <c r="F272" s="23" t="s">
        <v>816</v>
      </c>
      <c r="G272" s="25">
        <v>44309</v>
      </c>
      <c r="H272" s="23" t="s">
        <v>817</v>
      </c>
      <c r="I272" s="23" t="s">
        <v>818</v>
      </c>
      <c r="J272" s="23" t="s">
        <v>819</v>
      </c>
      <c r="K272" s="23" t="s">
        <v>818</v>
      </c>
      <c r="L272" s="23" t="s">
        <v>780</v>
      </c>
      <c r="M272" s="23" t="s">
        <v>3272</v>
      </c>
      <c r="N272" s="23" t="s">
        <v>809</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1</v>
      </c>
      <c r="AE272" s="23">
        <v>0</v>
      </c>
      <c r="AF272" s="23">
        <v>0</v>
      </c>
      <c r="AG272" s="23">
        <v>0</v>
      </c>
      <c r="AH272" s="23">
        <v>0</v>
      </c>
      <c r="AI272" s="23">
        <v>0</v>
      </c>
      <c r="AJ272" s="23">
        <v>0</v>
      </c>
      <c r="AK272" s="23">
        <v>0</v>
      </c>
      <c r="NB272" s="23" t="s">
        <v>781</v>
      </c>
      <c r="ND272" s="23">
        <v>2250</v>
      </c>
      <c r="NE272" s="23">
        <v>2250</v>
      </c>
      <c r="NG272" s="23">
        <v>2250</v>
      </c>
      <c r="NH272" s="23">
        <v>0</v>
      </c>
      <c r="NI272" s="23">
        <v>0</v>
      </c>
      <c r="NK272" s="23" t="s">
        <v>782</v>
      </c>
      <c r="NM272" s="23" t="s">
        <v>821</v>
      </c>
      <c r="NN272" s="23" t="s">
        <v>781</v>
      </c>
      <c r="NO272" s="23" t="s">
        <v>2859</v>
      </c>
      <c r="NP272" s="23">
        <v>0</v>
      </c>
      <c r="NQ272" s="23">
        <v>0</v>
      </c>
      <c r="NR272" s="23">
        <v>0</v>
      </c>
      <c r="NS272" s="23">
        <v>0</v>
      </c>
      <c r="NT272" s="23">
        <v>0</v>
      </c>
      <c r="NU272" s="23">
        <v>1</v>
      </c>
      <c r="NV272" s="23">
        <v>0</v>
      </c>
      <c r="NW272" s="23">
        <v>0</v>
      </c>
      <c r="NX272" s="23">
        <v>0</v>
      </c>
      <c r="NY272" s="23">
        <v>0</v>
      </c>
      <c r="NZ272" s="23">
        <v>0</v>
      </c>
      <c r="OA272" s="23">
        <v>0</v>
      </c>
      <c r="OB272" s="23">
        <v>1</v>
      </c>
      <c r="OC272" s="23">
        <v>0</v>
      </c>
      <c r="OE272" s="23" t="s">
        <v>3273</v>
      </c>
      <c r="AAB272" s="23" t="s">
        <v>2185</v>
      </c>
      <c r="AAC272" s="25">
        <v>174590766</v>
      </c>
      <c r="AAD272" s="23">
        <v>44314.748356481483</v>
      </c>
      <c r="AAF272" s="23" t="s">
        <v>2172</v>
      </c>
      <c r="AAG272" s="23" t="s">
        <v>2173</v>
      </c>
      <c r="AAJ272" s="23">
        <v>279</v>
      </c>
    </row>
    <row r="273" spans="1:712" x14ac:dyDescent="0.3">
      <c r="A273" s="23" t="s">
        <v>3274</v>
      </c>
      <c r="B273" s="25">
        <v>44314.497129525473</v>
      </c>
      <c r="C273" s="25">
        <v>44314.7546387037</v>
      </c>
      <c r="D273" s="25">
        <v>44314</v>
      </c>
      <c r="E273" s="23" t="s">
        <v>2834</v>
      </c>
      <c r="F273" s="23" t="s">
        <v>816</v>
      </c>
      <c r="G273" s="25">
        <v>44309</v>
      </c>
      <c r="H273" s="23" t="s">
        <v>817</v>
      </c>
      <c r="I273" s="23" t="s">
        <v>818</v>
      </c>
      <c r="J273" s="23" t="s">
        <v>819</v>
      </c>
      <c r="K273" s="23" t="s">
        <v>818</v>
      </c>
      <c r="L273" s="23" t="s">
        <v>793</v>
      </c>
      <c r="M273" s="23" t="s">
        <v>3275</v>
      </c>
      <c r="N273" s="23" t="s">
        <v>3276</v>
      </c>
      <c r="O273" s="23">
        <v>1</v>
      </c>
      <c r="P273" s="23">
        <v>1</v>
      </c>
      <c r="Q273" s="23">
        <v>1</v>
      </c>
      <c r="R273" s="23">
        <v>1</v>
      </c>
      <c r="S273" s="23">
        <v>1</v>
      </c>
      <c r="T273" s="23">
        <v>0</v>
      </c>
      <c r="U273" s="23">
        <v>0</v>
      </c>
      <c r="V273" s="23">
        <v>0</v>
      </c>
      <c r="W273" s="23">
        <v>0</v>
      </c>
      <c r="X273" s="23">
        <v>1</v>
      </c>
      <c r="Y273" s="23">
        <v>1</v>
      </c>
      <c r="Z273" s="23">
        <v>1</v>
      </c>
      <c r="AA273" s="23">
        <v>1</v>
      </c>
      <c r="AB273" s="23">
        <v>0</v>
      </c>
      <c r="AC273" s="23">
        <v>1</v>
      </c>
      <c r="AD273" s="23">
        <v>0</v>
      </c>
      <c r="AE273" s="23">
        <v>0</v>
      </c>
      <c r="AF273" s="23">
        <v>0</v>
      </c>
      <c r="AG273" s="23">
        <v>1</v>
      </c>
      <c r="AH273" s="23">
        <v>0</v>
      </c>
      <c r="AI273" s="23">
        <v>0</v>
      </c>
      <c r="AJ273" s="23">
        <v>1</v>
      </c>
      <c r="AK273" s="23">
        <v>0</v>
      </c>
      <c r="AL273" s="23" t="s">
        <v>781</v>
      </c>
      <c r="AN273" s="23">
        <v>1800</v>
      </c>
      <c r="AO273" s="23">
        <v>1800</v>
      </c>
      <c r="AQ273" s="23">
        <v>1775</v>
      </c>
      <c r="AR273" s="23">
        <v>1.408450704225352</v>
      </c>
      <c r="AS273" s="23">
        <v>25</v>
      </c>
      <c r="AU273" s="23" t="s">
        <v>782</v>
      </c>
      <c r="AW273" s="23" t="s">
        <v>821</v>
      </c>
      <c r="AX273" s="23" t="s">
        <v>785</v>
      </c>
      <c r="BP273" s="23" t="s">
        <v>785</v>
      </c>
      <c r="BQ273" s="23">
        <v>18</v>
      </c>
      <c r="BR273" s="23">
        <v>2600</v>
      </c>
      <c r="BS273" s="23">
        <v>2889</v>
      </c>
      <c r="BU273" s="23">
        <v>2778</v>
      </c>
      <c r="BV273" s="23">
        <v>3.995680345572354</v>
      </c>
      <c r="BW273" s="23">
        <v>111</v>
      </c>
      <c r="BY273" s="23" t="s">
        <v>782</v>
      </c>
      <c r="CA273" s="23" t="s">
        <v>821</v>
      </c>
      <c r="CB273" s="23" t="s">
        <v>785</v>
      </c>
      <c r="CT273" s="23" t="s">
        <v>781</v>
      </c>
      <c r="CV273" s="23">
        <v>4500</v>
      </c>
      <c r="CW273" s="23">
        <v>4500</v>
      </c>
      <c r="CY273" s="23">
        <v>3500</v>
      </c>
      <c r="CZ273" s="23">
        <v>28.571428571428569</v>
      </c>
      <c r="DA273" s="23">
        <v>1000</v>
      </c>
      <c r="DB273" s="23" t="s">
        <v>2856</v>
      </c>
      <c r="DC273" s="23" t="s">
        <v>782</v>
      </c>
      <c r="DE273" s="23" t="s">
        <v>821</v>
      </c>
      <c r="DF273" s="23" t="s">
        <v>781</v>
      </c>
      <c r="DG273" s="23" t="s">
        <v>2721</v>
      </c>
      <c r="DH273" s="23">
        <v>0</v>
      </c>
      <c r="DI273" s="23">
        <v>1</v>
      </c>
      <c r="DJ273" s="23">
        <v>0</v>
      </c>
      <c r="DK273" s="23">
        <v>0</v>
      </c>
      <c r="DL273" s="23">
        <v>0</v>
      </c>
      <c r="DM273" s="23">
        <v>0</v>
      </c>
      <c r="DN273" s="23">
        <v>0</v>
      </c>
      <c r="DO273" s="23">
        <v>0</v>
      </c>
      <c r="DP273" s="23">
        <v>0</v>
      </c>
      <c r="DQ273" s="23">
        <v>0</v>
      </c>
      <c r="DR273" s="23">
        <v>0</v>
      </c>
      <c r="DS273" s="23">
        <v>0</v>
      </c>
      <c r="DT273" s="23">
        <v>1</v>
      </c>
      <c r="DU273" s="23">
        <v>0</v>
      </c>
      <c r="DW273" s="23" t="s">
        <v>3277</v>
      </c>
      <c r="DX273" s="23" t="s">
        <v>781</v>
      </c>
      <c r="DZ273" s="23">
        <v>6000</v>
      </c>
      <c r="EA273" s="23">
        <v>6000</v>
      </c>
      <c r="EC273" s="23">
        <v>4500</v>
      </c>
      <c r="ED273" s="23">
        <v>33.333333333333329</v>
      </c>
      <c r="EE273" s="23">
        <v>1500</v>
      </c>
      <c r="EF273" s="23" t="s">
        <v>3230</v>
      </c>
      <c r="EG273" s="23" t="s">
        <v>782</v>
      </c>
      <c r="EI273" s="23" t="s">
        <v>827</v>
      </c>
      <c r="EJ273" s="23" t="s">
        <v>781</v>
      </c>
      <c r="EK273" s="23" t="s">
        <v>2721</v>
      </c>
      <c r="EL273" s="23">
        <v>0</v>
      </c>
      <c r="EM273" s="23">
        <v>1</v>
      </c>
      <c r="EN273" s="23">
        <v>0</v>
      </c>
      <c r="EO273" s="23">
        <v>0</v>
      </c>
      <c r="EP273" s="23">
        <v>0</v>
      </c>
      <c r="EQ273" s="23">
        <v>0</v>
      </c>
      <c r="ER273" s="23">
        <v>0</v>
      </c>
      <c r="ES273" s="23">
        <v>0</v>
      </c>
      <c r="ET273" s="23">
        <v>0</v>
      </c>
      <c r="EU273" s="23">
        <v>0</v>
      </c>
      <c r="EV273" s="23">
        <v>0</v>
      </c>
      <c r="EW273" s="23">
        <v>0</v>
      </c>
      <c r="EX273" s="23">
        <v>1</v>
      </c>
      <c r="EY273" s="23">
        <v>0</v>
      </c>
      <c r="FA273" s="23" t="s">
        <v>3278</v>
      </c>
      <c r="FB273" s="23" t="s">
        <v>781</v>
      </c>
      <c r="FD273" s="23">
        <v>1900</v>
      </c>
      <c r="FE273" s="23">
        <v>1900</v>
      </c>
      <c r="FG273" s="23">
        <v>2125</v>
      </c>
      <c r="FH273" s="23">
        <v>-10.58823529411765</v>
      </c>
      <c r="FI273" s="23">
        <v>-225</v>
      </c>
      <c r="FJ273" s="23" t="s">
        <v>2850</v>
      </c>
      <c r="FK273" s="23" t="s">
        <v>782</v>
      </c>
      <c r="FM273" s="23" t="s">
        <v>821</v>
      </c>
      <c r="FN273" s="23" t="s">
        <v>785</v>
      </c>
      <c r="KT273" s="23" t="s">
        <v>808</v>
      </c>
      <c r="KU273" s="23">
        <v>1000</v>
      </c>
      <c r="KV273" s="23">
        <v>350</v>
      </c>
      <c r="KW273" s="23">
        <v>175</v>
      </c>
      <c r="KY273" s="23">
        <v>150</v>
      </c>
      <c r="KZ273" s="23">
        <v>16.666666666666661</v>
      </c>
      <c r="LA273" s="23">
        <v>25</v>
      </c>
      <c r="LB273" s="23" t="s">
        <v>3279</v>
      </c>
      <c r="LC273" s="23" t="s">
        <v>807</v>
      </c>
      <c r="LF273" s="23" t="s">
        <v>781</v>
      </c>
      <c r="LG273" s="23" t="s">
        <v>2299</v>
      </c>
      <c r="LH273" s="23">
        <v>0</v>
      </c>
      <c r="LI273" s="23">
        <v>0</v>
      </c>
      <c r="LJ273" s="23">
        <v>0</v>
      </c>
      <c r="LK273" s="23">
        <v>0</v>
      </c>
      <c r="LL273" s="23">
        <v>0</v>
      </c>
      <c r="LM273" s="23">
        <v>0</v>
      </c>
      <c r="LN273" s="23">
        <v>0</v>
      </c>
      <c r="LO273" s="23">
        <v>0</v>
      </c>
      <c r="LP273" s="23">
        <v>0</v>
      </c>
      <c r="LQ273" s="23">
        <v>1</v>
      </c>
      <c r="LR273" s="23">
        <v>1</v>
      </c>
      <c r="LS273" s="23">
        <v>0</v>
      </c>
      <c r="LT273" s="23">
        <v>0</v>
      </c>
      <c r="LU273" s="23">
        <v>0</v>
      </c>
      <c r="LX273" s="23" t="s">
        <v>808</v>
      </c>
      <c r="LY273" s="23">
        <v>1000</v>
      </c>
      <c r="LZ273" s="23">
        <v>1000</v>
      </c>
      <c r="MA273" s="23">
        <v>500</v>
      </c>
      <c r="MC273" s="23">
        <v>463</v>
      </c>
      <c r="MD273" s="23">
        <v>7.9913606911447079</v>
      </c>
      <c r="ME273" s="23">
        <v>37</v>
      </c>
      <c r="MG273" s="23" t="s">
        <v>782</v>
      </c>
      <c r="MI273" s="23" t="s">
        <v>821</v>
      </c>
      <c r="MJ273" s="23" t="s">
        <v>785</v>
      </c>
      <c r="OF273" s="23" t="s">
        <v>808</v>
      </c>
      <c r="OG273" s="23">
        <v>1000</v>
      </c>
      <c r="OK273" s="23">
        <v>125</v>
      </c>
      <c r="OL273" s="23">
        <v>40</v>
      </c>
      <c r="OM273" s="23">
        <v>50</v>
      </c>
      <c r="ON273" s="23" t="s">
        <v>2837</v>
      </c>
      <c r="OO273" s="23" t="s">
        <v>807</v>
      </c>
      <c r="OR273" s="23" t="s">
        <v>781</v>
      </c>
      <c r="OS273" s="23" t="s">
        <v>2205</v>
      </c>
      <c r="OT273" s="23">
        <v>0</v>
      </c>
      <c r="OU273" s="23">
        <v>0</v>
      </c>
      <c r="OV273" s="23">
        <v>0</v>
      </c>
      <c r="OW273" s="23">
        <v>0</v>
      </c>
      <c r="OX273" s="23">
        <v>1</v>
      </c>
      <c r="OY273" s="23">
        <v>0</v>
      </c>
      <c r="OZ273" s="23">
        <v>0</v>
      </c>
      <c r="PA273" s="23">
        <v>0</v>
      </c>
      <c r="PB273" s="23">
        <v>0</v>
      </c>
      <c r="PC273" s="23">
        <v>1</v>
      </c>
      <c r="PD273" s="23">
        <v>0</v>
      </c>
      <c r="PE273" s="23">
        <v>0</v>
      </c>
      <c r="PF273" s="23">
        <v>0</v>
      </c>
      <c r="PG273" s="23">
        <v>0</v>
      </c>
      <c r="PJ273" s="23" t="s">
        <v>808</v>
      </c>
      <c r="PK273" s="23">
        <v>1000</v>
      </c>
      <c r="PL273" s="23">
        <v>400</v>
      </c>
      <c r="PM273" s="23">
        <v>60</v>
      </c>
      <c r="PO273" s="23">
        <v>36</v>
      </c>
      <c r="PP273" s="23">
        <v>66.666666666666657</v>
      </c>
      <c r="PQ273" s="23">
        <v>24</v>
      </c>
      <c r="PR273" s="23" t="s">
        <v>2843</v>
      </c>
      <c r="PS273" s="23" t="s">
        <v>807</v>
      </c>
      <c r="PV273" s="23" t="s">
        <v>781</v>
      </c>
      <c r="PW273" s="23" t="s">
        <v>2842</v>
      </c>
      <c r="PX273" s="23">
        <v>0</v>
      </c>
      <c r="PY273" s="23">
        <v>0</v>
      </c>
      <c r="PZ273" s="23">
        <v>0</v>
      </c>
      <c r="QA273" s="23">
        <v>0</v>
      </c>
      <c r="QB273" s="23">
        <v>0</v>
      </c>
      <c r="QC273" s="23">
        <v>0</v>
      </c>
      <c r="QD273" s="23">
        <v>0</v>
      </c>
      <c r="QE273" s="23">
        <v>0</v>
      </c>
      <c r="QF273" s="23">
        <v>0</v>
      </c>
      <c r="QG273" s="23">
        <v>1</v>
      </c>
      <c r="QH273" s="23">
        <v>0</v>
      </c>
      <c r="QI273" s="23">
        <v>0</v>
      </c>
      <c r="QJ273" s="23">
        <v>1</v>
      </c>
      <c r="QK273" s="23">
        <v>0</v>
      </c>
      <c r="SV273" s="23" t="s">
        <v>808</v>
      </c>
      <c r="SW273" s="23">
        <v>1000</v>
      </c>
      <c r="SX273" s="23">
        <v>400</v>
      </c>
      <c r="SY273" s="23">
        <v>60</v>
      </c>
      <c r="TA273" s="23">
        <v>75</v>
      </c>
      <c r="TB273" s="23">
        <v>-20</v>
      </c>
      <c r="TC273" s="23">
        <v>-15</v>
      </c>
      <c r="TD273" s="23" t="s">
        <v>2850</v>
      </c>
      <c r="TE273" s="23" t="s">
        <v>782</v>
      </c>
      <c r="TG273" s="23" t="s">
        <v>821</v>
      </c>
      <c r="TH273" s="23" t="s">
        <v>785</v>
      </c>
      <c r="VD273" s="23" t="s">
        <v>781</v>
      </c>
      <c r="VF273" s="23">
        <v>1500</v>
      </c>
      <c r="VG273" s="23">
        <v>1500</v>
      </c>
      <c r="VI273" s="23">
        <v>1625</v>
      </c>
      <c r="VJ273" s="23">
        <v>-7.6923076923076934</v>
      </c>
      <c r="VK273" s="23">
        <v>-125</v>
      </c>
      <c r="VM273" s="23" t="s">
        <v>782</v>
      </c>
      <c r="VO273" s="23" t="s">
        <v>821</v>
      </c>
      <c r="VP273" s="23" t="s">
        <v>781</v>
      </c>
      <c r="VQ273" s="23" t="s">
        <v>811</v>
      </c>
      <c r="VR273" s="23">
        <v>0</v>
      </c>
      <c r="VS273" s="23">
        <v>0</v>
      </c>
      <c r="VT273" s="23">
        <v>0</v>
      </c>
      <c r="VU273" s="23">
        <v>0</v>
      </c>
      <c r="VV273" s="23">
        <v>0</v>
      </c>
      <c r="VW273" s="23">
        <v>0</v>
      </c>
      <c r="VX273" s="23">
        <v>0</v>
      </c>
      <c r="VY273" s="23">
        <v>0</v>
      </c>
      <c r="VZ273" s="23">
        <v>0</v>
      </c>
      <c r="WA273" s="23">
        <v>0</v>
      </c>
      <c r="WB273" s="23">
        <v>0</v>
      </c>
      <c r="WC273" s="23">
        <v>0</v>
      </c>
      <c r="WD273" s="23">
        <v>1</v>
      </c>
      <c r="WE273" s="23">
        <v>0</v>
      </c>
      <c r="WG273" s="23" t="s">
        <v>2856</v>
      </c>
      <c r="YN273" s="23" t="s">
        <v>781</v>
      </c>
      <c r="YP273" s="23">
        <v>1300</v>
      </c>
      <c r="YQ273" s="23">
        <v>1300</v>
      </c>
      <c r="YS273" s="23">
        <v>1150</v>
      </c>
      <c r="YT273" s="23">
        <v>13.04347826086957</v>
      </c>
      <c r="YU273" s="23">
        <v>150</v>
      </c>
      <c r="YV273" s="23" t="s">
        <v>3280</v>
      </c>
      <c r="YW273" s="23" t="s">
        <v>782</v>
      </c>
      <c r="YY273" s="23" t="s">
        <v>821</v>
      </c>
      <c r="YZ273" s="23" t="s">
        <v>781</v>
      </c>
      <c r="ZA273" s="23" t="s">
        <v>839</v>
      </c>
      <c r="ZB273" s="23">
        <v>0</v>
      </c>
      <c r="ZC273" s="23">
        <v>0</v>
      </c>
      <c r="ZD273" s="23">
        <v>0</v>
      </c>
      <c r="ZE273" s="23">
        <v>0</v>
      </c>
      <c r="ZF273" s="23">
        <v>0</v>
      </c>
      <c r="ZG273" s="23">
        <v>0</v>
      </c>
      <c r="ZH273" s="23">
        <v>0</v>
      </c>
      <c r="ZI273" s="23">
        <v>1</v>
      </c>
      <c r="ZJ273" s="23">
        <v>0</v>
      </c>
      <c r="ZK273" s="23">
        <v>0</v>
      </c>
      <c r="ZL273" s="23">
        <v>0</v>
      </c>
      <c r="ZM273" s="23">
        <v>0</v>
      </c>
      <c r="ZN273" s="23">
        <v>0</v>
      </c>
      <c r="ZO273" s="23">
        <v>0</v>
      </c>
      <c r="AAB273" s="23" t="s">
        <v>2185</v>
      </c>
      <c r="AAC273" s="25">
        <v>174593282</v>
      </c>
      <c r="AAD273" s="23">
        <v>44314.757326388892</v>
      </c>
      <c r="AAF273" s="23" t="s">
        <v>2172</v>
      </c>
      <c r="AAG273" s="23" t="s">
        <v>2173</v>
      </c>
      <c r="AAJ273" s="23">
        <v>280</v>
      </c>
    </row>
    <row r="274" spans="1:712" x14ac:dyDescent="0.3">
      <c r="A274" s="23" t="s">
        <v>3281</v>
      </c>
      <c r="B274" s="25">
        <v>44314.55208173611</v>
      </c>
      <c r="C274" s="25">
        <v>44314.767146412043</v>
      </c>
      <c r="D274" s="25">
        <v>44314</v>
      </c>
      <c r="E274" s="23" t="s">
        <v>2834</v>
      </c>
      <c r="F274" s="23" t="s">
        <v>816</v>
      </c>
      <c r="G274" s="25">
        <v>44309</v>
      </c>
      <c r="H274" s="23" t="s">
        <v>817</v>
      </c>
      <c r="I274" s="23" t="s">
        <v>818</v>
      </c>
      <c r="J274" s="23" t="s">
        <v>818</v>
      </c>
      <c r="K274" s="23" t="s">
        <v>818</v>
      </c>
      <c r="L274" s="23" t="s">
        <v>780</v>
      </c>
      <c r="M274" s="23" t="s">
        <v>3282</v>
      </c>
      <c r="N274" s="23" t="s">
        <v>3283</v>
      </c>
      <c r="O274" s="23">
        <v>1</v>
      </c>
      <c r="P274" s="23">
        <v>0</v>
      </c>
      <c r="Q274" s="23">
        <v>1</v>
      </c>
      <c r="R274" s="23">
        <v>0</v>
      </c>
      <c r="S274" s="23">
        <v>0</v>
      </c>
      <c r="T274" s="23">
        <v>0</v>
      </c>
      <c r="U274" s="23">
        <v>1</v>
      </c>
      <c r="V274" s="23">
        <v>1</v>
      </c>
      <c r="W274" s="23">
        <v>0</v>
      </c>
      <c r="X274" s="23">
        <v>1</v>
      </c>
      <c r="Y274" s="23">
        <v>0</v>
      </c>
      <c r="Z274" s="23">
        <v>1</v>
      </c>
      <c r="AA274" s="23">
        <v>1</v>
      </c>
      <c r="AB274" s="23">
        <v>0</v>
      </c>
      <c r="AC274" s="23">
        <v>1</v>
      </c>
      <c r="AD274" s="23">
        <v>0</v>
      </c>
      <c r="AE274" s="23">
        <v>1</v>
      </c>
      <c r="AF274" s="23">
        <v>0</v>
      </c>
      <c r="AG274" s="23">
        <v>1</v>
      </c>
      <c r="AH274" s="23">
        <v>0</v>
      </c>
      <c r="AI274" s="23">
        <v>0</v>
      </c>
      <c r="AJ274" s="23">
        <v>0</v>
      </c>
      <c r="AK274" s="23">
        <v>0</v>
      </c>
      <c r="AL274" s="23" t="s">
        <v>781</v>
      </c>
      <c r="AN274" s="23">
        <v>2000</v>
      </c>
      <c r="AO274" s="23">
        <v>2000</v>
      </c>
      <c r="AQ274" s="23">
        <v>1775</v>
      </c>
      <c r="AR274" s="23">
        <v>12.67605633802817</v>
      </c>
      <c r="AS274" s="23">
        <v>225</v>
      </c>
      <c r="AT274" s="23" t="s">
        <v>2837</v>
      </c>
      <c r="AU274" s="23" t="s">
        <v>782</v>
      </c>
      <c r="AW274" s="23" t="s">
        <v>821</v>
      </c>
      <c r="AX274" s="23" t="s">
        <v>781</v>
      </c>
      <c r="AY274" s="23" t="s">
        <v>2568</v>
      </c>
      <c r="AZ274" s="23">
        <v>0</v>
      </c>
      <c r="BA274" s="23">
        <v>1</v>
      </c>
      <c r="BB274" s="23">
        <v>0</v>
      </c>
      <c r="BC274" s="23">
        <v>0</v>
      </c>
      <c r="BD274" s="23">
        <v>0</v>
      </c>
      <c r="BE274" s="23">
        <v>1</v>
      </c>
      <c r="BF274" s="23">
        <v>0</v>
      </c>
      <c r="BG274" s="23">
        <v>0</v>
      </c>
      <c r="BH274" s="23">
        <v>0</v>
      </c>
      <c r="BI274" s="23">
        <v>0</v>
      </c>
      <c r="BJ274" s="23">
        <v>0</v>
      </c>
      <c r="BK274" s="23">
        <v>0</v>
      </c>
      <c r="BL274" s="23">
        <v>0</v>
      </c>
      <c r="BM274" s="23">
        <v>0</v>
      </c>
      <c r="CT274" s="23" t="s">
        <v>781</v>
      </c>
      <c r="CV274" s="23">
        <v>5000</v>
      </c>
      <c r="CW274" s="23">
        <v>5000</v>
      </c>
      <c r="CY274" s="23">
        <v>3500</v>
      </c>
      <c r="CZ274" s="23">
        <v>42.857142857142847</v>
      </c>
      <c r="DA274" s="23">
        <v>1500</v>
      </c>
      <c r="DB274" s="23" t="s">
        <v>3230</v>
      </c>
      <c r="DC274" s="23" t="s">
        <v>782</v>
      </c>
      <c r="DE274" s="23" t="s">
        <v>821</v>
      </c>
      <c r="DF274" s="23" t="s">
        <v>785</v>
      </c>
      <c r="HH274" s="23" t="s">
        <v>781</v>
      </c>
      <c r="HJ274" s="23">
        <v>3750</v>
      </c>
      <c r="HK274" s="23">
        <v>3750</v>
      </c>
      <c r="HM274" s="23">
        <v>3750</v>
      </c>
      <c r="HN274" s="23">
        <v>0</v>
      </c>
      <c r="HO274" s="23">
        <v>0</v>
      </c>
      <c r="HQ274" s="23" t="s">
        <v>782</v>
      </c>
      <c r="HS274" s="23" t="s">
        <v>821</v>
      </c>
      <c r="HT274" s="23" t="s">
        <v>781</v>
      </c>
      <c r="HU274" s="23" t="s">
        <v>871</v>
      </c>
      <c r="HV274" s="23">
        <v>0</v>
      </c>
      <c r="HW274" s="23">
        <v>0</v>
      </c>
      <c r="HX274" s="23">
        <v>0</v>
      </c>
      <c r="HY274" s="23">
        <v>0</v>
      </c>
      <c r="HZ274" s="23">
        <v>0</v>
      </c>
      <c r="IA274" s="23">
        <v>0</v>
      </c>
      <c r="IB274" s="23">
        <v>0</v>
      </c>
      <c r="IC274" s="23">
        <v>0</v>
      </c>
      <c r="ID274" s="23">
        <v>0</v>
      </c>
      <c r="IE274" s="23">
        <v>1</v>
      </c>
      <c r="IF274" s="23">
        <v>0</v>
      </c>
      <c r="IG274" s="23">
        <v>0</v>
      </c>
      <c r="IH274" s="23">
        <v>0</v>
      </c>
      <c r="II274" s="23">
        <v>0</v>
      </c>
      <c r="IL274" s="23" t="s">
        <v>785</v>
      </c>
      <c r="IM274" s="23">
        <v>20</v>
      </c>
      <c r="IN274" s="23">
        <v>4250</v>
      </c>
      <c r="IO274" s="23">
        <v>6375</v>
      </c>
      <c r="IQ274" s="23">
        <v>5000</v>
      </c>
      <c r="IR274" s="23">
        <v>27.5</v>
      </c>
      <c r="IS274" s="23">
        <v>1375</v>
      </c>
      <c r="IT274" s="23" t="s">
        <v>2856</v>
      </c>
      <c r="IU274" s="23" t="s">
        <v>796</v>
      </c>
      <c r="IV274" s="23" t="s">
        <v>806</v>
      </c>
      <c r="IX274" s="23" t="s">
        <v>781</v>
      </c>
      <c r="IY274" s="23" t="s">
        <v>2842</v>
      </c>
      <c r="IZ274" s="23">
        <v>0</v>
      </c>
      <c r="JA274" s="23">
        <v>0</v>
      </c>
      <c r="JB274" s="23">
        <v>0</v>
      </c>
      <c r="JC274" s="23">
        <v>0</v>
      </c>
      <c r="JD274" s="23">
        <v>0</v>
      </c>
      <c r="JE274" s="23">
        <v>0</v>
      </c>
      <c r="JF274" s="23">
        <v>0</v>
      </c>
      <c r="JG274" s="23">
        <v>0</v>
      </c>
      <c r="JH274" s="23">
        <v>0</v>
      </c>
      <c r="JI274" s="23">
        <v>1</v>
      </c>
      <c r="JJ274" s="23">
        <v>0</v>
      </c>
      <c r="JK274" s="23">
        <v>0</v>
      </c>
      <c r="JL274" s="23">
        <v>1</v>
      </c>
      <c r="JM274" s="23">
        <v>0</v>
      </c>
      <c r="JO274" s="23" t="s">
        <v>2853</v>
      </c>
      <c r="KT274" s="23" t="s">
        <v>808</v>
      </c>
      <c r="KU274" s="23">
        <v>1000</v>
      </c>
      <c r="KV274" s="23">
        <v>250</v>
      </c>
      <c r="KW274" s="23">
        <v>125</v>
      </c>
      <c r="KY274" s="23">
        <v>150</v>
      </c>
      <c r="KZ274" s="23">
        <v>-16.666666666666661</v>
      </c>
      <c r="LA274" s="23">
        <v>-25</v>
      </c>
      <c r="LB274" s="23" t="s">
        <v>3284</v>
      </c>
      <c r="LC274" s="23" t="s">
        <v>807</v>
      </c>
      <c r="LF274" s="23" t="s">
        <v>785</v>
      </c>
      <c r="OF274" s="23" t="s">
        <v>808</v>
      </c>
      <c r="OG274" s="23">
        <v>1000</v>
      </c>
      <c r="OK274" s="23">
        <v>125</v>
      </c>
      <c r="OL274" s="23">
        <v>40</v>
      </c>
      <c r="OM274" s="23">
        <v>50</v>
      </c>
      <c r="ON274" s="23" t="s">
        <v>3285</v>
      </c>
      <c r="OO274" s="23" t="s">
        <v>807</v>
      </c>
      <c r="OR274" s="23" t="s">
        <v>781</v>
      </c>
      <c r="OS274" s="23" t="s">
        <v>2842</v>
      </c>
      <c r="OT274" s="23">
        <v>0</v>
      </c>
      <c r="OU274" s="23">
        <v>0</v>
      </c>
      <c r="OV274" s="23">
        <v>0</v>
      </c>
      <c r="OW274" s="23">
        <v>0</v>
      </c>
      <c r="OX274" s="23">
        <v>0</v>
      </c>
      <c r="OY274" s="23">
        <v>0</v>
      </c>
      <c r="OZ274" s="23">
        <v>0</v>
      </c>
      <c r="PA274" s="23">
        <v>0</v>
      </c>
      <c r="PB274" s="23">
        <v>0</v>
      </c>
      <c r="PC274" s="23">
        <v>1</v>
      </c>
      <c r="PD274" s="23">
        <v>0</v>
      </c>
      <c r="PE274" s="23">
        <v>0</v>
      </c>
      <c r="PF274" s="23">
        <v>1</v>
      </c>
      <c r="PG274" s="23">
        <v>0</v>
      </c>
      <c r="PI274" s="23" t="s">
        <v>2843</v>
      </c>
      <c r="PJ274" s="23" t="s">
        <v>808</v>
      </c>
      <c r="PK274" s="23">
        <v>1000</v>
      </c>
      <c r="PL274" s="23">
        <v>300</v>
      </c>
      <c r="PM274" s="23">
        <v>45</v>
      </c>
      <c r="PO274" s="23">
        <v>36</v>
      </c>
      <c r="PP274" s="23">
        <v>25</v>
      </c>
      <c r="PQ274" s="23">
        <v>9</v>
      </c>
      <c r="PR274" s="23" t="s">
        <v>3262</v>
      </c>
      <c r="PS274" s="23" t="s">
        <v>807</v>
      </c>
      <c r="PV274" s="23" t="s">
        <v>781</v>
      </c>
      <c r="PW274" s="23" t="s">
        <v>2205</v>
      </c>
      <c r="PX274" s="23">
        <v>0</v>
      </c>
      <c r="PY274" s="23">
        <v>0</v>
      </c>
      <c r="PZ274" s="23">
        <v>0</v>
      </c>
      <c r="QA274" s="23">
        <v>0</v>
      </c>
      <c r="QB274" s="23">
        <v>1</v>
      </c>
      <c r="QC274" s="23">
        <v>0</v>
      </c>
      <c r="QD274" s="23">
        <v>0</v>
      </c>
      <c r="QE274" s="23">
        <v>0</v>
      </c>
      <c r="QF274" s="23">
        <v>0</v>
      </c>
      <c r="QG274" s="23">
        <v>1</v>
      </c>
      <c r="QH274" s="23">
        <v>0</v>
      </c>
      <c r="QI274" s="23">
        <v>0</v>
      </c>
      <c r="QJ274" s="23">
        <v>0</v>
      </c>
      <c r="QK274" s="23">
        <v>0</v>
      </c>
      <c r="QN274" s="23" t="s">
        <v>781</v>
      </c>
      <c r="QP274" s="23">
        <v>1800</v>
      </c>
      <c r="QQ274" s="23">
        <v>1800</v>
      </c>
      <c r="QS274" s="23">
        <v>1900</v>
      </c>
      <c r="QT274" s="23">
        <v>-5.2631578947368416</v>
      </c>
      <c r="QU274" s="23">
        <v>-100</v>
      </c>
      <c r="QW274" s="23" t="s">
        <v>807</v>
      </c>
      <c r="QZ274" s="23" t="s">
        <v>785</v>
      </c>
      <c r="SV274" s="23" t="s">
        <v>808</v>
      </c>
      <c r="SW274" s="23">
        <v>1000</v>
      </c>
      <c r="SX274" s="23">
        <v>300</v>
      </c>
      <c r="SY274" s="23">
        <v>45</v>
      </c>
      <c r="TA274" s="23">
        <v>75</v>
      </c>
      <c r="TB274" s="23">
        <v>-40</v>
      </c>
      <c r="TC274" s="23">
        <v>-30</v>
      </c>
      <c r="TD274" s="23" t="s">
        <v>3286</v>
      </c>
      <c r="TE274" s="23" t="s">
        <v>782</v>
      </c>
      <c r="TG274" s="23" t="s">
        <v>821</v>
      </c>
      <c r="TH274" s="23" t="s">
        <v>785</v>
      </c>
      <c r="VD274" s="23" t="s">
        <v>781</v>
      </c>
      <c r="VF274" s="23">
        <v>1700</v>
      </c>
      <c r="VG274" s="23">
        <v>1700</v>
      </c>
      <c r="VI274" s="23">
        <v>1625</v>
      </c>
      <c r="VJ274" s="23">
        <v>4.6153846153846159</v>
      </c>
      <c r="VK274" s="23">
        <v>75</v>
      </c>
      <c r="VM274" s="23" t="s">
        <v>782</v>
      </c>
      <c r="VO274" s="23" t="s">
        <v>821</v>
      </c>
      <c r="VP274" s="23" t="s">
        <v>781</v>
      </c>
      <c r="VQ274" s="23" t="s">
        <v>2859</v>
      </c>
      <c r="VR274" s="23">
        <v>0</v>
      </c>
      <c r="VS274" s="23">
        <v>0</v>
      </c>
      <c r="VT274" s="23">
        <v>0</v>
      </c>
      <c r="VU274" s="23">
        <v>0</v>
      </c>
      <c r="VV274" s="23">
        <v>0</v>
      </c>
      <c r="VW274" s="23">
        <v>1</v>
      </c>
      <c r="VX274" s="23">
        <v>0</v>
      </c>
      <c r="VY274" s="23">
        <v>0</v>
      </c>
      <c r="VZ274" s="23">
        <v>0</v>
      </c>
      <c r="WA274" s="23">
        <v>0</v>
      </c>
      <c r="WB274" s="23">
        <v>0</v>
      </c>
      <c r="WC274" s="23">
        <v>0</v>
      </c>
      <c r="WD274" s="23">
        <v>1</v>
      </c>
      <c r="WE274" s="23">
        <v>0</v>
      </c>
      <c r="WG274" s="23" t="s">
        <v>2856</v>
      </c>
      <c r="AAB274" s="23" t="s">
        <v>2185</v>
      </c>
      <c r="AAC274" s="25">
        <v>174595634</v>
      </c>
      <c r="AAD274" s="23">
        <v>44314.768159722233</v>
      </c>
      <c r="AAF274" s="23" t="s">
        <v>2172</v>
      </c>
      <c r="AAG274" s="23" t="s">
        <v>2173</v>
      </c>
      <c r="AAJ274" s="23">
        <v>281</v>
      </c>
    </row>
    <row r="275" spans="1:712" x14ac:dyDescent="0.3">
      <c r="A275" s="23" t="s">
        <v>3287</v>
      </c>
      <c r="B275" s="25">
        <v>44314.570214606487</v>
      </c>
      <c r="C275" s="25">
        <v>44314.770271099544</v>
      </c>
      <c r="D275" s="25">
        <v>44314</v>
      </c>
      <c r="E275" s="23" t="s">
        <v>2834</v>
      </c>
      <c r="F275" s="23" t="s">
        <v>816</v>
      </c>
      <c r="G275" s="25">
        <v>44309</v>
      </c>
      <c r="H275" s="23" t="s">
        <v>817</v>
      </c>
      <c r="I275" s="23" t="s">
        <v>818</v>
      </c>
      <c r="J275" s="23" t="s">
        <v>819</v>
      </c>
      <c r="K275" s="23" t="s">
        <v>818</v>
      </c>
      <c r="L275" s="23" t="s">
        <v>780</v>
      </c>
      <c r="M275" s="23" t="s">
        <v>3288</v>
      </c>
      <c r="N275" s="23" t="s">
        <v>809</v>
      </c>
      <c r="O275" s="23">
        <v>0</v>
      </c>
      <c r="P275" s="23">
        <v>0</v>
      </c>
      <c r="Q275" s="23">
        <v>0</v>
      </c>
      <c r="R275" s="23">
        <v>0</v>
      </c>
      <c r="S275" s="23">
        <v>0</v>
      </c>
      <c r="T275" s="23">
        <v>0</v>
      </c>
      <c r="U275" s="23">
        <v>0</v>
      </c>
      <c r="V275" s="23">
        <v>0</v>
      </c>
      <c r="W275" s="23">
        <v>0</v>
      </c>
      <c r="X275" s="23">
        <v>0</v>
      </c>
      <c r="Y275" s="23">
        <v>0</v>
      </c>
      <c r="Z275" s="23">
        <v>0</v>
      </c>
      <c r="AA275" s="23">
        <v>0</v>
      </c>
      <c r="AB275" s="23">
        <v>0</v>
      </c>
      <c r="AC275" s="23">
        <v>0</v>
      </c>
      <c r="AD275" s="23">
        <v>1</v>
      </c>
      <c r="AE275" s="23">
        <v>0</v>
      </c>
      <c r="AF275" s="23">
        <v>0</v>
      </c>
      <c r="AG275" s="23">
        <v>0</v>
      </c>
      <c r="AH275" s="23">
        <v>0</v>
      </c>
      <c r="AI275" s="23">
        <v>0</v>
      </c>
      <c r="AJ275" s="23">
        <v>0</v>
      </c>
      <c r="AK275" s="23">
        <v>0</v>
      </c>
      <c r="NB275" s="23" t="s">
        <v>781</v>
      </c>
      <c r="ND275" s="23">
        <v>2200</v>
      </c>
      <c r="NE275" s="23">
        <v>2200</v>
      </c>
      <c r="NG275" s="23">
        <v>2250</v>
      </c>
      <c r="NH275" s="23">
        <v>-2.2222222222222219</v>
      </c>
      <c r="NI275" s="23">
        <v>-50</v>
      </c>
      <c r="NK275" s="23" t="s">
        <v>807</v>
      </c>
      <c r="NN275" s="23" t="s">
        <v>785</v>
      </c>
      <c r="AAB275" s="23" t="s">
        <v>3289</v>
      </c>
      <c r="AAC275" s="25">
        <v>174597075</v>
      </c>
      <c r="AAD275" s="23">
        <v>44314.772499999999</v>
      </c>
      <c r="AAF275" s="23" t="s">
        <v>2172</v>
      </c>
      <c r="AAG275" s="23" t="s">
        <v>2173</v>
      </c>
      <c r="AAJ275" s="23">
        <v>282</v>
      </c>
    </row>
    <row r="276" spans="1:712" x14ac:dyDescent="0.3">
      <c r="A276" s="23" t="s">
        <v>3290</v>
      </c>
      <c r="B276" s="25">
        <v>44314.578309722223</v>
      </c>
      <c r="C276" s="25">
        <v>44314.794458032411</v>
      </c>
      <c r="D276" s="25">
        <v>44314</v>
      </c>
      <c r="E276" s="23" t="s">
        <v>2834</v>
      </c>
      <c r="F276" s="23" t="s">
        <v>816</v>
      </c>
      <c r="G276" s="25">
        <v>44309</v>
      </c>
      <c r="H276" s="23" t="s">
        <v>817</v>
      </c>
      <c r="I276" s="23" t="s">
        <v>818</v>
      </c>
      <c r="J276" s="23" t="s">
        <v>819</v>
      </c>
      <c r="K276" s="23" t="s">
        <v>818</v>
      </c>
      <c r="L276" s="23" t="s">
        <v>793</v>
      </c>
      <c r="M276" s="23" t="s">
        <v>3291</v>
      </c>
      <c r="N276" s="23" t="s">
        <v>809</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1</v>
      </c>
      <c r="AE276" s="23">
        <v>0</v>
      </c>
      <c r="AF276" s="23">
        <v>0</v>
      </c>
      <c r="AG276" s="23">
        <v>0</v>
      </c>
      <c r="AH276" s="23">
        <v>0</v>
      </c>
      <c r="AI276" s="23">
        <v>0</v>
      </c>
      <c r="AJ276" s="23">
        <v>0</v>
      </c>
      <c r="AK276" s="23">
        <v>0</v>
      </c>
      <c r="NB276" s="23" t="s">
        <v>781</v>
      </c>
      <c r="ND276" s="23">
        <v>1900</v>
      </c>
      <c r="NE276" s="23">
        <v>1900</v>
      </c>
      <c r="NG276" s="23">
        <v>2250</v>
      </c>
      <c r="NH276" s="23">
        <v>-15.555555555555561</v>
      </c>
      <c r="NI276" s="23">
        <v>-350</v>
      </c>
      <c r="NJ276" s="23" t="s">
        <v>3292</v>
      </c>
      <c r="NK276" s="23" t="s">
        <v>782</v>
      </c>
      <c r="NM276" s="23" t="s">
        <v>821</v>
      </c>
      <c r="NN276" s="23" t="s">
        <v>781</v>
      </c>
      <c r="NO276" s="23" t="s">
        <v>2859</v>
      </c>
      <c r="NP276" s="23">
        <v>0</v>
      </c>
      <c r="NQ276" s="23">
        <v>0</v>
      </c>
      <c r="NR276" s="23">
        <v>0</v>
      </c>
      <c r="NS276" s="23">
        <v>0</v>
      </c>
      <c r="NT276" s="23">
        <v>0</v>
      </c>
      <c r="NU276" s="23">
        <v>1</v>
      </c>
      <c r="NV276" s="23">
        <v>0</v>
      </c>
      <c r="NW276" s="23">
        <v>0</v>
      </c>
      <c r="NX276" s="23">
        <v>0</v>
      </c>
      <c r="NY276" s="23">
        <v>0</v>
      </c>
      <c r="NZ276" s="23">
        <v>0</v>
      </c>
      <c r="OA276" s="23">
        <v>0</v>
      </c>
      <c r="OB276" s="23">
        <v>1</v>
      </c>
      <c r="OC276" s="23">
        <v>0</v>
      </c>
      <c r="OE276" s="23" t="s">
        <v>3293</v>
      </c>
      <c r="AAB276" s="23" t="s">
        <v>2185</v>
      </c>
      <c r="AAC276" s="25">
        <v>174603062</v>
      </c>
      <c r="AAD276" s="23">
        <v>44314.795231481483</v>
      </c>
      <c r="AAF276" s="23" t="s">
        <v>2172</v>
      </c>
      <c r="AAG276" s="23" t="s">
        <v>2173</v>
      </c>
      <c r="AAJ276" s="23">
        <v>283</v>
      </c>
    </row>
    <row r="277" spans="1:712" x14ac:dyDescent="0.3">
      <c r="A277" s="23" t="s">
        <v>3294</v>
      </c>
      <c r="B277" s="25">
        <v>44315.319446423622</v>
      </c>
      <c r="C277" s="25">
        <v>44315.33166920139</v>
      </c>
      <c r="D277" s="25">
        <v>44315</v>
      </c>
      <c r="E277" s="23" t="s">
        <v>3295</v>
      </c>
      <c r="F277" s="23" t="s">
        <v>790</v>
      </c>
      <c r="G277" s="25">
        <v>44314</v>
      </c>
      <c r="H277" s="23" t="s">
        <v>868</v>
      </c>
      <c r="I277" s="23" t="s">
        <v>869</v>
      </c>
      <c r="J277" s="23" t="s">
        <v>870</v>
      </c>
      <c r="K277" s="23" t="s">
        <v>870</v>
      </c>
      <c r="L277" s="23" t="s">
        <v>793</v>
      </c>
      <c r="M277" s="23" t="s">
        <v>3296</v>
      </c>
      <c r="N277" s="23" t="s">
        <v>3297</v>
      </c>
      <c r="O277" s="23">
        <v>1</v>
      </c>
      <c r="P277" s="23">
        <v>1</v>
      </c>
      <c r="Q277" s="23">
        <v>1</v>
      </c>
      <c r="R277" s="23">
        <v>1</v>
      </c>
      <c r="S277" s="23">
        <v>1</v>
      </c>
      <c r="T277" s="23">
        <v>1</v>
      </c>
      <c r="U277" s="23">
        <v>1</v>
      </c>
      <c r="V277" s="23">
        <v>1</v>
      </c>
      <c r="W277" s="23">
        <v>1</v>
      </c>
      <c r="X277" s="23">
        <v>1</v>
      </c>
      <c r="Y277" s="23">
        <v>1</v>
      </c>
      <c r="Z277" s="23">
        <v>1</v>
      </c>
      <c r="AA277" s="23">
        <v>1</v>
      </c>
      <c r="AB277" s="23">
        <v>1</v>
      </c>
      <c r="AC277" s="23">
        <v>1</v>
      </c>
      <c r="AD277" s="23">
        <v>1</v>
      </c>
      <c r="AE277" s="23">
        <v>1</v>
      </c>
      <c r="AF277" s="23">
        <v>1</v>
      </c>
      <c r="AG277" s="23">
        <v>1</v>
      </c>
      <c r="AH277" s="23">
        <v>1</v>
      </c>
      <c r="AI277" s="23">
        <v>1</v>
      </c>
      <c r="AJ277" s="23">
        <v>1</v>
      </c>
      <c r="AK277" s="23">
        <v>1</v>
      </c>
      <c r="AL277" s="23" t="s">
        <v>781</v>
      </c>
      <c r="AN277" s="23">
        <v>1500</v>
      </c>
      <c r="AO277" s="23">
        <v>1500</v>
      </c>
      <c r="AQ277" s="23">
        <v>1500</v>
      </c>
      <c r="AR277" s="23">
        <v>0</v>
      </c>
      <c r="AS277" s="23">
        <v>0</v>
      </c>
      <c r="AU277" s="23" t="s">
        <v>807</v>
      </c>
      <c r="AX277" s="23" t="s">
        <v>785</v>
      </c>
      <c r="BP277" s="23" t="s">
        <v>781</v>
      </c>
      <c r="BR277" s="23">
        <v>2000</v>
      </c>
      <c r="BS277" s="23">
        <v>2000</v>
      </c>
      <c r="BU277" s="23">
        <v>2000</v>
      </c>
      <c r="BV277" s="23">
        <v>0</v>
      </c>
      <c r="BW277" s="23">
        <v>0</v>
      </c>
      <c r="BY277" s="23" t="s">
        <v>807</v>
      </c>
      <c r="CB277" s="23" t="s">
        <v>785</v>
      </c>
      <c r="CT277" s="23" t="s">
        <v>781</v>
      </c>
      <c r="CV277" s="23">
        <v>3000</v>
      </c>
      <c r="CW277" s="23">
        <v>3000</v>
      </c>
      <c r="CY277" s="23">
        <v>3000</v>
      </c>
      <c r="CZ277" s="23">
        <v>0</v>
      </c>
      <c r="DA277" s="23">
        <v>0</v>
      </c>
      <c r="DC277" s="23" t="s">
        <v>807</v>
      </c>
      <c r="DF277" s="23" t="s">
        <v>785</v>
      </c>
      <c r="DX277" s="23" t="s">
        <v>781</v>
      </c>
      <c r="DZ277" s="23">
        <v>7500</v>
      </c>
      <c r="EA277" s="23">
        <v>7500</v>
      </c>
      <c r="EC277" s="23">
        <v>7000</v>
      </c>
      <c r="ED277" s="23">
        <v>7.1428571428571423</v>
      </c>
      <c r="EE277" s="23">
        <v>500</v>
      </c>
      <c r="EG277" s="23" t="s">
        <v>807</v>
      </c>
      <c r="EJ277" s="23" t="s">
        <v>785</v>
      </c>
      <c r="FB277" s="23" t="s">
        <v>781</v>
      </c>
      <c r="FD277" s="23">
        <v>4000</v>
      </c>
      <c r="FE277" s="23">
        <v>4000</v>
      </c>
      <c r="FG277" s="23">
        <v>4000</v>
      </c>
      <c r="FH277" s="23">
        <v>0</v>
      </c>
      <c r="FI277" s="23">
        <v>0</v>
      </c>
      <c r="FK277" s="23" t="s">
        <v>807</v>
      </c>
      <c r="FN277" s="23" t="s">
        <v>785</v>
      </c>
      <c r="GF277" s="23" t="s">
        <v>781</v>
      </c>
      <c r="GH277" s="23">
        <v>12000</v>
      </c>
      <c r="GI277" s="23">
        <v>12000</v>
      </c>
      <c r="GJ277" s="23">
        <v>0</v>
      </c>
      <c r="GK277" s="23">
        <v>0</v>
      </c>
      <c r="GM277" s="23" t="s">
        <v>807</v>
      </c>
      <c r="GP277" s="23" t="s">
        <v>785</v>
      </c>
      <c r="HH277" s="23" t="s">
        <v>781</v>
      </c>
      <c r="HJ277" s="23">
        <v>6000</v>
      </c>
      <c r="HK277" s="23">
        <v>6000</v>
      </c>
      <c r="HM277" s="23">
        <v>6000</v>
      </c>
      <c r="HN277" s="23">
        <v>0</v>
      </c>
      <c r="HO277" s="23">
        <v>0</v>
      </c>
      <c r="HQ277" s="23" t="s">
        <v>807</v>
      </c>
      <c r="HT277" s="23" t="s">
        <v>785</v>
      </c>
      <c r="IL277" s="23" t="s">
        <v>781</v>
      </c>
      <c r="IN277" s="23">
        <v>7000</v>
      </c>
      <c r="IO277" s="23">
        <v>7000</v>
      </c>
      <c r="IQ277" s="23">
        <v>6000</v>
      </c>
      <c r="IR277" s="23">
        <v>16.666666666666661</v>
      </c>
      <c r="IS277" s="23">
        <v>1000</v>
      </c>
      <c r="IT277" s="23" t="s">
        <v>3298</v>
      </c>
      <c r="IU277" s="23" t="s">
        <v>807</v>
      </c>
      <c r="IX277" s="23" t="s">
        <v>785</v>
      </c>
      <c r="JP277" s="23" t="s">
        <v>808</v>
      </c>
      <c r="JQ277" s="23">
        <v>1000</v>
      </c>
      <c r="JR277" s="23">
        <v>250</v>
      </c>
      <c r="JS277" s="23">
        <v>88</v>
      </c>
      <c r="JU277" s="23">
        <v>88</v>
      </c>
      <c r="JV277" s="23">
        <v>0</v>
      </c>
      <c r="JW277" s="23">
        <v>0</v>
      </c>
      <c r="JY277" s="23" t="s">
        <v>807</v>
      </c>
      <c r="KB277" s="23" t="s">
        <v>785</v>
      </c>
      <c r="KT277" s="23" t="s">
        <v>808</v>
      </c>
      <c r="KU277" s="23">
        <v>1000</v>
      </c>
      <c r="KV277" s="23">
        <v>100</v>
      </c>
      <c r="KW277" s="23">
        <v>50</v>
      </c>
      <c r="KY277" s="23">
        <v>50</v>
      </c>
      <c r="KZ277" s="23">
        <v>0</v>
      </c>
      <c r="LA277" s="23">
        <v>0</v>
      </c>
      <c r="LC277" s="23" t="s">
        <v>807</v>
      </c>
      <c r="LF277" s="23" t="s">
        <v>785</v>
      </c>
      <c r="LX277" s="23" t="s">
        <v>808</v>
      </c>
      <c r="LY277" s="23">
        <v>1000</v>
      </c>
      <c r="LZ277" s="23">
        <v>1000</v>
      </c>
      <c r="MA277" s="23">
        <v>500</v>
      </c>
      <c r="MC277" s="23">
        <v>500</v>
      </c>
      <c r="MD277" s="23">
        <v>0</v>
      </c>
      <c r="ME277" s="23">
        <v>0</v>
      </c>
      <c r="MG277" s="23" t="s">
        <v>807</v>
      </c>
      <c r="MJ277" s="23" t="s">
        <v>785</v>
      </c>
      <c r="NB277" s="23" t="s">
        <v>781</v>
      </c>
      <c r="ND277" s="23">
        <v>1500</v>
      </c>
      <c r="NE277" s="23">
        <v>1500</v>
      </c>
      <c r="NG277" s="23">
        <v>1500</v>
      </c>
      <c r="NH277" s="23">
        <v>0</v>
      </c>
      <c r="NI277" s="23">
        <v>0</v>
      </c>
      <c r="NK277" s="23" t="s">
        <v>807</v>
      </c>
      <c r="OF277" s="23" t="s">
        <v>808</v>
      </c>
      <c r="OG277" s="23">
        <v>1000</v>
      </c>
      <c r="OH277" s="23">
        <v>600</v>
      </c>
      <c r="OI277" s="23">
        <v>300</v>
      </c>
      <c r="OK277" s="23">
        <v>500</v>
      </c>
      <c r="OL277" s="23">
        <v>-40</v>
      </c>
      <c r="OM277" s="23">
        <v>-200</v>
      </c>
      <c r="ON277" s="23" t="s">
        <v>3299</v>
      </c>
      <c r="OO277" s="23" t="s">
        <v>807</v>
      </c>
      <c r="OR277" s="23" t="s">
        <v>785</v>
      </c>
      <c r="PJ277" s="23" t="s">
        <v>808</v>
      </c>
      <c r="PK277" s="23">
        <v>1000</v>
      </c>
      <c r="PL277" s="23">
        <v>1400</v>
      </c>
      <c r="PM277" s="23">
        <v>210</v>
      </c>
      <c r="PO277" s="23">
        <v>195</v>
      </c>
      <c r="PP277" s="23">
        <v>7.6923076923076934</v>
      </c>
      <c r="PQ277" s="23">
        <v>15</v>
      </c>
      <c r="PS277" s="23" t="s">
        <v>807</v>
      </c>
      <c r="PV277" s="23" t="s">
        <v>785</v>
      </c>
      <c r="QN277" s="23" t="s">
        <v>781</v>
      </c>
      <c r="QP277" s="23">
        <v>2500</v>
      </c>
      <c r="QQ277" s="23">
        <v>2500</v>
      </c>
      <c r="QS277" s="23">
        <v>2500</v>
      </c>
      <c r="QT277" s="23">
        <v>0</v>
      </c>
      <c r="QU277" s="23">
        <v>0</v>
      </c>
      <c r="QW277" s="23" t="s">
        <v>807</v>
      </c>
      <c r="QZ277" s="23" t="s">
        <v>785</v>
      </c>
      <c r="RR277" s="23" t="s">
        <v>808</v>
      </c>
      <c r="RS277" s="23">
        <v>1000</v>
      </c>
      <c r="RT277" s="23">
        <v>1500</v>
      </c>
      <c r="RU277" s="23">
        <v>300</v>
      </c>
      <c r="RW277" s="23">
        <v>200</v>
      </c>
      <c r="RX277" s="23">
        <v>50</v>
      </c>
      <c r="RY277" s="23">
        <v>100</v>
      </c>
      <c r="RZ277" s="23" t="s">
        <v>3298</v>
      </c>
      <c r="SA277" s="23" t="s">
        <v>807</v>
      </c>
      <c r="SD277" s="23" t="s">
        <v>785</v>
      </c>
      <c r="SV277" s="23" t="s">
        <v>808</v>
      </c>
      <c r="SW277" s="23">
        <v>1000</v>
      </c>
      <c r="SX277" s="23">
        <v>800</v>
      </c>
      <c r="SY277" s="23">
        <v>120</v>
      </c>
      <c r="TA277" s="23">
        <v>120</v>
      </c>
      <c r="TB277" s="23">
        <v>0</v>
      </c>
      <c r="TC277" s="23">
        <v>0</v>
      </c>
      <c r="TE277" s="23" t="s">
        <v>807</v>
      </c>
      <c r="TH277" s="23" t="s">
        <v>785</v>
      </c>
      <c r="TZ277" s="23" t="s">
        <v>781</v>
      </c>
      <c r="UB277" s="23">
        <v>250</v>
      </c>
      <c r="UC277" s="23">
        <v>250</v>
      </c>
      <c r="UE277" s="23">
        <v>250</v>
      </c>
      <c r="UF277" s="23">
        <v>0</v>
      </c>
      <c r="UG277" s="23">
        <v>0</v>
      </c>
      <c r="UI277" s="23" t="s">
        <v>807</v>
      </c>
      <c r="UL277" s="23" t="s">
        <v>785</v>
      </c>
      <c r="VD277" s="23" t="s">
        <v>781</v>
      </c>
      <c r="VF277" s="23">
        <v>2000</v>
      </c>
      <c r="VG277" s="23">
        <v>2000</v>
      </c>
      <c r="VI277" s="23">
        <v>2000</v>
      </c>
      <c r="VJ277" s="23">
        <v>0</v>
      </c>
      <c r="VK277" s="23">
        <v>0</v>
      </c>
      <c r="VM277" s="23" t="s">
        <v>807</v>
      </c>
      <c r="VP277" s="23" t="s">
        <v>785</v>
      </c>
      <c r="WH277" s="23" t="s">
        <v>781</v>
      </c>
      <c r="WJ277" s="23">
        <v>3000</v>
      </c>
      <c r="WK277" s="23">
        <v>3000</v>
      </c>
      <c r="WM277" s="23">
        <v>3000</v>
      </c>
      <c r="WN277" s="23">
        <v>0</v>
      </c>
      <c r="WO277" s="23">
        <v>0</v>
      </c>
      <c r="WQ277" s="23" t="s">
        <v>807</v>
      </c>
      <c r="WT277" s="23" t="s">
        <v>785</v>
      </c>
      <c r="XL277" s="23" t="s">
        <v>781</v>
      </c>
      <c r="XN277" s="23">
        <v>50</v>
      </c>
      <c r="XO277" s="23">
        <v>50</v>
      </c>
      <c r="XP277" s="23">
        <v>0</v>
      </c>
      <c r="XQ277" s="23">
        <v>0</v>
      </c>
      <c r="XS277" s="23" t="s">
        <v>794</v>
      </c>
      <c r="XV277" s="23" t="s">
        <v>785</v>
      </c>
      <c r="YN277" s="23" t="s">
        <v>781</v>
      </c>
      <c r="YP277" s="23">
        <v>1500</v>
      </c>
      <c r="YQ277" s="23">
        <v>1500</v>
      </c>
      <c r="YS277" s="23">
        <v>1500</v>
      </c>
      <c r="YT277" s="23">
        <v>0</v>
      </c>
      <c r="YU277" s="23">
        <v>0</v>
      </c>
      <c r="YW277" s="23" t="s">
        <v>807</v>
      </c>
      <c r="YZ277" s="23" t="s">
        <v>785</v>
      </c>
      <c r="ZR277" s="23" t="s">
        <v>781</v>
      </c>
      <c r="ZT277" s="23" t="s">
        <v>785</v>
      </c>
      <c r="ZU277" s="23">
        <v>25</v>
      </c>
      <c r="ZV277" s="23">
        <v>25</v>
      </c>
      <c r="AAC277" s="25">
        <v>174707108</v>
      </c>
      <c r="AAD277" s="23">
        <v>44315.331875000003</v>
      </c>
      <c r="AAF277" s="23" t="s">
        <v>2172</v>
      </c>
      <c r="AAG277" s="23" t="s">
        <v>2173</v>
      </c>
      <c r="AAJ277" s="23">
        <v>284</v>
      </c>
    </row>
    <row r="278" spans="1:712" x14ac:dyDescent="0.3">
      <c r="A278" s="23" t="s">
        <v>3300</v>
      </c>
      <c r="B278" s="25">
        <v>44315.33167399306</v>
      </c>
      <c r="C278" s="25">
        <v>44315.337096597221</v>
      </c>
      <c r="D278" s="25">
        <v>44315</v>
      </c>
      <c r="E278" s="23" t="s">
        <v>3295</v>
      </c>
      <c r="F278" s="23" t="s">
        <v>790</v>
      </c>
      <c r="G278" s="25">
        <v>44314</v>
      </c>
      <c r="H278" s="23" t="s">
        <v>868</v>
      </c>
      <c r="I278" s="23" t="s">
        <v>869</v>
      </c>
      <c r="J278" s="23" t="s">
        <v>870</v>
      </c>
      <c r="K278" s="23" t="s">
        <v>870</v>
      </c>
      <c r="L278" s="23" t="s">
        <v>793</v>
      </c>
      <c r="M278" s="23" t="s">
        <v>3301</v>
      </c>
      <c r="N278" s="23" t="s">
        <v>3297</v>
      </c>
      <c r="O278" s="23">
        <v>1</v>
      </c>
      <c r="P278" s="23">
        <v>1</v>
      </c>
      <c r="Q278" s="23">
        <v>1</v>
      </c>
      <c r="R278" s="23">
        <v>1</v>
      </c>
      <c r="S278" s="23">
        <v>1</v>
      </c>
      <c r="T278" s="23">
        <v>1</v>
      </c>
      <c r="U278" s="23">
        <v>1</v>
      </c>
      <c r="V278" s="23">
        <v>1</v>
      </c>
      <c r="W278" s="23">
        <v>1</v>
      </c>
      <c r="X278" s="23">
        <v>1</v>
      </c>
      <c r="Y278" s="23">
        <v>1</v>
      </c>
      <c r="Z278" s="23">
        <v>1</v>
      </c>
      <c r="AA278" s="23">
        <v>1</v>
      </c>
      <c r="AB278" s="23">
        <v>1</v>
      </c>
      <c r="AC278" s="23">
        <v>1</v>
      </c>
      <c r="AD278" s="23">
        <v>1</v>
      </c>
      <c r="AE278" s="23">
        <v>1</v>
      </c>
      <c r="AF278" s="23">
        <v>1</v>
      </c>
      <c r="AG278" s="23">
        <v>1</v>
      </c>
      <c r="AH278" s="23">
        <v>1</v>
      </c>
      <c r="AI278" s="23">
        <v>1</v>
      </c>
      <c r="AJ278" s="23">
        <v>1</v>
      </c>
      <c r="AK278" s="23">
        <v>1</v>
      </c>
      <c r="AL278" s="23" t="s">
        <v>781</v>
      </c>
      <c r="AN278" s="23">
        <v>1500</v>
      </c>
      <c r="AO278" s="23">
        <v>1500</v>
      </c>
      <c r="AQ278" s="23">
        <v>1500</v>
      </c>
      <c r="AR278" s="23">
        <v>0</v>
      </c>
      <c r="AS278" s="23">
        <v>0</v>
      </c>
      <c r="AU278" s="23" t="s">
        <v>807</v>
      </c>
      <c r="AX278" s="23" t="s">
        <v>785</v>
      </c>
      <c r="BP278" s="23" t="s">
        <v>781</v>
      </c>
      <c r="BR278" s="23">
        <v>2000</v>
      </c>
      <c r="BS278" s="23">
        <v>2000</v>
      </c>
      <c r="BU278" s="23">
        <v>2000</v>
      </c>
      <c r="BV278" s="23">
        <v>0</v>
      </c>
      <c r="BW278" s="23">
        <v>0</v>
      </c>
      <c r="BY278" s="23" t="s">
        <v>807</v>
      </c>
      <c r="CB278" s="23" t="s">
        <v>785</v>
      </c>
      <c r="CT278" s="23" t="s">
        <v>781</v>
      </c>
      <c r="CV278" s="23">
        <v>3000</v>
      </c>
      <c r="CW278" s="23">
        <v>3000</v>
      </c>
      <c r="CY278" s="23">
        <v>3000</v>
      </c>
      <c r="CZ278" s="23">
        <v>0</v>
      </c>
      <c r="DA278" s="23">
        <v>0</v>
      </c>
      <c r="DC278" s="23" t="s">
        <v>807</v>
      </c>
      <c r="DF278" s="23" t="s">
        <v>785</v>
      </c>
      <c r="DX278" s="23" t="s">
        <v>781</v>
      </c>
      <c r="DZ278" s="23">
        <v>7500</v>
      </c>
      <c r="EA278" s="23">
        <v>7500</v>
      </c>
      <c r="EC278" s="23">
        <v>7000</v>
      </c>
      <c r="ED278" s="23">
        <v>7.1428571428571423</v>
      </c>
      <c r="EE278" s="23">
        <v>500</v>
      </c>
      <c r="EG278" s="23" t="s">
        <v>807</v>
      </c>
      <c r="EJ278" s="23" t="s">
        <v>785</v>
      </c>
      <c r="FB278" s="23" t="s">
        <v>781</v>
      </c>
      <c r="FD278" s="23">
        <v>4000</v>
      </c>
      <c r="FE278" s="23">
        <v>4000</v>
      </c>
      <c r="FG278" s="23">
        <v>4000</v>
      </c>
      <c r="FH278" s="23">
        <v>0</v>
      </c>
      <c r="FI278" s="23">
        <v>0</v>
      </c>
      <c r="FK278" s="23" t="s">
        <v>807</v>
      </c>
      <c r="FN278" s="23" t="s">
        <v>785</v>
      </c>
      <c r="GF278" s="23" t="s">
        <v>781</v>
      </c>
      <c r="GH278" s="23">
        <v>12000</v>
      </c>
      <c r="GI278" s="23">
        <v>12000</v>
      </c>
      <c r="GJ278" s="23">
        <v>0</v>
      </c>
      <c r="GK278" s="23">
        <v>0</v>
      </c>
      <c r="GM278" s="23" t="s">
        <v>807</v>
      </c>
      <c r="GP278" s="23" t="s">
        <v>785</v>
      </c>
      <c r="HH278" s="23" t="s">
        <v>781</v>
      </c>
      <c r="HJ278" s="23">
        <v>6000</v>
      </c>
      <c r="HK278" s="23">
        <v>6000</v>
      </c>
      <c r="HM278" s="23">
        <v>6000</v>
      </c>
      <c r="HN278" s="23">
        <v>0</v>
      </c>
      <c r="HO278" s="23">
        <v>0</v>
      </c>
      <c r="HQ278" s="23" t="s">
        <v>807</v>
      </c>
      <c r="HT278" s="23" t="s">
        <v>785</v>
      </c>
      <c r="IL278" s="23" t="s">
        <v>781</v>
      </c>
      <c r="IN278" s="23">
        <v>7000</v>
      </c>
      <c r="IO278" s="23">
        <v>7000</v>
      </c>
      <c r="IQ278" s="23">
        <v>6000</v>
      </c>
      <c r="IR278" s="23">
        <v>16.666666666666661</v>
      </c>
      <c r="IS278" s="23">
        <v>1000</v>
      </c>
      <c r="IT278" s="23" t="s">
        <v>3298</v>
      </c>
      <c r="IU278" s="23" t="s">
        <v>807</v>
      </c>
      <c r="IX278" s="23" t="s">
        <v>785</v>
      </c>
      <c r="JP278" s="23" t="s">
        <v>808</v>
      </c>
      <c r="JQ278" s="23">
        <v>1000</v>
      </c>
      <c r="JR278" s="23">
        <v>250</v>
      </c>
      <c r="JS278" s="23">
        <v>88</v>
      </c>
      <c r="JU278" s="23">
        <v>88</v>
      </c>
      <c r="JV278" s="23">
        <v>0</v>
      </c>
      <c r="JW278" s="23">
        <v>0</v>
      </c>
      <c r="JY278" s="23" t="s">
        <v>794</v>
      </c>
      <c r="KB278" s="23" t="s">
        <v>785</v>
      </c>
      <c r="KT278" s="23" t="s">
        <v>808</v>
      </c>
      <c r="KU278" s="23">
        <v>1000</v>
      </c>
      <c r="KV278" s="23">
        <v>100</v>
      </c>
      <c r="KW278" s="23">
        <v>50</v>
      </c>
      <c r="KY278" s="23">
        <v>50</v>
      </c>
      <c r="KZ278" s="23">
        <v>0</v>
      </c>
      <c r="LA278" s="23">
        <v>0</v>
      </c>
      <c r="LC278" s="23" t="s">
        <v>807</v>
      </c>
      <c r="LF278" s="23" t="s">
        <v>785</v>
      </c>
      <c r="LX278" s="23" t="s">
        <v>808</v>
      </c>
      <c r="LY278" s="23">
        <v>1000</v>
      </c>
      <c r="LZ278" s="23">
        <v>1000</v>
      </c>
      <c r="MA278" s="23">
        <v>500</v>
      </c>
      <c r="MC278" s="23">
        <v>500</v>
      </c>
      <c r="MD278" s="23">
        <v>0</v>
      </c>
      <c r="ME278" s="23">
        <v>0</v>
      </c>
      <c r="MG278" s="23" t="s">
        <v>807</v>
      </c>
      <c r="MJ278" s="23" t="s">
        <v>785</v>
      </c>
      <c r="NB278" s="23" t="s">
        <v>781</v>
      </c>
      <c r="ND278" s="23">
        <v>1500</v>
      </c>
      <c r="NE278" s="23">
        <v>1500</v>
      </c>
      <c r="NG278" s="23">
        <v>1500</v>
      </c>
      <c r="NH278" s="23">
        <v>0</v>
      </c>
      <c r="NI278" s="23">
        <v>0</v>
      </c>
      <c r="NK278" s="23" t="s">
        <v>807</v>
      </c>
      <c r="NN278" s="23" t="s">
        <v>785</v>
      </c>
      <c r="OF278" s="23" t="s">
        <v>808</v>
      </c>
      <c r="OG278" s="23">
        <v>1000</v>
      </c>
      <c r="OH278" s="23">
        <v>600</v>
      </c>
      <c r="OI278" s="23">
        <v>300</v>
      </c>
      <c r="OK278" s="23">
        <v>500</v>
      </c>
      <c r="OL278" s="23">
        <v>-40</v>
      </c>
      <c r="OM278" s="23">
        <v>-200</v>
      </c>
      <c r="ON278" s="23" t="s">
        <v>3299</v>
      </c>
      <c r="OO278" s="23" t="s">
        <v>807</v>
      </c>
      <c r="OR278" s="23" t="s">
        <v>785</v>
      </c>
      <c r="PJ278" s="23" t="s">
        <v>808</v>
      </c>
      <c r="PK278" s="23">
        <v>1000</v>
      </c>
      <c r="PL278" s="23">
        <v>1400</v>
      </c>
      <c r="PM278" s="23">
        <v>210</v>
      </c>
      <c r="PO278" s="23">
        <v>195</v>
      </c>
      <c r="PP278" s="23">
        <v>7.6923076923076934</v>
      </c>
      <c r="PQ278" s="23">
        <v>15</v>
      </c>
      <c r="PS278" s="23" t="s">
        <v>807</v>
      </c>
      <c r="PV278" s="23" t="s">
        <v>785</v>
      </c>
      <c r="QN278" s="23" t="s">
        <v>781</v>
      </c>
      <c r="QP278" s="23">
        <v>2500</v>
      </c>
      <c r="QQ278" s="23">
        <v>2500</v>
      </c>
      <c r="QS278" s="23">
        <v>2500</v>
      </c>
      <c r="QT278" s="23">
        <v>0</v>
      </c>
      <c r="QU278" s="23">
        <v>0</v>
      </c>
      <c r="QW278" s="23" t="s">
        <v>807</v>
      </c>
      <c r="QZ278" s="23" t="s">
        <v>785</v>
      </c>
      <c r="RR278" s="23" t="s">
        <v>808</v>
      </c>
      <c r="RS278" s="23">
        <v>1500</v>
      </c>
      <c r="RT278" s="23">
        <v>1500</v>
      </c>
      <c r="RU278" s="23">
        <v>200</v>
      </c>
      <c r="RW278" s="23">
        <v>200</v>
      </c>
      <c r="RX278" s="23">
        <v>0</v>
      </c>
      <c r="RY278" s="23">
        <v>0</v>
      </c>
      <c r="SA278" s="23" t="s">
        <v>807</v>
      </c>
      <c r="SD278" s="23" t="s">
        <v>785</v>
      </c>
      <c r="SV278" s="23" t="s">
        <v>808</v>
      </c>
      <c r="SW278" s="23">
        <v>1000</v>
      </c>
      <c r="SX278" s="23">
        <v>800</v>
      </c>
      <c r="SY278" s="23">
        <v>120</v>
      </c>
      <c r="TA278" s="23">
        <v>120</v>
      </c>
      <c r="TB278" s="23">
        <v>0</v>
      </c>
      <c r="TC278" s="23">
        <v>0</v>
      </c>
      <c r="TE278" s="23" t="s">
        <v>807</v>
      </c>
      <c r="TH278" s="23" t="s">
        <v>785</v>
      </c>
      <c r="TZ278" s="23" t="s">
        <v>781</v>
      </c>
      <c r="UB278" s="23">
        <v>250</v>
      </c>
      <c r="UC278" s="23">
        <v>250</v>
      </c>
      <c r="UE278" s="23">
        <v>250</v>
      </c>
      <c r="UF278" s="23">
        <v>0</v>
      </c>
      <c r="UG278" s="23">
        <v>0</v>
      </c>
      <c r="UI278" s="23" t="s">
        <v>807</v>
      </c>
      <c r="UL278" s="23" t="s">
        <v>785</v>
      </c>
      <c r="VD278" s="23" t="s">
        <v>781</v>
      </c>
      <c r="VF278" s="23">
        <v>2000</v>
      </c>
      <c r="VG278" s="23">
        <v>2000</v>
      </c>
      <c r="VI278" s="23">
        <v>2000</v>
      </c>
      <c r="VJ278" s="23">
        <v>0</v>
      </c>
      <c r="VK278" s="23">
        <v>0</v>
      </c>
      <c r="VM278" s="23" t="s">
        <v>794</v>
      </c>
      <c r="VP278" s="23" t="s">
        <v>785</v>
      </c>
      <c r="WH278" s="23" t="s">
        <v>781</v>
      </c>
      <c r="WJ278" s="23">
        <v>3000</v>
      </c>
      <c r="WK278" s="23">
        <v>3000</v>
      </c>
      <c r="WM278" s="23">
        <v>3000</v>
      </c>
      <c r="WN278" s="23">
        <v>0</v>
      </c>
      <c r="WO278" s="23">
        <v>0</v>
      </c>
      <c r="WQ278" s="23" t="s">
        <v>807</v>
      </c>
      <c r="WT278" s="23" t="s">
        <v>785</v>
      </c>
      <c r="XL278" s="23" t="s">
        <v>781</v>
      </c>
      <c r="XN278" s="23">
        <v>50</v>
      </c>
      <c r="XO278" s="23">
        <v>50</v>
      </c>
      <c r="XP278" s="23">
        <v>0</v>
      </c>
      <c r="XQ278" s="23">
        <v>0</v>
      </c>
      <c r="XS278" s="23" t="s">
        <v>807</v>
      </c>
      <c r="XV278" s="23" t="s">
        <v>785</v>
      </c>
      <c r="YN278" s="23" t="s">
        <v>781</v>
      </c>
      <c r="YP278" s="23">
        <v>1500</v>
      </c>
      <c r="YQ278" s="23">
        <v>1500</v>
      </c>
      <c r="YS278" s="23">
        <v>1500</v>
      </c>
      <c r="YT278" s="23">
        <v>0</v>
      </c>
      <c r="YU278" s="23">
        <v>0</v>
      </c>
      <c r="YW278" s="23" t="s">
        <v>807</v>
      </c>
      <c r="YZ278" s="23" t="s">
        <v>785</v>
      </c>
      <c r="ZR278" s="23" t="s">
        <v>781</v>
      </c>
      <c r="ZT278" s="23" t="s">
        <v>785</v>
      </c>
      <c r="ZU278" s="23">
        <v>25</v>
      </c>
      <c r="ZV278" s="23">
        <v>25</v>
      </c>
      <c r="AAC278" s="25">
        <v>174708703</v>
      </c>
      <c r="AAD278" s="23">
        <v>44315.337384259263</v>
      </c>
      <c r="AAF278" s="23" t="s">
        <v>2172</v>
      </c>
      <c r="AAG278" s="23" t="s">
        <v>2173</v>
      </c>
      <c r="AAJ278" s="23">
        <v>285</v>
      </c>
    </row>
    <row r="279" spans="1:712" x14ac:dyDescent="0.3">
      <c r="A279" s="23" t="s">
        <v>3302</v>
      </c>
      <c r="B279" s="25">
        <v>44315.337110775472</v>
      </c>
      <c r="C279" s="25">
        <v>44315.34321850694</v>
      </c>
      <c r="D279" s="25">
        <v>44315</v>
      </c>
      <c r="E279" s="23" t="s">
        <v>3295</v>
      </c>
      <c r="F279" s="23" t="s">
        <v>790</v>
      </c>
      <c r="G279" s="25">
        <v>44314</v>
      </c>
      <c r="H279" s="23" t="s">
        <v>868</v>
      </c>
      <c r="I279" s="23" t="s">
        <v>869</v>
      </c>
      <c r="J279" s="23" t="s">
        <v>870</v>
      </c>
      <c r="K279" s="23" t="s">
        <v>870</v>
      </c>
      <c r="L279" s="23" t="s">
        <v>793</v>
      </c>
      <c r="M279" s="23" t="s">
        <v>3303</v>
      </c>
      <c r="N279" s="23" t="s">
        <v>3297</v>
      </c>
      <c r="O279" s="23">
        <v>1</v>
      </c>
      <c r="P279" s="23">
        <v>1</v>
      </c>
      <c r="Q279" s="23">
        <v>1</v>
      </c>
      <c r="R279" s="23">
        <v>1</v>
      </c>
      <c r="S279" s="23">
        <v>1</v>
      </c>
      <c r="T279" s="23">
        <v>1</v>
      </c>
      <c r="U279" s="23">
        <v>1</v>
      </c>
      <c r="V279" s="23">
        <v>1</v>
      </c>
      <c r="W279" s="23">
        <v>1</v>
      </c>
      <c r="X279" s="23">
        <v>1</v>
      </c>
      <c r="Y279" s="23">
        <v>1</v>
      </c>
      <c r="Z279" s="23">
        <v>1</v>
      </c>
      <c r="AA279" s="23">
        <v>1</v>
      </c>
      <c r="AB279" s="23">
        <v>1</v>
      </c>
      <c r="AC279" s="23">
        <v>1</v>
      </c>
      <c r="AD279" s="23">
        <v>1</v>
      </c>
      <c r="AE279" s="23">
        <v>1</v>
      </c>
      <c r="AF279" s="23">
        <v>1</v>
      </c>
      <c r="AG279" s="23">
        <v>1</v>
      </c>
      <c r="AH279" s="23">
        <v>1</v>
      </c>
      <c r="AI279" s="23">
        <v>1</v>
      </c>
      <c r="AJ279" s="23">
        <v>1</v>
      </c>
      <c r="AK279" s="23">
        <v>1</v>
      </c>
      <c r="AL279" s="23" t="s">
        <v>781</v>
      </c>
      <c r="AN279" s="23">
        <v>1500</v>
      </c>
      <c r="AO279" s="23">
        <v>1500</v>
      </c>
      <c r="AQ279" s="23">
        <v>1500</v>
      </c>
      <c r="AR279" s="23">
        <v>0</v>
      </c>
      <c r="AS279" s="23">
        <v>0</v>
      </c>
      <c r="AU279" s="23" t="s">
        <v>807</v>
      </c>
      <c r="AX279" s="23" t="s">
        <v>785</v>
      </c>
      <c r="BP279" s="23" t="s">
        <v>781</v>
      </c>
      <c r="BR279" s="23">
        <v>2000</v>
      </c>
      <c r="BS279" s="23">
        <v>2000</v>
      </c>
      <c r="BU279" s="23">
        <v>2000</v>
      </c>
      <c r="BV279" s="23">
        <v>0</v>
      </c>
      <c r="BW279" s="23">
        <v>0</v>
      </c>
      <c r="BY279" s="23" t="s">
        <v>807</v>
      </c>
      <c r="CB279" s="23" t="s">
        <v>785</v>
      </c>
      <c r="CT279" s="23" t="s">
        <v>781</v>
      </c>
      <c r="CV279" s="23">
        <v>3000</v>
      </c>
      <c r="CW279" s="23">
        <v>3000</v>
      </c>
      <c r="CY279" s="23">
        <v>3000</v>
      </c>
      <c r="CZ279" s="23">
        <v>0</v>
      </c>
      <c r="DA279" s="23">
        <v>0</v>
      </c>
      <c r="DC279" s="23" t="s">
        <v>807</v>
      </c>
      <c r="DF279" s="23" t="s">
        <v>785</v>
      </c>
      <c r="DX279" s="23" t="s">
        <v>781</v>
      </c>
      <c r="DZ279" s="23">
        <v>7500</v>
      </c>
      <c r="EA279" s="23">
        <v>7500</v>
      </c>
      <c r="EC279" s="23">
        <v>7000</v>
      </c>
      <c r="ED279" s="23">
        <v>7.1428571428571423</v>
      </c>
      <c r="EE279" s="23">
        <v>500</v>
      </c>
      <c r="EG279" s="23" t="s">
        <v>807</v>
      </c>
      <c r="EJ279" s="23" t="s">
        <v>785</v>
      </c>
      <c r="FB279" s="23" t="s">
        <v>781</v>
      </c>
      <c r="FD279" s="23">
        <v>4000</v>
      </c>
      <c r="FE279" s="23">
        <v>4000</v>
      </c>
      <c r="FG279" s="23">
        <v>4000</v>
      </c>
      <c r="FH279" s="23">
        <v>0</v>
      </c>
      <c r="FI279" s="23">
        <v>0</v>
      </c>
      <c r="FK279" s="23" t="s">
        <v>807</v>
      </c>
      <c r="FN279" s="23" t="s">
        <v>785</v>
      </c>
      <c r="GF279" s="23" t="s">
        <v>781</v>
      </c>
      <c r="GH279" s="23">
        <v>12000</v>
      </c>
      <c r="GI279" s="23">
        <v>12000</v>
      </c>
      <c r="GJ279" s="23">
        <v>0</v>
      </c>
      <c r="GK279" s="23">
        <v>0</v>
      </c>
      <c r="GM279" s="23" t="s">
        <v>807</v>
      </c>
      <c r="GP279" s="23" t="s">
        <v>785</v>
      </c>
      <c r="HH279" s="23" t="s">
        <v>781</v>
      </c>
      <c r="HJ279" s="23">
        <v>6000</v>
      </c>
      <c r="HK279" s="23">
        <v>6000</v>
      </c>
      <c r="HM279" s="23">
        <v>6000</v>
      </c>
      <c r="HN279" s="23">
        <v>0</v>
      </c>
      <c r="HO279" s="23">
        <v>0</v>
      </c>
      <c r="HQ279" s="23" t="s">
        <v>807</v>
      </c>
      <c r="HT279" s="23" t="s">
        <v>785</v>
      </c>
      <c r="IL279" s="23" t="s">
        <v>781</v>
      </c>
      <c r="IN279" s="23">
        <v>7000</v>
      </c>
      <c r="IO279" s="23">
        <v>7000</v>
      </c>
      <c r="IQ279" s="23">
        <v>6000</v>
      </c>
      <c r="IR279" s="23">
        <v>16.666666666666661</v>
      </c>
      <c r="IS279" s="23">
        <v>1000</v>
      </c>
      <c r="IT279" s="23" t="s">
        <v>3298</v>
      </c>
      <c r="IU279" s="23" t="s">
        <v>807</v>
      </c>
      <c r="IX279" s="23" t="s">
        <v>785</v>
      </c>
      <c r="JP279" s="23" t="s">
        <v>808</v>
      </c>
      <c r="JQ279" s="23">
        <v>1000</v>
      </c>
      <c r="JR279" s="23">
        <v>250</v>
      </c>
      <c r="JS279" s="23">
        <v>88</v>
      </c>
      <c r="JU279" s="23">
        <v>88</v>
      </c>
      <c r="JV279" s="23">
        <v>0</v>
      </c>
      <c r="JW279" s="23">
        <v>0</v>
      </c>
      <c r="JY279" s="23" t="s">
        <v>807</v>
      </c>
      <c r="KB279" s="23" t="s">
        <v>785</v>
      </c>
      <c r="KT279" s="23" t="s">
        <v>808</v>
      </c>
      <c r="KU279" s="23">
        <v>1000</v>
      </c>
      <c r="KV279" s="23">
        <v>100</v>
      </c>
      <c r="KW279" s="23">
        <v>50</v>
      </c>
      <c r="KY279" s="23">
        <v>50</v>
      </c>
      <c r="KZ279" s="23">
        <v>0</v>
      </c>
      <c r="LA279" s="23">
        <v>0</v>
      </c>
      <c r="LC279" s="23" t="s">
        <v>794</v>
      </c>
      <c r="LF279" s="23" t="s">
        <v>785</v>
      </c>
      <c r="LX279" s="23" t="s">
        <v>808</v>
      </c>
      <c r="LY279" s="23">
        <v>1000</v>
      </c>
      <c r="LZ279" s="23">
        <v>1000</v>
      </c>
      <c r="MA279" s="23">
        <v>500</v>
      </c>
      <c r="MC279" s="23">
        <v>500</v>
      </c>
      <c r="MD279" s="23">
        <v>0</v>
      </c>
      <c r="ME279" s="23">
        <v>0</v>
      </c>
      <c r="MG279" s="23" t="s">
        <v>807</v>
      </c>
      <c r="MJ279" s="23" t="s">
        <v>785</v>
      </c>
      <c r="NB279" s="23" t="s">
        <v>781</v>
      </c>
      <c r="ND279" s="23">
        <v>1500</v>
      </c>
      <c r="NE279" s="23">
        <v>1500</v>
      </c>
      <c r="NG279" s="23">
        <v>1500</v>
      </c>
      <c r="NH279" s="23">
        <v>0</v>
      </c>
      <c r="NI279" s="23">
        <v>0</v>
      </c>
      <c r="NK279" s="23" t="s">
        <v>807</v>
      </c>
      <c r="NN279" s="23" t="s">
        <v>785</v>
      </c>
      <c r="OF279" s="23" t="s">
        <v>808</v>
      </c>
      <c r="OG279" s="23">
        <v>1000</v>
      </c>
      <c r="OH279" s="23">
        <v>600</v>
      </c>
      <c r="OI279" s="23">
        <v>300</v>
      </c>
      <c r="OK279" s="23">
        <v>500</v>
      </c>
      <c r="OL279" s="23">
        <v>-40</v>
      </c>
      <c r="OM279" s="23">
        <v>-200</v>
      </c>
      <c r="ON279" s="23" t="s">
        <v>3304</v>
      </c>
      <c r="OO279" s="23" t="s">
        <v>807</v>
      </c>
      <c r="OR279" s="23" t="s">
        <v>785</v>
      </c>
      <c r="PJ279" s="23" t="s">
        <v>808</v>
      </c>
      <c r="PK279" s="23">
        <v>1000</v>
      </c>
      <c r="PL279" s="23">
        <v>1400</v>
      </c>
      <c r="PM279" s="23">
        <v>210</v>
      </c>
      <c r="PO279" s="23">
        <v>195</v>
      </c>
      <c r="PP279" s="23">
        <v>7.6923076923076934</v>
      </c>
      <c r="PQ279" s="23">
        <v>15</v>
      </c>
      <c r="PS279" s="23" t="s">
        <v>807</v>
      </c>
      <c r="PV279" s="23" t="s">
        <v>785</v>
      </c>
      <c r="QN279" s="23" t="s">
        <v>781</v>
      </c>
      <c r="QP279" s="23">
        <v>2500</v>
      </c>
      <c r="QQ279" s="23">
        <v>2500</v>
      </c>
      <c r="QS279" s="23">
        <v>2500</v>
      </c>
      <c r="QT279" s="23">
        <v>0</v>
      </c>
      <c r="QU279" s="23">
        <v>0</v>
      </c>
      <c r="QW279" s="23" t="s">
        <v>807</v>
      </c>
      <c r="QZ279" s="23" t="s">
        <v>785</v>
      </c>
      <c r="RR279" s="23" t="s">
        <v>808</v>
      </c>
      <c r="RS279" s="23">
        <v>1000</v>
      </c>
      <c r="RT279" s="23">
        <v>1500</v>
      </c>
      <c r="RU279" s="23">
        <v>300</v>
      </c>
      <c r="RW279" s="23">
        <v>200</v>
      </c>
      <c r="RX279" s="23">
        <v>50</v>
      </c>
      <c r="RY279" s="23">
        <v>100</v>
      </c>
      <c r="RZ279" s="23" t="s">
        <v>3298</v>
      </c>
      <c r="SA279" s="23" t="s">
        <v>807</v>
      </c>
      <c r="SD279" s="23" t="s">
        <v>785</v>
      </c>
      <c r="SV279" s="23" t="s">
        <v>808</v>
      </c>
      <c r="SW279" s="23">
        <v>1000</v>
      </c>
      <c r="SX279" s="23">
        <v>800</v>
      </c>
      <c r="SY279" s="23">
        <v>120</v>
      </c>
      <c r="TA279" s="23">
        <v>120</v>
      </c>
      <c r="TB279" s="23">
        <v>0</v>
      </c>
      <c r="TC279" s="23">
        <v>0</v>
      </c>
      <c r="TE279" s="23" t="s">
        <v>807</v>
      </c>
      <c r="TH279" s="23" t="s">
        <v>785</v>
      </c>
      <c r="TZ279" s="23" t="s">
        <v>781</v>
      </c>
      <c r="UB279" s="23">
        <v>250</v>
      </c>
      <c r="UC279" s="23">
        <v>250</v>
      </c>
      <c r="UE279" s="23">
        <v>250</v>
      </c>
      <c r="UF279" s="23">
        <v>0</v>
      </c>
      <c r="UG279" s="23">
        <v>0</v>
      </c>
      <c r="UI279" s="23" t="s">
        <v>807</v>
      </c>
      <c r="UL279" s="23" t="s">
        <v>785</v>
      </c>
      <c r="VD279" s="23" t="s">
        <v>781</v>
      </c>
      <c r="VF279" s="23">
        <v>2000</v>
      </c>
      <c r="VG279" s="23">
        <v>2000</v>
      </c>
      <c r="VI279" s="23">
        <v>2000</v>
      </c>
      <c r="VJ279" s="23">
        <v>0</v>
      </c>
      <c r="VK279" s="23">
        <v>0</v>
      </c>
      <c r="VM279" s="23" t="s">
        <v>794</v>
      </c>
      <c r="VP279" s="23" t="s">
        <v>785</v>
      </c>
      <c r="WH279" s="23" t="s">
        <v>781</v>
      </c>
      <c r="WJ279" s="23">
        <v>3000</v>
      </c>
      <c r="WK279" s="23">
        <v>3000</v>
      </c>
      <c r="WM279" s="23">
        <v>3000</v>
      </c>
      <c r="WN279" s="23">
        <v>0</v>
      </c>
      <c r="WO279" s="23">
        <v>0</v>
      </c>
      <c r="WQ279" s="23" t="s">
        <v>807</v>
      </c>
      <c r="WT279" s="23" t="s">
        <v>785</v>
      </c>
      <c r="XL279" s="23" t="s">
        <v>781</v>
      </c>
      <c r="XN279" s="23">
        <v>50</v>
      </c>
      <c r="XO279" s="23">
        <v>50</v>
      </c>
      <c r="XP279" s="23">
        <v>0</v>
      </c>
      <c r="XQ279" s="23">
        <v>0</v>
      </c>
      <c r="XS279" s="23" t="s">
        <v>794</v>
      </c>
      <c r="XV279" s="23" t="s">
        <v>785</v>
      </c>
      <c r="YN279" s="23" t="s">
        <v>781</v>
      </c>
      <c r="YP279" s="23">
        <v>1500</v>
      </c>
      <c r="YQ279" s="23">
        <v>1500</v>
      </c>
      <c r="YS279" s="23">
        <v>1500</v>
      </c>
      <c r="YT279" s="23">
        <v>0</v>
      </c>
      <c r="YU279" s="23">
        <v>0</v>
      </c>
      <c r="YW279" s="23" t="s">
        <v>807</v>
      </c>
      <c r="YZ279" s="23" t="s">
        <v>785</v>
      </c>
      <c r="ZR279" s="23" t="s">
        <v>781</v>
      </c>
      <c r="ZT279" s="23" t="s">
        <v>785</v>
      </c>
      <c r="ZU279" s="23">
        <v>25</v>
      </c>
      <c r="ZV279" s="23">
        <v>25</v>
      </c>
      <c r="AAC279" s="25">
        <v>174710558</v>
      </c>
      <c r="AAD279" s="23">
        <v>44315.343449074076</v>
      </c>
      <c r="AAF279" s="23" t="s">
        <v>2172</v>
      </c>
      <c r="AAG279" s="23" t="s">
        <v>2173</v>
      </c>
      <c r="AAJ279" s="23">
        <v>286</v>
      </c>
    </row>
    <row r="280" spans="1:712" x14ac:dyDescent="0.3">
      <c r="A280" s="23" t="s">
        <v>3305</v>
      </c>
      <c r="B280" s="25">
        <v>44315.343248622681</v>
      </c>
      <c r="C280" s="25">
        <v>44315.348608240747</v>
      </c>
      <c r="D280" s="25">
        <v>44315</v>
      </c>
      <c r="E280" s="23" t="s">
        <v>3295</v>
      </c>
      <c r="F280" s="23" t="s">
        <v>790</v>
      </c>
      <c r="G280" s="25">
        <v>44314</v>
      </c>
      <c r="H280" s="23" t="s">
        <v>868</v>
      </c>
      <c r="I280" s="23" t="s">
        <v>869</v>
      </c>
      <c r="J280" s="23" t="s">
        <v>870</v>
      </c>
      <c r="K280" s="23" t="s">
        <v>870</v>
      </c>
      <c r="L280" s="23" t="s">
        <v>793</v>
      </c>
      <c r="M280" s="23" t="s">
        <v>3306</v>
      </c>
      <c r="N280" s="23" t="s">
        <v>3307</v>
      </c>
      <c r="O280" s="23">
        <v>1</v>
      </c>
      <c r="P280" s="23">
        <v>1</v>
      </c>
      <c r="Q280" s="23">
        <v>1</v>
      </c>
      <c r="R280" s="23">
        <v>1</v>
      </c>
      <c r="S280" s="23">
        <v>1</v>
      </c>
      <c r="T280" s="23">
        <v>1</v>
      </c>
      <c r="U280" s="23">
        <v>1</v>
      </c>
      <c r="V280" s="23">
        <v>1</v>
      </c>
      <c r="W280" s="23">
        <v>1</v>
      </c>
      <c r="X280" s="23">
        <v>1</v>
      </c>
      <c r="Y280" s="23">
        <v>1</v>
      </c>
      <c r="Z280" s="23">
        <v>1</v>
      </c>
      <c r="AA280" s="23">
        <v>1</v>
      </c>
      <c r="AB280" s="23">
        <v>1</v>
      </c>
      <c r="AC280" s="23">
        <v>1</v>
      </c>
      <c r="AD280" s="23">
        <v>0</v>
      </c>
      <c r="AE280" s="23">
        <v>1</v>
      </c>
      <c r="AF280" s="23">
        <v>1</v>
      </c>
      <c r="AG280" s="23">
        <v>1</v>
      </c>
      <c r="AH280" s="23">
        <v>1</v>
      </c>
      <c r="AI280" s="23">
        <v>1</v>
      </c>
      <c r="AJ280" s="23">
        <v>1</v>
      </c>
      <c r="AK280" s="23">
        <v>1</v>
      </c>
      <c r="AL280" s="23" t="s">
        <v>781</v>
      </c>
      <c r="AN280" s="23">
        <v>1500</v>
      </c>
      <c r="AO280" s="23">
        <v>1500</v>
      </c>
      <c r="AQ280" s="23">
        <v>1500</v>
      </c>
      <c r="AR280" s="23">
        <v>0</v>
      </c>
      <c r="AS280" s="23">
        <v>0</v>
      </c>
      <c r="AU280" s="23" t="s">
        <v>807</v>
      </c>
      <c r="AX280" s="23" t="s">
        <v>785</v>
      </c>
      <c r="BP280" s="23" t="s">
        <v>781</v>
      </c>
      <c r="BR280" s="23">
        <v>2000</v>
      </c>
      <c r="BS280" s="23">
        <v>2000</v>
      </c>
      <c r="BU280" s="23">
        <v>2000</v>
      </c>
      <c r="BV280" s="23">
        <v>0</v>
      </c>
      <c r="BW280" s="23">
        <v>0</v>
      </c>
      <c r="BY280" s="23" t="s">
        <v>807</v>
      </c>
      <c r="CB280" s="23" t="s">
        <v>785</v>
      </c>
      <c r="CT280" s="23" t="s">
        <v>781</v>
      </c>
      <c r="CV280" s="23">
        <v>3000</v>
      </c>
      <c r="CW280" s="23">
        <v>3000</v>
      </c>
      <c r="CY280" s="23">
        <v>3000</v>
      </c>
      <c r="CZ280" s="23">
        <v>0</v>
      </c>
      <c r="DA280" s="23">
        <v>0</v>
      </c>
      <c r="DC280" s="23" t="s">
        <v>807</v>
      </c>
      <c r="DF280" s="23" t="s">
        <v>785</v>
      </c>
      <c r="DX280" s="23" t="s">
        <v>781</v>
      </c>
      <c r="DZ280" s="23">
        <v>8000</v>
      </c>
      <c r="EA280" s="23">
        <v>8000</v>
      </c>
      <c r="EC280" s="23">
        <v>7000</v>
      </c>
      <c r="ED280" s="23">
        <v>14.28571428571429</v>
      </c>
      <c r="EE280" s="23">
        <v>1000</v>
      </c>
      <c r="EF280" s="23" t="s">
        <v>2185</v>
      </c>
      <c r="EG280" s="23" t="s">
        <v>807</v>
      </c>
      <c r="EJ280" s="23" t="s">
        <v>785</v>
      </c>
      <c r="FB280" s="23" t="s">
        <v>781</v>
      </c>
      <c r="FD280" s="23">
        <v>4000</v>
      </c>
      <c r="FE280" s="23">
        <v>4000</v>
      </c>
      <c r="FG280" s="23">
        <v>4000</v>
      </c>
      <c r="FH280" s="23">
        <v>0</v>
      </c>
      <c r="FI280" s="23">
        <v>0</v>
      </c>
      <c r="FK280" s="23" t="s">
        <v>807</v>
      </c>
      <c r="FN280" s="23" t="s">
        <v>785</v>
      </c>
      <c r="GF280" s="23" t="s">
        <v>781</v>
      </c>
      <c r="GH280" s="23">
        <v>12000</v>
      </c>
      <c r="GI280" s="23">
        <v>12000</v>
      </c>
      <c r="GJ280" s="23">
        <v>0</v>
      </c>
      <c r="GK280" s="23">
        <v>0</v>
      </c>
      <c r="GM280" s="23" t="s">
        <v>807</v>
      </c>
      <c r="GP280" s="23" t="s">
        <v>785</v>
      </c>
      <c r="HH280" s="23" t="s">
        <v>781</v>
      </c>
      <c r="HJ280" s="23">
        <v>6000</v>
      </c>
      <c r="HK280" s="23">
        <v>6000</v>
      </c>
      <c r="HM280" s="23">
        <v>6000</v>
      </c>
      <c r="HN280" s="23">
        <v>0</v>
      </c>
      <c r="HO280" s="23">
        <v>0</v>
      </c>
      <c r="HQ280" s="23" t="s">
        <v>807</v>
      </c>
      <c r="HT280" s="23" t="s">
        <v>785</v>
      </c>
      <c r="IL280" s="23" t="s">
        <v>781</v>
      </c>
      <c r="IN280" s="23">
        <v>7000</v>
      </c>
      <c r="IO280" s="23">
        <v>7000</v>
      </c>
      <c r="IQ280" s="23">
        <v>6000</v>
      </c>
      <c r="IR280" s="23">
        <v>16.666666666666661</v>
      </c>
      <c r="IS280" s="23">
        <v>1000</v>
      </c>
      <c r="IT280" s="23" t="s">
        <v>2717</v>
      </c>
      <c r="IU280" s="23" t="s">
        <v>807</v>
      </c>
      <c r="IX280" s="23" t="s">
        <v>785</v>
      </c>
      <c r="JP280" s="23" t="s">
        <v>808</v>
      </c>
      <c r="JQ280" s="23">
        <v>1000</v>
      </c>
      <c r="JR280" s="23">
        <v>250</v>
      </c>
      <c r="JS280" s="23">
        <v>88</v>
      </c>
      <c r="JU280" s="23">
        <v>88</v>
      </c>
      <c r="JV280" s="23">
        <v>0</v>
      </c>
      <c r="JW280" s="23">
        <v>0</v>
      </c>
      <c r="JY280" s="23" t="s">
        <v>807</v>
      </c>
      <c r="KB280" s="23" t="s">
        <v>785</v>
      </c>
      <c r="KT280" s="23" t="s">
        <v>808</v>
      </c>
      <c r="KU280" s="23">
        <v>1000</v>
      </c>
      <c r="KV280" s="23">
        <v>100</v>
      </c>
      <c r="KW280" s="23">
        <v>50</v>
      </c>
      <c r="KY280" s="23">
        <v>50</v>
      </c>
      <c r="KZ280" s="23">
        <v>0</v>
      </c>
      <c r="LA280" s="23">
        <v>0</v>
      </c>
      <c r="LC280" s="23" t="s">
        <v>807</v>
      </c>
      <c r="LF280" s="23" t="s">
        <v>785</v>
      </c>
      <c r="LX280" s="23" t="s">
        <v>808</v>
      </c>
      <c r="LY280" s="23">
        <v>1000</v>
      </c>
      <c r="LZ280" s="23">
        <v>1000</v>
      </c>
      <c r="MA280" s="23">
        <v>500</v>
      </c>
      <c r="MC280" s="23">
        <v>500</v>
      </c>
      <c r="MD280" s="23">
        <v>0</v>
      </c>
      <c r="ME280" s="23">
        <v>0</v>
      </c>
      <c r="MG280" s="23" t="s">
        <v>807</v>
      </c>
      <c r="MJ280" s="23" t="s">
        <v>785</v>
      </c>
      <c r="OF280" s="23" t="s">
        <v>808</v>
      </c>
      <c r="OG280" s="23">
        <v>1000</v>
      </c>
      <c r="OH280" s="23">
        <v>600</v>
      </c>
      <c r="OI280" s="23">
        <v>300</v>
      </c>
      <c r="OK280" s="23">
        <v>500</v>
      </c>
      <c r="OL280" s="23">
        <v>-40</v>
      </c>
      <c r="OM280" s="23">
        <v>-200</v>
      </c>
      <c r="ON280" s="23" t="s">
        <v>3308</v>
      </c>
      <c r="OO280" s="23" t="s">
        <v>807</v>
      </c>
      <c r="OR280" s="23" t="s">
        <v>785</v>
      </c>
      <c r="PJ280" s="23" t="s">
        <v>808</v>
      </c>
      <c r="PK280" s="23">
        <v>1000</v>
      </c>
      <c r="PL280" s="23">
        <v>1400</v>
      </c>
      <c r="PM280" s="23">
        <v>210</v>
      </c>
      <c r="PO280" s="23">
        <v>195</v>
      </c>
      <c r="PP280" s="23">
        <v>7.6923076923076934</v>
      </c>
      <c r="PQ280" s="23">
        <v>15</v>
      </c>
      <c r="PS280" s="23" t="s">
        <v>807</v>
      </c>
      <c r="PV280" s="23" t="s">
        <v>785</v>
      </c>
      <c r="QN280" s="23" t="s">
        <v>781</v>
      </c>
      <c r="QP280" s="23">
        <v>2500</v>
      </c>
      <c r="QQ280" s="23">
        <v>2500</v>
      </c>
      <c r="QS280" s="23">
        <v>2500</v>
      </c>
      <c r="QT280" s="23">
        <v>0</v>
      </c>
      <c r="QU280" s="23">
        <v>0</v>
      </c>
      <c r="QW280" s="23" t="s">
        <v>807</v>
      </c>
      <c r="QZ280" s="23" t="s">
        <v>785</v>
      </c>
      <c r="RR280" s="23" t="s">
        <v>808</v>
      </c>
      <c r="RS280" s="23">
        <v>1000</v>
      </c>
      <c r="RT280" s="23">
        <v>1500</v>
      </c>
      <c r="RU280" s="23">
        <v>300</v>
      </c>
      <c r="RW280" s="23">
        <v>200</v>
      </c>
      <c r="RX280" s="23">
        <v>50</v>
      </c>
      <c r="RY280" s="23">
        <v>100</v>
      </c>
      <c r="RZ280" s="23" t="s">
        <v>3309</v>
      </c>
      <c r="SA280" s="23" t="s">
        <v>807</v>
      </c>
      <c r="SD280" s="23" t="s">
        <v>785</v>
      </c>
      <c r="SV280" s="23" t="s">
        <v>808</v>
      </c>
      <c r="SW280" s="23">
        <v>1000</v>
      </c>
      <c r="SX280" s="23">
        <v>800</v>
      </c>
      <c r="SY280" s="23">
        <v>120</v>
      </c>
      <c r="TA280" s="23">
        <v>120</v>
      </c>
      <c r="TB280" s="23">
        <v>0</v>
      </c>
      <c r="TC280" s="23">
        <v>0</v>
      </c>
      <c r="TE280" s="23" t="s">
        <v>807</v>
      </c>
      <c r="TH280" s="23" t="s">
        <v>785</v>
      </c>
      <c r="TZ280" s="23" t="s">
        <v>781</v>
      </c>
      <c r="UB280" s="23">
        <v>250</v>
      </c>
      <c r="UC280" s="23">
        <v>250</v>
      </c>
      <c r="UE280" s="23">
        <v>250</v>
      </c>
      <c r="UF280" s="23">
        <v>0</v>
      </c>
      <c r="UG280" s="23">
        <v>0</v>
      </c>
      <c r="UI280" s="23" t="s">
        <v>807</v>
      </c>
      <c r="UL280" s="23" t="s">
        <v>785</v>
      </c>
      <c r="VD280" s="23" t="s">
        <v>781</v>
      </c>
      <c r="VF280" s="23">
        <v>2000</v>
      </c>
      <c r="VG280" s="23">
        <v>2000</v>
      </c>
      <c r="VI280" s="23">
        <v>2000</v>
      </c>
      <c r="VJ280" s="23">
        <v>0</v>
      </c>
      <c r="VK280" s="23">
        <v>0</v>
      </c>
      <c r="VM280" s="23" t="s">
        <v>807</v>
      </c>
      <c r="VP280" s="23" t="s">
        <v>785</v>
      </c>
      <c r="WH280" s="23" t="s">
        <v>781</v>
      </c>
      <c r="WJ280" s="23">
        <v>3000</v>
      </c>
      <c r="WK280" s="23">
        <v>3000</v>
      </c>
      <c r="WM280" s="23">
        <v>3000</v>
      </c>
      <c r="WN280" s="23">
        <v>0</v>
      </c>
      <c r="WO280" s="23">
        <v>0</v>
      </c>
      <c r="WQ280" s="23" t="s">
        <v>807</v>
      </c>
      <c r="WT280" s="23" t="s">
        <v>785</v>
      </c>
      <c r="XL280" s="23" t="s">
        <v>781</v>
      </c>
      <c r="XN280" s="23">
        <v>50</v>
      </c>
      <c r="XO280" s="23">
        <v>50</v>
      </c>
      <c r="XP280" s="23">
        <v>0</v>
      </c>
      <c r="XQ280" s="23">
        <v>0</v>
      </c>
      <c r="XS280" s="23" t="s">
        <v>794</v>
      </c>
      <c r="XV280" s="23" t="s">
        <v>785</v>
      </c>
      <c r="YN280" s="23" t="s">
        <v>781</v>
      </c>
      <c r="YP280" s="23">
        <v>1500</v>
      </c>
      <c r="YQ280" s="23">
        <v>1500</v>
      </c>
      <c r="YS280" s="23">
        <v>1500</v>
      </c>
      <c r="YT280" s="23">
        <v>0</v>
      </c>
      <c r="YU280" s="23">
        <v>0</v>
      </c>
      <c r="YW280" s="23" t="s">
        <v>807</v>
      </c>
      <c r="YZ280" s="23" t="s">
        <v>785</v>
      </c>
      <c r="ZR280" s="23" t="s">
        <v>781</v>
      </c>
      <c r="ZT280" s="23" t="s">
        <v>785</v>
      </c>
      <c r="ZU280" s="23">
        <v>50</v>
      </c>
      <c r="ZV280" s="23">
        <v>50</v>
      </c>
      <c r="AAC280" s="25">
        <v>174712565</v>
      </c>
      <c r="AAD280" s="23">
        <v>44315.348912037043</v>
      </c>
      <c r="AAF280" s="23" t="s">
        <v>2172</v>
      </c>
      <c r="AAG280" s="23" t="s">
        <v>2173</v>
      </c>
      <c r="AAJ280" s="23">
        <v>287</v>
      </c>
    </row>
    <row r="281" spans="1:712" x14ac:dyDescent="0.3">
      <c r="A281" s="23" t="s">
        <v>3310</v>
      </c>
      <c r="B281" s="25">
        <v>44315.348644108803</v>
      </c>
      <c r="C281" s="25">
        <v>44315.363840347221</v>
      </c>
      <c r="D281" s="25">
        <v>44315</v>
      </c>
      <c r="E281" s="23" t="s">
        <v>3295</v>
      </c>
      <c r="F281" s="23" t="s">
        <v>790</v>
      </c>
      <c r="G281" s="25">
        <v>44314</v>
      </c>
      <c r="H281" s="23" t="s">
        <v>868</v>
      </c>
      <c r="I281" s="23" t="s">
        <v>869</v>
      </c>
      <c r="J281" s="23" t="s">
        <v>870</v>
      </c>
      <c r="K281" s="23" t="s">
        <v>870</v>
      </c>
      <c r="L281" s="23" t="s">
        <v>793</v>
      </c>
      <c r="M281" s="23" t="s">
        <v>3311</v>
      </c>
      <c r="N281" s="23" t="s">
        <v>3307</v>
      </c>
      <c r="O281" s="23">
        <v>1</v>
      </c>
      <c r="P281" s="23">
        <v>1</v>
      </c>
      <c r="Q281" s="23">
        <v>1</v>
      </c>
      <c r="R281" s="23">
        <v>1</v>
      </c>
      <c r="S281" s="23">
        <v>1</v>
      </c>
      <c r="T281" s="23">
        <v>1</v>
      </c>
      <c r="U281" s="23">
        <v>1</v>
      </c>
      <c r="V281" s="23">
        <v>1</v>
      </c>
      <c r="W281" s="23">
        <v>1</v>
      </c>
      <c r="X281" s="23">
        <v>1</v>
      </c>
      <c r="Y281" s="23">
        <v>1</v>
      </c>
      <c r="Z281" s="23">
        <v>1</v>
      </c>
      <c r="AA281" s="23">
        <v>1</v>
      </c>
      <c r="AB281" s="23">
        <v>1</v>
      </c>
      <c r="AC281" s="23">
        <v>1</v>
      </c>
      <c r="AD281" s="23">
        <v>0</v>
      </c>
      <c r="AE281" s="23">
        <v>1</v>
      </c>
      <c r="AF281" s="23">
        <v>1</v>
      </c>
      <c r="AG281" s="23">
        <v>1</v>
      </c>
      <c r="AH281" s="23">
        <v>1</v>
      </c>
      <c r="AI281" s="23">
        <v>1</v>
      </c>
      <c r="AJ281" s="23">
        <v>1</v>
      </c>
      <c r="AK281" s="23">
        <v>1</v>
      </c>
      <c r="AL281" s="23" t="s">
        <v>781</v>
      </c>
      <c r="AN281" s="23">
        <v>1000</v>
      </c>
      <c r="AO281" s="23">
        <v>1000</v>
      </c>
      <c r="AQ281" s="23">
        <v>1500</v>
      </c>
      <c r="AR281" s="23">
        <v>-33.333333333333329</v>
      </c>
      <c r="AS281" s="23">
        <v>-500</v>
      </c>
      <c r="AT281" s="23" t="s">
        <v>2185</v>
      </c>
      <c r="AU281" s="23" t="s">
        <v>794</v>
      </c>
      <c r="AX281" s="23" t="s">
        <v>785</v>
      </c>
      <c r="BP281" s="23" t="s">
        <v>781</v>
      </c>
      <c r="BR281" s="23">
        <v>2000</v>
      </c>
      <c r="BS281" s="23">
        <v>2000</v>
      </c>
      <c r="BU281" s="23">
        <v>2000</v>
      </c>
      <c r="BV281" s="23">
        <v>0</v>
      </c>
      <c r="BW281" s="23">
        <v>0</v>
      </c>
      <c r="BY281" s="23" t="s">
        <v>807</v>
      </c>
      <c r="CB281" s="23" t="s">
        <v>785</v>
      </c>
      <c r="CT281" s="23" t="s">
        <v>781</v>
      </c>
      <c r="CV281" s="23">
        <v>3000</v>
      </c>
      <c r="CW281" s="23">
        <v>3000</v>
      </c>
      <c r="CY281" s="23">
        <v>3000</v>
      </c>
      <c r="CZ281" s="23">
        <v>0</v>
      </c>
      <c r="DA281" s="23">
        <v>0</v>
      </c>
      <c r="DC281" s="23" t="s">
        <v>807</v>
      </c>
      <c r="DF281" s="23" t="s">
        <v>785</v>
      </c>
      <c r="DX281" s="23" t="s">
        <v>781</v>
      </c>
      <c r="DZ281" s="23">
        <v>8000</v>
      </c>
      <c r="EA281" s="23">
        <v>8000</v>
      </c>
      <c r="EC281" s="23">
        <v>7000</v>
      </c>
      <c r="ED281" s="23">
        <v>14.28571428571429</v>
      </c>
      <c r="EE281" s="23">
        <v>1000</v>
      </c>
      <c r="EF281" s="23" t="s">
        <v>3312</v>
      </c>
      <c r="EG281" s="23" t="s">
        <v>807</v>
      </c>
      <c r="EJ281" s="23" t="s">
        <v>785</v>
      </c>
      <c r="FB281" s="23" t="s">
        <v>781</v>
      </c>
      <c r="FD281" s="23">
        <v>4000</v>
      </c>
      <c r="FE281" s="23">
        <v>4000</v>
      </c>
      <c r="FG281" s="23">
        <v>4000</v>
      </c>
      <c r="FH281" s="23">
        <v>0</v>
      </c>
      <c r="FI281" s="23">
        <v>0</v>
      </c>
      <c r="FK281" s="23" t="s">
        <v>807</v>
      </c>
      <c r="FN281" s="23" t="s">
        <v>785</v>
      </c>
      <c r="GF281" s="23" t="s">
        <v>781</v>
      </c>
      <c r="GH281" s="23">
        <v>12000</v>
      </c>
      <c r="GI281" s="23">
        <v>12000</v>
      </c>
      <c r="GJ281" s="23">
        <v>0</v>
      </c>
      <c r="GK281" s="23">
        <v>0</v>
      </c>
      <c r="GM281" s="23" t="s">
        <v>807</v>
      </c>
      <c r="GP281" s="23" t="s">
        <v>785</v>
      </c>
      <c r="HH281" s="23" t="s">
        <v>781</v>
      </c>
      <c r="HJ281" s="23">
        <v>6000</v>
      </c>
      <c r="HK281" s="23">
        <v>6000</v>
      </c>
      <c r="HM281" s="23">
        <v>6000</v>
      </c>
      <c r="HN281" s="23">
        <v>0</v>
      </c>
      <c r="HO281" s="23">
        <v>0</v>
      </c>
      <c r="HQ281" s="23" t="s">
        <v>807</v>
      </c>
      <c r="HT281" s="23" t="s">
        <v>785</v>
      </c>
      <c r="IL281" s="23" t="s">
        <v>781</v>
      </c>
      <c r="IN281" s="23">
        <v>7000</v>
      </c>
      <c r="IO281" s="23">
        <v>7000</v>
      </c>
      <c r="IQ281" s="23">
        <v>6000</v>
      </c>
      <c r="IR281" s="23">
        <v>16.666666666666661</v>
      </c>
      <c r="IS281" s="23">
        <v>1000</v>
      </c>
      <c r="IT281" s="23" t="s">
        <v>2185</v>
      </c>
      <c r="IU281" s="23" t="s">
        <v>807</v>
      </c>
      <c r="IX281" s="23" t="s">
        <v>785</v>
      </c>
      <c r="JP281" s="23" t="s">
        <v>808</v>
      </c>
      <c r="JQ281" s="23">
        <v>1000</v>
      </c>
      <c r="JR281" s="23">
        <v>250</v>
      </c>
      <c r="JS281" s="23">
        <v>88</v>
      </c>
      <c r="JU281" s="23">
        <v>88</v>
      </c>
      <c r="JV281" s="23">
        <v>0</v>
      </c>
      <c r="JW281" s="23">
        <v>0</v>
      </c>
      <c r="JY281" s="23" t="s">
        <v>807</v>
      </c>
      <c r="KB281" s="23" t="s">
        <v>785</v>
      </c>
      <c r="KT281" s="23" t="s">
        <v>808</v>
      </c>
      <c r="KU281" s="23">
        <v>1000</v>
      </c>
      <c r="KV281" s="23">
        <v>100</v>
      </c>
      <c r="KW281" s="23">
        <v>50</v>
      </c>
      <c r="KY281" s="23">
        <v>50</v>
      </c>
      <c r="KZ281" s="23">
        <v>0</v>
      </c>
      <c r="LA281" s="23">
        <v>0</v>
      </c>
      <c r="LC281" s="23" t="s">
        <v>807</v>
      </c>
      <c r="LF281" s="23" t="s">
        <v>785</v>
      </c>
      <c r="LX281" s="23" t="s">
        <v>808</v>
      </c>
      <c r="LY281" s="23">
        <v>1000</v>
      </c>
      <c r="LZ281" s="23">
        <v>1000</v>
      </c>
      <c r="MA281" s="23">
        <v>500</v>
      </c>
      <c r="MC281" s="23">
        <v>500</v>
      </c>
      <c r="MD281" s="23">
        <v>0</v>
      </c>
      <c r="ME281" s="23">
        <v>0</v>
      </c>
      <c r="MG281" s="23" t="s">
        <v>807</v>
      </c>
      <c r="MJ281" s="23" t="s">
        <v>785</v>
      </c>
      <c r="OF281" s="23" t="s">
        <v>808</v>
      </c>
      <c r="OG281" s="23">
        <v>1000</v>
      </c>
      <c r="OH281" s="23">
        <v>600</v>
      </c>
      <c r="OI281" s="23">
        <v>300</v>
      </c>
      <c r="OK281" s="23">
        <v>500</v>
      </c>
      <c r="OL281" s="23">
        <v>-40</v>
      </c>
      <c r="OM281" s="23">
        <v>-200</v>
      </c>
      <c r="ON281" s="23" t="s">
        <v>3313</v>
      </c>
      <c r="OO281" s="23" t="s">
        <v>807</v>
      </c>
      <c r="OR281" s="23" t="s">
        <v>785</v>
      </c>
      <c r="PJ281" s="23" t="s">
        <v>808</v>
      </c>
      <c r="PK281" s="23">
        <v>1000</v>
      </c>
      <c r="PL281" s="23">
        <v>1400</v>
      </c>
      <c r="PM281" s="23">
        <v>210</v>
      </c>
      <c r="PO281" s="23">
        <v>195</v>
      </c>
      <c r="PP281" s="23">
        <v>7.6923076923076934</v>
      </c>
      <c r="PQ281" s="23">
        <v>15</v>
      </c>
      <c r="PS281" s="23" t="s">
        <v>807</v>
      </c>
      <c r="PV281" s="23" t="s">
        <v>785</v>
      </c>
      <c r="QN281" s="23" t="s">
        <v>781</v>
      </c>
      <c r="QP281" s="23">
        <v>2500</v>
      </c>
      <c r="QQ281" s="23">
        <v>2500</v>
      </c>
      <c r="QS281" s="23">
        <v>2500</v>
      </c>
      <c r="QT281" s="23">
        <v>0</v>
      </c>
      <c r="QU281" s="23">
        <v>0</v>
      </c>
      <c r="QW281" s="23" t="s">
        <v>807</v>
      </c>
      <c r="QZ281" s="23" t="s">
        <v>785</v>
      </c>
      <c r="RR281" s="23" t="s">
        <v>808</v>
      </c>
      <c r="RS281" s="23">
        <v>1000</v>
      </c>
      <c r="RT281" s="23">
        <v>1500</v>
      </c>
      <c r="RU281" s="23">
        <v>300</v>
      </c>
      <c r="RW281" s="23">
        <v>200</v>
      </c>
      <c r="RX281" s="23">
        <v>50</v>
      </c>
      <c r="RY281" s="23">
        <v>100</v>
      </c>
      <c r="RZ281" s="23" t="s">
        <v>3298</v>
      </c>
      <c r="SA281" s="23" t="s">
        <v>807</v>
      </c>
      <c r="SD281" s="23" t="s">
        <v>785</v>
      </c>
      <c r="SV281" s="23" t="s">
        <v>808</v>
      </c>
      <c r="SW281" s="23">
        <v>1000</v>
      </c>
      <c r="SX281" s="23">
        <v>800</v>
      </c>
      <c r="SY281" s="23">
        <v>120</v>
      </c>
      <c r="TA281" s="23">
        <v>120</v>
      </c>
      <c r="TB281" s="23">
        <v>0</v>
      </c>
      <c r="TC281" s="23">
        <v>0</v>
      </c>
      <c r="TE281" s="23" t="s">
        <v>807</v>
      </c>
      <c r="TH281" s="23" t="s">
        <v>785</v>
      </c>
      <c r="TZ281" s="23" t="s">
        <v>781</v>
      </c>
      <c r="UB281" s="23">
        <v>250</v>
      </c>
      <c r="UC281" s="23">
        <v>250</v>
      </c>
      <c r="UE281" s="23">
        <v>250</v>
      </c>
      <c r="UF281" s="23">
        <v>0</v>
      </c>
      <c r="UG281" s="23">
        <v>0</v>
      </c>
      <c r="UI281" s="23" t="s">
        <v>807</v>
      </c>
      <c r="UL281" s="23" t="s">
        <v>785</v>
      </c>
      <c r="VD281" s="23" t="s">
        <v>781</v>
      </c>
      <c r="VF281" s="23">
        <v>2000</v>
      </c>
      <c r="VG281" s="23">
        <v>2000</v>
      </c>
      <c r="VI281" s="23">
        <v>2000</v>
      </c>
      <c r="VJ281" s="23">
        <v>0</v>
      </c>
      <c r="VK281" s="23">
        <v>0</v>
      </c>
      <c r="VM281" s="23" t="s">
        <v>807</v>
      </c>
      <c r="VP281" s="23" t="s">
        <v>785</v>
      </c>
      <c r="WH281" s="23" t="s">
        <v>781</v>
      </c>
      <c r="WJ281" s="23">
        <v>3000</v>
      </c>
      <c r="WK281" s="23">
        <v>3000</v>
      </c>
      <c r="WM281" s="23">
        <v>3000</v>
      </c>
      <c r="WN281" s="23">
        <v>0</v>
      </c>
      <c r="WO281" s="23">
        <v>0</v>
      </c>
      <c r="WQ281" s="23" t="s">
        <v>807</v>
      </c>
      <c r="WT281" s="23" t="s">
        <v>785</v>
      </c>
      <c r="XL281" s="23" t="s">
        <v>781</v>
      </c>
      <c r="XN281" s="23">
        <v>50</v>
      </c>
      <c r="XO281" s="23">
        <v>50</v>
      </c>
      <c r="XP281" s="23">
        <v>0</v>
      </c>
      <c r="XQ281" s="23">
        <v>0</v>
      </c>
      <c r="XS281" s="23" t="s">
        <v>794</v>
      </c>
      <c r="XV281" s="23" t="s">
        <v>785</v>
      </c>
      <c r="YN281" s="23" t="s">
        <v>781</v>
      </c>
      <c r="YP281" s="23">
        <v>1500</v>
      </c>
      <c r="YQ281" s="23">
        <v>1500</v>
      </c>
      <c r="YS281" s="23">
        <v>1500</v>
      </c>
      <c r="YT281" s="23">
        <v>0</v>
      </c>
      <c r="YU281" s="23">
        <v>0</v>
      </c>
      <c r="YW281" s="23" t="s">
        <v>807</v>
      </c>
      <c r="YZ281" s="23" t="s">
        <v>785</v>
      </c>
      <c r="ZR281" s="23" t="s">
        <v>781</v>
      </c>
      <c r="ZT281" s="23" t="s">
        <v>785</v>
      </c>
      <c r="ZU281" s="23">
        <v>50</v>
      </c>
      <c r="ZV281" s="23">
        <v>50</v>
      </c>
      <c r="AAC281" s="25">
        <v>174719376</v>
      </c>
      <c r="AAD281" s="23">
        <v>44315.36414351852</v>
      </c>
      <c r="AAF281" s="23" t="s">
        <v>2172</v>
      </c>
      <c r="AAG281" s="23" t="s">
        <v>2173</v>
      </c>
      <c r="AAJ281" s="23">
        <v>288</v>
      </c>
    </row>
    <row r="282" spans="1:712" x14ac:dyDescent="0.3">
      <c r="A282" s="23" t="s">
        <v>3314</v>
      </c>
      <c r="B282" s="25">
        <v>44313.318586307869</v>
      </c>
      <c r="C282" s="25">
        <v>44313.331247997688</v>
      </c>
      <c r="D282" s="25">
        <v>44313</v>
      </c>
      <c r="E282" s="23" t="s">
        <v>2183</v>
      </c>
      <c r="F282" s="23" t="s">
        <v>798</v>
      </c>
      <c r="G282" s="25">
        <v>44313</v>
      </c>
      <c r="H282" s="23" t="s">
        <v>791</v>
      </c>
      <c r="I282" s="23" t="s">
        <v>883</v>
      </c>
      <c r="J282" s="23" t="s">
        <v>883</v>
      </c>
      <c r="K282" s="23" t="s">
        <v>883</v>
      </c>
      <c r="L282" s="23" t="s">
        <v>793</v>
      </c>
      <c r="M282" s="23" t="s">
        <v>3315</v>
      </c>
      <c r="N282" s="23" t="s">
        <v>3316</v>
      </c>
      <c r="O282" s="23">
        <v>1</v>
      </c>
      <c r="P282" s="23">
        <v>1</v>
      </c>
      <c r="Q282" s="23">
        <v>1</v>
      </c>
      <c r="R282" s="23">
        <v>0</v>
      </c>
      <c r="S282" s="23">
        <v>0</v>
      </c>
      <c r="T282" s="23">
        <v>1</v>
      </c>
      <c r="U282" s="23">
        <v>1</v>
      </c>
      <c r="V282" s="23">
        <v>1</v>
      </c>
      <c r="W282" s="23">
        <v>0</v>
      </c>
      <c r="X282" s="23">
        <v>0</v>
      </c>
      <c r="Y282" s="23">
        <v>1</v>
      </c>
      <c r="Z282" s="23">
        <v>1</v>
      </c>
      <c r="AA282" s="23">
        <v>0</v>
      </c>
      <c r="AB282" s="23">
        <v>1</v>
      </c>
      <c r="AC282" s="23">
        <v>1</v>
      </c>
      <c r="AD282" s="23">
        <v>0</v>
      </c>
      <c r="AE282" s="23">
        <v>1</v>
      </c>
      <c r="AF282" s="23">
        <v>1</v>
      </c>
      <c r="AG282" s="23">
        <v>1</v>
      </c>
      <c r="AH282" s="23">
        <v>1</v>
      </c>
      <c r="AI282" s="23">
        <v>0</v>
      </c>
      <c r="AJ282" s="23">
        <v>1</v>
      </c>
      <c r="AK282" s="23">
        <v>1</v>
      </c>
      <c r="AL282" s="23" t="s">
        <v>781</v>
      </c>
      <c r="AN282" s="23">
        <v>1250</v>
      </c>
      <c r="AO282" s="23">
        <v>1250</v>
      </c>
      <c r="AQ282" s="23">
        <v>750</v>
      </c>
      <c r="AR282" s="23">
        <v>66.666666666666657</v>
      </c>
      <c r="AS282" s="23">
        <v>500</v>
      </c>
      <c r="AT282" s="23" t="s">
        <v>3317</v>
      </c>
      <c r="AU282" s="23" t="s">
        <v>796</v>
      </c>
      <c r="AV282" s="23" t="s">
        <v>806</v>
      </c>
      <c r="AX282" s="23" t="s">
        <v>785</v>
      </c>
      <c r="BP282" s="23" t="s">
        <v>781</v>
      </c>
      <c r="BR282" s="23">
        <v>1250</v>
      </c>
      <c r="BS282" s="23">
        <v>1250</v>
      </c>
      <c r="BU282" s="23">
        <v>1250</v>
      </c>
      <c r="BV282" s="23">
        <v>0</v>
      </c>
      <c r="BW282" s="23">
        <v>0</v>
      </c>
      <c r="BY282" s="23" t="s">
        <v>796</v>
      </c>
      <c r="BZ282" s="23" t="s">
        <v>806</v>
      </c>
      <c r="CB282" s="23" t="s">
        <v>785</v>
      </c>
      <c r="CT282" s="23" t="s">
        <v>781</v>
      </c>
      <c r="CV282" s="23">
        <v>3000</v>
      </c>
      <c r="CW282" s="23">
        <v>3000</v>
      </c>
      <c r="CY282" s="23">
        <v>3500</v>
      </c>
      <c r="CZ282" s="23">
        <v>-14.28571428571429</v>
      </c>
      <c r="DA282" s="23">
        <v>-500</v>
      </c>
      <c r="DB282" s="23" t="s">
        <v>3317</v>
      </c>
      <c r="DC282" s="23" t="s">
        <v>796</v>
      </c>
      <c r="DD282" s="23" t="s">
        <v>806</v>
      </c>
      <c r="DF282" s="23" t="s">
        <v>785</v>
      </c>
      <c r="GF282" s="23" t="s">
        <v>781</v>
      </c>
      <c r="GH282" s="23">
        <v>15000</v>
      </c>
      <c r="GI282" s="23">
        <v>11500</v>
      </c>
      <c r="GJ282" s="23">
        <v>30.434782608695659</v>
      </c>
      <c r="GK282" s="23">
        <v>3500</v>
      </c>
      <c r="GL282" s="23" t="s">
        <v>3317</v>
      </c>
      <c r="GM282" s="23" t="s">
        <v>796</v>
      </c>
      <c r="GN282" s="23" t="s">
        <v>806</v>
      </c>
      <c r="GP282" s="23" t="s">
        <v>785</v>
      </c>
      <c r="HH282" s="23" t="s">
        <v>781</v>
      </c>
      <c r="HJ282" s="23">
        <v>4000</v>
      </c>
      <c r="HK282" s="23">
        <v>4000</v>
      </c>
      <c r="HM282" s="23">
        <v>3000</v>
      </c>
      <c r="HN282" s="23">
        <v>66.666666666666657</v>
      </c>
      <c r="HO282" s="23">
        <v>2000</v>
      </c>
      <c r="HP282" s="23" t="s">
        <v>3318</v>
      </c>
      <c r="HQ282" s="23" t="s">
        <v>796</v>
      </c>
      <c r="HR282" s="23" t="s">
        <v>806</v>
      </c>
      <c r="HT282" s="23" t="s">
        <v>785</v>
      </c>
      <c r="IL282" s="23" t="s">
        <v>781</v>
      </c>
      <c r="IN282" s="23">
        <v>6000</v>
      </c>
      <c r="IO282" s="23">
        <v>6000</v>
      </c>
      <c r="IQ282" s="23">
        <v>6300</v>
      </c>
      <c r="IR282" s="23">
        <v>-4.7619047619047619</v>
      </c>
      <c r="IS282" s="23">
        <v>-300</v>
      </c>
      <c r="IU282" s="23" t="s">
        <v>796</v>
      </c>
      <c r="IV282" s="23" t="s">
        <v>806</v>
      </c>
      <c r="IX282" s="23" t="s">
        <v>785</v>
      </c>
      <c r="LX282" s="23" t="s">
        <v>808</v>
      </c>
      <c r="LY282" s="23">
        <v>1000</v>
      </c>
      <c r="LZ282" s="23">
        <v>600</v>
      </c>
      <c r="MA282" s="23">
        <v>300</v>
      </c>
      <c r="MC282" s="23">
        <v>500</v>
      </c>
      <c r="MD282" s="23">
        <v>-40</v>
      </c>
      <c r="ME282" s="23">
        <v>-200</v>
      </c>
      <c r="MF282" s="23" t="s">
        <v>3318</v>
      </c>
      <c r="MG282" s="23" t="s">
        <v>796</v>
      </c>
      <c r="MH282" s="23" t="s">
        <v>806</v>
      </c>
      <c r="MJ282" s="23" t="s">
        <v>785</v>
      </c>
      <c r="OF282" s="23" t="s">
        <v>808</v>
      </c>
      <c r="OG282" s="23">
        <v>1000</v>
      </c>
      <c r="OH282" s="23">
        <v>800</v>
      </c>
      <c r="OI282" s="23">
        <v>400</v>
      </c>
      <c r="OK282" s="23">
        <v>400</v>
      </c>
      <c r="OL282" s="23">
        <v>0</v>
      </c>
      <c r="OM282" s="23">
        <v>0</v>
      </c>
      <c r="OO282" s="23" t="s">
        <v>782</v>
      </c>
      <c r="OQ282" s="23" t="s">
        <v>821</v>
      </c>
      <c r="OR282" s="23" t="s">
        <v>785</v>
      </c>
      <c r="QN282" s="23" t="s">
        <v>781</v>
      </c>
      <c r="QP282" s="23">
        <v>1500</v>
      </c>
      <c r="QQ282" s="23">
        <v>1500</v>
      </c>
      <c r="QS282" s="23">
        <v>1200</v>
      </c>
      <c r="QT282" s="23">
        <v>25</v>
      </c>
      <c r="QU282" s="23">
        <v>300</v>
      </c>
      <c r="QV282" s="23" t="s">
        <v>3318</v>
      </c>
      <c r="QW282" s="23" t="s">
        <v>796</v>
      </c>
      <c r="QX282" s="23" t="s">
        <v>806</v>
      </c>
      <c r="QZ282" s="23" t="s">
        <v>785</v>
      </c>
      <c r="RR282" s="23" t="s">
        <v>808</v>
      </c>
      <c r="RS282" s="23">
        <v>1000</v>
      </c>
      <c r="RT282" s="23">
        <v>1000</v>
      </c>
      <c r="RU282" s="23">
        <v>200</v>
      </c>
      <c r="RW282" s="23">
        <v>200</v>
      </c>
      <c r="RX282" s="23">
        <v>0</v>
      </c>
      <c r="RY282" s="23">
        <v>0</v>
      </c>
      <c r="SA282" s="23" t="s">
        <v>796</v>
      </c>
      <c r="SB282" s="23" t="s">
        <v>806</v>
      </c>
      <c r="SD282" s="23" t="s">
        <v>785</v>
      </c>
      <c r="SV282" s="23" t="s">
        <v>808</v>
      </c>
      <c r="SW282" s="23">
        <v>1000</v>
      </c>
      <c r="SX282" s="23">
        <v>750</v>
      </c>
      <c r="SY282" s="23">
        <v>113</v>
      </c>
      <c r="TA282" s="23">
        <v>105</v>
      </c>
      <c r="TB282" s="23">
        <v>7.6190476190476204</v>
      </c>
      <c r="TC282" s="23">
        <v>8</v>
      </c>
      <c r="TE282" s="23" t="s">
        <v>796</v>
      </c>
      <c r="TF282" s="23" t="s">
        <v>806</v>
      </c>
      <c r="TH282" s="23" t="s">
        <v>785</v>
      </c>
      <c r="TZ282" s="23" t="s">
        <v>781</v>
      </c>
      <c r="UB282" s="23">
        <v>200</v>
      </c>
      <c r="UC282" s="23">
        <v>200</v>
      </c>
      <c r="UE282" s="23">
        <v>200</v>
      </c>
      <c r="UF282" s="23">
        <v>0</v>
      </c>
      <c r="UG282" s="23">
        <v>0</v>
      </c>
      <c r="UI282" s="23" t="s">
        <v>796</v>
      </c>
      <c r="UJ282" s="23" t="s">
        <v>806</v>
      </c>
      <c r="UL282" s="23" t="s">
        <v>785</v>
      </c>
      <c r="VD282" s="23" t="s">
        <v>781</v>
      </c>
      <c r="VF282" s="23">
        <v>1500</v>
      </c>
      <c r="VG282" s="23">
        <v>1500</v>
      </c>
      <c r="VI282" s="23">
        <v>1500</v>
      </c>
      <c r="VJ282" s="23">
        <v>0</v>
      </c>
      <c r="VK282" s="23">
        <v>0</v>
      </c>
      <c r="VM282" s="23" t="s">
        <v>796</v>
      </c>
      <c r="VN282" s="23" t="s">
        <v>806</v>
      </c>
      <c r="VP282" s="23" t="s">
        <v>785</v>
      </c>
      <c r="WH282" s="23" t="s">
        <v>781</v>
      </c>
      <c r="WJ282" s="23">
        <v>3000</v>
      </c>
      <c r="WK282" s="23">
        <v>3000</v>
      </c>
      <c r="WM282" s="23">
        <v>7000</v>
      </c>
      <c r="WN282" s="23">
        <v>-57.142857142857139</v>
      </c>
      <c r="WO282" s="23">
        <v>-4000</v>
      </c>
      <c r="WP282" s="23" t="s">
        <v>3317</v>
      </c>
      <c r="WQ282" s="23" t="s">
        <v>796</v>
      </c>
      <c r="WR282" s="23" t="s">
        <v>806</v>
      </c>
      <c r="WT282" s="23" t="s">
        <v>785</v>
      </c>
      <c r="YN282" s="23" t="s">
        <v>781</v>
      </c>
      <c r="YP282" s="23">
        <v>1300</v>
      </c>
      <c r="YQ282" s="23">
        <v>1300</v>
      </c>
      <c r="YS282" s="23">
        <v>1200</v>
      </c>
      <c r="YT282" s="23">
        <v>8.3333333333333321</v>
      </c>
      <c r="YU282" s="23">
        <v>100</v>
      </c>
      <c r="YW282" s="23" t="s">
        <v>796</v>
      </c>
      <c r="YX282" s="23" t="s">
        <v>806</v>
      </c>
      <c r="YZ282" s="23" t="s">
        <v>785</v>
      </c>
      <c r="ZR282" s="23" t="s">
        <v>781</v>
      </c>
      <c r="ZT282" s="23" t="s">
        <v>781</v>
      </c>
      <c r="AAB282" s="23" t="s">
        <v>2185</v>
      </c>
      <c r="AAC282" s="25">
        <v>174795635</v>
      </c>
      <c r="AAD282" s="23">
        <v>44315.549537037034</v>
      </c>
      <c r="AAF282" s="23" t="s">
        <v>2172</v>
      </c>
      <c r="AAG282" s="23" t="s">
        <v>2173</v>
      </c>
      <c r="AAJ282" s="23">
        <v>289</v>
      </c>
    </row>
    <row r="283" spans="1:712" x14ac:dyDescent="0.3">
      <c r="A283" s="23" t="s">
        <v>3319</v>
      </c>
      <c r="B283" s="25">
        <v>44313.334032337967</v>
      </c>
      <c r="C283" s="25">
        <v>44313.347306793978</v>
      </c>
      <c r="D283" s="25">
        <v>44313</v>
      </c>
      <c r="E283" s="23" t="s">
        <v>2183</v>
      </c>
      <c r="F283" s="23" t="s">
        <v>798</v>
      </c>
      <c r="G283" s="25">
        <v>44313</v>
      </c>
      <c r="H283" s="23" t="s">
        <v>791</v>
      </c>
      <c r="I283" s="23" t="s">
        <v>883</v>
      </c>
      <c r="J283" s="23" t="s">
        <v>883</v>
      </c>
      <c r="K283" s="23" t="s">
        <v>883</v>
      </c>
      <c r="L283" s="23" t="s">
        <v>793</v>
      </c>
      <c r="M283" s="23" t="s">
        <v>3320</v>
      </c>
      <c r="N283" s="23" t="s">
        <v>3321</v>
      </c>
      <c r="O283" s="23">
        <v>1</v>
      </c>
      <c r="P283" s="23">
        <v>1</v>
      </c>
      <c r="Q283" s="23">
        <v>1</v>
      </c>
      <c r="R283" s="23">
        <v>1</v>
      </c>
      <c r="S283" s="23">
        <v>1</v>
      </c>
      <c r="T283" s="23">
        <v>1</v>
      </c>
      <c r="U283" s="23">
        <v>1</v>
      </c>
      <c r="V283" s="23">
        <v>1</v>
      </c>
      <c r="W283" s="23">
        <v>0</v>
      </c>
      <c r="X283" s="23">
        <v>0</v>
      </c>
      <c r="Y283" s="23">
        <v>1</v>
      </c>
      <c r="Z283" s="23">
        <v>1</v>
      </c>
      <c r="AA283" s="23">
        <v>0</v>
      </c>
      <c r="AB283" s="23">
        <v>1</v>
      </c>
      <c r="AC283" s="23">
        <v>1</v>
      </c>
      <c r="AD283" s="23">
        <v>0</v>
      </c>
      <c r="AE283" s="23">
        <v>1</v>
      </c>
      <c r="AF283" s="23">
        <v>1</v>
      </c>
      <c r="AG283" s="23">
        <v>1</v>
      </c>
      <c r="AH283" s="23">
        <v>1</v>
      </c>
      <c r="AI283" s="23">
        <v>0</v>
      </c>
      <c r="AJ283" s="23">
        <v>1</v>
      </c>
      <c r="AK283" s="23">
        <v>1</v>
      </c>
      <c r="AL283" s="23" t="s">
        <v>781</v>
      </c>
      <c r="AN283" s="23">
        <v>1250</v>
      </c>
      <c r="AO283" s="23">
        <v>1250</v>
      </c>
      <c r="AQ283" s="23">
        <v>750</v>
      </c>
      <c r="AR283" s="23">
        <v>66.666666666666657</v>
      </c>
      <c r="AS283" s="23">
        <v>500</v>
      </c>
      <c r="AT283" s="23" t="s">
        <v>3322</v>
      </c>
      <c r="AU283" s="23" t="s">
        <v>796</v>
      </c>
      <c r="AV283" s="23" t="s">
        <v>806</v>
      </c>
      <c r="AX283" s="23" t="s">
        <v>785</v>
      </c>
      <c r="BP283" s="23" t="s">
        <v>781</v>
      </c>
      <c r="BR283" s="23">
        <v>1250</v>
      </c>
      <c r="BS283" s="23">
        <v>1250</v>
      </c>
      <c r="BU283" s="23">
        <v>1250</v>
      </c>
      <c r="BV283" s="23">
        <v>0</v>
      </c>
      <c r="BW283" s="23">
        <v>0</v>
      </c>
      <c r="BY283" s="23" t="s">
        <v>796</v>
      </c>
      <c r="BZ283" s="23" t="s">
        <v>806</v>
      </c>
      <c r="CB283" s="23" t="s">
        <v>785</v>
      </c>
      <c r="CT283" s="23" t="s">
        <v>781</v>
      </c>
      <c r="CV283" s="23">
        <v>3000</v>
      </c>
      <c r="CW283" s="23">
        <v>3000</v>
      </c>
      <c r="CY283" s="23">
        <v>3500</v>
      </c>
      <c r="CZ283" s="23">
        <v>-14.28571428571429</v>
      </c>
      <c r="DA283" s="23">
        <v>-500</v>
      </c>
      <c r="DB283" s="23" t="s">
        <v>3322</v>
      </c>
      <c r="DC283" s="23" t="s">
        <v>796</v>
      </c>
      <c r="DD283" s="23" t="s">
        <v>806</v>
      </c>
      <c r="DF283" s="23" t="s">
        <v>785</v>
      </c>
      <c r="DX283" s="23" t="s">
        <v>781</v>
      </c>
      <c r="DZ283" s="23">
        <v>6000</v>
      </c>
      <c r="EA283" s="23">
        <v>6000</v>
      </c>
      <c r="EC283" s="23">
        <v>6750</v>
      </c>
      <c r="ED283" s="23">
        <v>-11.111111111111111</v>
      </c>
      <c r="EE283" s="23">
        <v>-750</v>
      </c>
      <c r="EF283" s="23" t="s">
        <v>3318</v>
      </c>
      <c r="EG283" s="23" t="s">
        <v>796</v>
      </c>
      <c r="EH283" s="23" t="s">
        <v>806</v>
      </c>
      <c r="EJ283" s="23" t="s">
        <v>785</v>
      </c>
      <c r="FB283" s="23" t="s">
        <v>781</v>
      </c>
      <c r="FD283" s="23">
        <v>3000</v>
      </c>
      <c r="FE283" s="23">
        <v>3000</v>
      </c>
      <c r="FG283" s="23">
        <v>3800</v>
      </c>
      <c r="FH283" s="23">
        <v>-21.05263157894737</v>
      </c>
      <c r="FI283" s="23">
        <v>-800</v>
      </c>
      <c r="FJ283" s="23" t="s">
        <v>3318</v>
      </c>
      <c r="FK283" s="23" t="s">
        <v>796</v>
      </c>
      <c r="FL283" s="23" t="s">
        <v>806</v>
      </c>
      <c r="FN283" s="23" t="s">
        <v>785</v>
      </c>
      <c r="GF283" s="23" t="s">
        <v>781</v>
      </c>
      <c r="GH283" s="23">
        <v>12500</v>
      </c>
      <c r="GI283" s="23">
        <v>11500</v>
      </c>
      <c r="GJ283" s="23">
        <v>8.695652173913043</v>
      </c>
      <c r="GK283" s="23">
        <v>1000</v>
      </c>
      <c r="GM283" s="23" t="s">
        <v>796</v>
      </c>
      <c r="GN283" s="23" t="s">
        <v>806</v>
      </c>
      <c r="GP283" s="23" t="s">
        <v>785</v>
      </c>
      <c r="HH283" s="23" t="s">
        <v>781</v>
      </c>
      <c r="HJ283" s="23">
        <v>4000</v>
      </c>
      <c r="HK283" s="23">
        <v>4000</v>
      </c>
      <c r="HM283" s="23">
        <v>3000</v>
      </c>
      <c r="HN283" s="23">
        <v>66.666666666666657</v>
      </c>
      <c r="HO283" s="23">
        <v>2000</v>
      </c>
      <c r="HP283" s="23" t="s">
        <v>3318</v>
      </c>
      <c r="HQ283" s="23" t="s">
        <v>796</v>
      </c>
      <c r="HR283" s="23" t="s">
        <v>806</v>
      </c>
      <c r="HT283" s="23" t="s">
        <v>785</v>
      </c>
      <c r="IL283" s="23" t="s">
        <v>781</v>
      </c>
      <c r="IN283" s="23">
        <v>6000</v>
      </c>
      <c r="IO283" s="23">
        <v>6000</v>
      </c>
      <c r="IQ283" s="23">
        <v>6300</v>
      </c>
      <c r="IR283" s="23">
        <v>-4.7619047619047619</v>
      </c>
      <c r="IS283" s="23">
        <v>-300</v>
      </c>
      <c r="IU283" s="23" t="s">
        <v>796</v>
      </c>
      <c r="IV283" s="23" t="s">
        <v>806</v>
      </c>
      <c r="IX283" s="23" t="s">
        <v>785</v>
      </c>
      <c r="LX283" s="23" t="s">
        <v>808</v>
      </c>
      <c r="LY283" s="23">
        <v>1000</v>
      </c>
      <c r="LZ283" s="23">
        <v>800</v>
      </c>
      <c r="MA283" s="23">
        <v>400</v>
      </c>
      <c r="MC283" s="23">
        <v>500</v>
      </c>
      <c r="MD283" s="23">
        <v>-20</v>
      </c>
      <c r="ME283" s="23">
        <v>-100</v>
      </c>
      <c r="MF283" s="23" t="s">
        <v>3322</v>
      </c>
      <c r="MG283" s="23" t="s">
        <v>796</v>
      </c>
      <c r="MH283" s="23" t="s">
        <v>806</v>
      </c>
      <c r="MJ283" s="23" t="s">
        <v>785</v>
      </c>
      <c r="OF283" s="23" t="s">
        <v>808</v>
      </c>
      <c r="OG283" s="23">
        <v>1000</v>
      </c>
      <c r="OH283" s="23">
        <v>900</v>
      </c>
      <c r="OI283" s="23">
        <v>450</v>
      </c>
      <c r="OK283" s="23">
        <v>400</v>
      </c>
      <c r="OL283" s="23">
        <v>12.5</v>
      </c>
      <c r="OM283" s="23">
        <v>50</v>
      </c>
      <c r="ON283" s="23" t="s">
        <v>3318</v>
      </c>
      <c r="OO283" s="23" t="s">
        <v>796</v>
      </c>
      <c r="OP283" s="23" t="s">
        <v>806</v>
      </c>
      <c r="OR283" s="23" t="s">
        <v>785</v>
      </c>
      <c r="QN283" s="23" t="s">
        <v>781</v>
      </c>
      <c r="QP283" s="23">
        <v>1300</v>
      </c>
      <c r="QQ283" s="23">
        <v>1300</v>
      </c>
      <c r="QS283" s="23">
        <v>1200</v>
      </c>
      <c r="QT283" s="23">
        <v>8.3333333333333321</v>
      </c>
      <c r="QU283" s="23">
        <v>100</v>
      </c>
      <c r="QW283" s="23" t="s">
        <v>796</v>
      </c>
      <c r="QX283" s="23" t="s">
        <v>806</v>
      </c>
      <c r="QZ283" s="23" t="s">
        <v>785</v>
      </c>
      <c r="RR283" s="23" t="s">
        <v>808</v>
      </c>
      <c r="RS283" s="23">
        <v>1000</v>
      </c>
      <c r="RT283" s="23">
        <v>1000</v>
      </c>
      <c r="RU283" s="23">
        <v>200</v>
      </c>
      <c r="RW283" s="23">
        <v>200</v>
      </c>
      <c r="RX283" s="23">
        <v>0</v>
      </c>
      <c r="RY283" s="23">
        <v>0</v>
      </c>
      <c r="SA283" s="23" t="s">
        <v>796</v>
      </c>
      <c r="SB283" s="23" t="s">
        <v>806</v>
      </c>
      <c r="SD283" s="23" t="s">
        <v>785</v>
      </c>
      <c r="SV283" s="23" t="s">
        <v>808</v>
      </c>
      <c r="SW283" s="23">
        <v>1000</v>
      </c>
      <c r="SX283" s="23">
        <v>700</v>
      </c>
      <c r="SY283" s="23">
        <v>105</v>
      </c>
      <c r="TA283" s="23">
        <v>105</v>
      </c>
      <c r="TB283" s="23">
        <v>0</v>
      </c>
      <c r="TC283" s="23">
        <v>0</v>
      </c>
      <c r="TE283" s="23" t="s">
        <v>796</v>
      </c>
      <c r="TF283" s="23" t="s">
        <v>806</v>
      </c>
      <c r="TH283" s="23" t="s">
        <v>785</v>
      </c>
      <c r="TZ283" s="23" t="s">
        <v>781</v>
      </c>
      <c r="UB283" s="23">
        <v>200</v>
      </c>
      <c r="UC283" s="23">
        <v>200</v>
      </c>
      <c r="UE283" s="23">
        <v>200</v>
      </c>
      <c r="UF283" s="23">
        <v>0</v>
      </c>
      <c r="UG283" s="23">
        <v>0</v>
      </c>
      <c r="UI283" s="23" t="s">
        <v>796</v>
      </c>
      <c r="UJ283" s="23" t="s">
        <v>806</v>
      </c>
      <c r="UL283" s="23" t="s">
        <v>785</v>
      </c>
      <c r="VD283" s="23" t="s">
        <v>781</v>
      </c>
      <c r="VF283" s="23">
        <v>1500</v>
      </c>
      <c r="VG283" s="23">
        <v>1500</v>
      </c>
      <c r="VI283" s="23">
        <v>1500</v>
      </c>
      <c r="VJ283" s="23">
        <v>0</v>
      </c>
      <c r="VK283" s="23">
        <v>0</v>
      </c>
      <c r="VM283" s="23" t="s">
        <v>796</v>
      </c>
      <c r="VN283" s="23" t="s">
        <v>806</v>
      </c>
      <c r="VP283" s="23" t="s">
        <v>785</v>
      </c>
      <c r="WH283" s="23" t="s">
        <v>781</v>
      </c>
      <c r="WJ283" s="23">
        <v>3500</v>
      </c>
      <c r="WK283" s="23">
        <v>3500</v>
      </c>
      <c r="WM283" s="23">
        <v>7000</v>
      </c>
      <c r="WN283" s="23">
        <v>-50</v>
      </c>
      <c r="WO283" s="23">
        <v>-3500</v>
      </c>
      <c r="WP283" s="23" t="s">
        <v>3318</v>
      </c>
      <c r="WQ283" s="23" t="s">
        <v>796</v>
      </c>
      <c r="WR283" s="23" t="s">
        <v>806</v>
      </c>
      <c r="WT283" s="23" t="s">
        <v>785</v>
      </c>
      <c r="YN283" s="23" t="s">
        <v>781</v>
      </c>
      <c r="YP283" s="23">
        <v>1300</v>
      </c>
      <c r="YQ283" s="23">
        <v>1300</v>
      </c>
      <c r="YS283" s="23">
        <v>1200</v>
      </c>
      <c r="YT283" s="23">
        <v>8.3333333333333321</v>
      </c>
      <c r="YU283" s="23">
        <v>100</v>
      </c>
      <c r="YW283" s="23" t="s">
        <v>796</v>
      </c>
      <c r="YX283" s="23" t="s">
        <v>806</v>
      </c>
      <c r="YZ283" s="23" t="s">
        <v>785</v>
      </c>
      <c r="ZR283" s="23" t="s">
        <v>781</v>
      </c>
      <c r="ZT283" s="23" t="s">
        <v>781</v>
      </c>
      <c r="AAB283" s="23" t="s">
        <v>2185</v>
      </c>
      <c r="AAC283" s="25">
        <v>174795709</v>
      </c>
      <c r="AAD283" s="23">
        <v>44315.549699074079</v>
      </c>
      <c r="AAF283" s="23" t="s">
        <v>2172</v>
      </c>
      <c r="AAG283" s="23" t="s">
        <v>2173</v>
      </c>
      <c r="AAJ283" s="23">
        <v>290</v>
      </c>
    </row>
    <row r="284" spans="1:712" x14ac:dyDescent="0.3">
      <c r="A284" s="23" t="s">
        <v>3323</v>
      </c>
      <c r="B284" s="25">
        <v>44313.367862650462</v>
      </c>
      <c r="C284" s="25">
        <v>44313.388499826389</v>
      </c>
      <c r="D284" s="25">
        <v>44313</v>
      </c>
      <c r="E284" s="23" t="s">
        <v>2183</v>
      </c>
      <c r="F284" s="23" t="s">
        <v>798</v>
      </c>
      <c r="G284" s="25">
        <v>44313</v>
      </c>
      <c r="H284" s="23" t="s">
        <v>791</v>
      </c>
      <c r="I284" s="23" t="s">
        <v>883</v>
      </c>
      <c r="J284" s="23" t="s">
        <v>883</v>
      </c>
      <c r="K284" s="23" t="s">
        <v>883</v>
      </c>
      <c r="L284" s="23" t="s">
        <v>793</v>
      </c>
      <c r="M284" s="23" t="s">
        <v>3324</v>
      </c>
      <c r="N284" s="23" t="s">
        <v>3321</v>
      </c>
      <c r="O284" s="23">
        <v>1</v>
      </c>
      <c r="P284" s="23">
        <v>1</v>
      </c>
      <c r="Q284" s="23">
        <v>1</v>
      </c>
      <c r="R284" s="23">
        <v>1</v>
      </c>
      <c r="S284" s="23">
        <v>1</v>
      </c>
      <c r="T284" s="23">
        <v>1</v>
      </c>
      <c r="U284" s="23">
        <v>1</v>
      </c>
      <c r="V284" s="23">
        <v>1</v>
      </c>
      <c r="W284" s="23">
        <v>0</v>
      </c>
      <c r="X284" s="23">
        <v>0</v>
      </c>
      <c r="Y284" s="23">
        <v>1</v>
      </c>
      <c r="Z284" s="23">
        <v>1</v>
      </c>
      <c r="AA284" s="23">
        <v>0</v>
      </c>
      <c r="AB284" s="23">
        <v>1</v>
      </c>
      <c r="AC284" s="23">
        <v>1</v>
      </c>
      <c r="AD284" s="23">
        <v>0</v>
      </c>
      <c r="AE284" s="23">
        <v>1</v>
      </c>
      <c r="AF284" s="23">
        <v>1</v>
      </c>
      <c r="AG284" s="23">
        <v>1</v>
      </c>
      <c r="AH284" s="23">
        <v>1</v>
      </c>
      <c r="AI284" s="23">
        <v>0</v>
      </c>
      <c r="AJ284" s="23">
        <v>1</v>
      </c>
      <c r="AK284" s="23">
        <v>1</v>
      </c>
      <c r="AL284" s="23" t="s">
        <v>781</v>
      </c>
      <c r="AN284" s="23">
        <v>1250</v>
      </c>
      <c r="AO284" s="23">
        <v>1250</v>
      </c>
      <c r="AQ284" s="23">
        <v>750</v>
      </c>
      <c r="AR284" s="23">
        <v>66.666666666666657</v>
      </c>
      <c r="AS284" s="23">
        <v>500</v>
      </c>
      <c r="AT284" s="23" t="s">
        <v>3325</v>
      </c>
      <c r="AU284" s="23" t="s">
        <v>796</v>
      </c>
      <c r="AV284" s="23" t="s">
        <v>806</v>
      </c>
      <c r="AX284" s="23" t="s">
        <v>785</v>
      </c>
      <c r="BP284" s="23" t="s">
        <v>781</v>
      </c>
      <c r="BR284" s="23">
        <v>1000</v>
      </c>
      <c r="BS284" s="23">
        <v>1000</v>
      </c>
      <c r="BU284" s="23">
        <v>1250</v>
      </c>
      <c r="BV284" s="23">
        <v>-20</v>
      </c>
      <c r="BW284" s="23">
        <v>-250</v>
      </c>
      <c r="BX284" s="23" t="s">
        <v>3318</v>
      </c>
      <c r="BY284" s="23" t="s">
        <v>796</v>
      </c>
      <c r="BZ284" s="23" t="s">
        <v>806</v>
      </c>
      <c r="CB284" s="23" t="s">
        <v>785</v>
      </c>
      <c r="CT284" s="23" t="s">
        <v>781</v>
      </c>
      <c r="CV284" s="23">
        <v>3000</v>
      </c>
      <c r="CW284" s="23">
        <v>3000</v>
      </c>
      <c r="CY284" s="23">
        <v>3500</v>
      </c>
      <c r="CZ284" s="23">
        <v>-14.28571428571429</v>
      </c>
      <c r="DA284" s="23">
        <v>-500</v>
      </c>
      <c r="DB284" s="23" t="s">
        <v>3326</v>
      </c>
      <c r="DC284" s="23" t="s">
        <v>796</v>
      </c>
      <c r="DD284" s="23" t="s">
        <v>806</v>
      </c>
      <c r="DF284" s="23" t="s">
        <v>785</v>
      </c>
      <c r="DX284" s="23" t="s">
        <v>781</v>
      </c>
      <c r="DZ284" s="23">
        <v>6500</v>
      </c>
      <c r="EA284" s="23">
        <v>6500</v>
      </c>
      <c r="EC284" s="23">
        <v>6750</v>
      </c>
      <c r="ED284" s="23">
        <v>-3.7037037037037028</v>
      </c>
      <c r="EE284" s="23">
        <v>-250</v>
      </c>
      <c r="EG284" s="23" t="s">
        <v>796</v>
      </c>
      <c r="EH284" s="23" t="s">
        <v>806</v>
      </c>
      <c r="EJ284" s="23" t="s">
        <v>781</v>
      </c>
      <c r="EK284" s="23" t="s">
        <v>2309</v>
      </c>
      <c r="EL284" s="23">
        <v>0</v>
      </c>
      <c r="EM284" s="23">
        <v>0</v>
      </c>
      <c r="EN284" s="23">
        <v>0</v>
      </c>
      <c r="EO284" s="23">
        <v>1</v>
      </c>
      <c r="EP284" s="23">
        <v>0</v>
      </c>
      <c r="EQ284" s="23">
        <v>0</v>
      </c>
      <c r="ER284" s="23">
        <v>0</v>
      </c>
      <c r="ES284" s="23">
        <v>0</v>
      </c>
      <c r="ET284" s="23">
        <v>0</v>
      </c>
      <c r="EU284" s="23">
        <v>1</v>
      </c>
      <c r="EV284" s="23">
        <v>0</v>
      </c>
      <c r="EW284" s="23">
        <v>0</v>
      </c>
      <c r="EX284" s="23">
        <v>0</v>
      </c>
      <c r="EY284" s="23">
        <v>0</v>
      </c>
      <c r="FB284" s="23" t="s">
        <v>781</v>
      </c>
      <c r="FD284" s="23">
        <v>3000</v>
      </c>
      <c r="FE284" s="23">
        <v>3000</v>
      </c>
      <c r="FG284" s="23">
        <v>3800</v>
      </c>
      <c r="FH284" s="23">
        <v>-21.05263157894737</v>
      </c>
      <c r="FI284" s="23">
        <v>-800</v>
      </c>
      <c r="FJ284" s="23" t="s">
        <v>3327</v>
      </c>
      <c r="FK284" s="23" t="s">
        <v>796</v>
      </c>
      <c r="FL284" s="23" t="s">
        <v>806</v>
      </c>
      <c r="FN284" s="23" t="s">
        <v>781</v>
      </c>
      <c r="FO284" s="23" t="s">
        <v>2309</v>
      </c>
      <c r="FP284" s="23">
        <v>0</v>
      </c>
      <c r="FQ284" s="23">
        <v>0</v>
      </c>
      <c r="FR284" s="23">
        <v>0</v>
      </c>
      <c r="FS284" s="23">
        <v>1</v>
      </c>
      <c r="FT284" s="23">
        <v>0</v>
      </c>
      <c r="FU284" s="23">
        <v>0</v>
      </c>
      <c r="FV284" s="23">
        <v>0</v>
      </c>
      <c r="FW284" s="23">
        <v>0</v>
      </c>
      <c r="FX284" s="23">
        <v>0</v>
      </c>
      <c r="FY284" s="23">
        <v>1</v>
      </c>
      <c r="FZ284" s="23">
        <v>0</v>
      </c>
      <c r="GA284" s="23">
        <v>0</v>
      </c>
      <c r="GB284" s="23">
        <v>0</v>
      </c>
      <c r="GC284" s="23">
        <v>0</v>
      </c>
      <c r="GF284" s="23" t="s">
        <v>781</v>
      </c>
      <c r="GH284" s="23">
        <v>15000</v>
      </c>
      <c r="GI284" s="23">
        <v>11500</v>
      </c>
      <c r="GJ284" s="23">
        <v>30.434782608695659</v>
      </c>
      <c r="GK284" s="23">
        <v>3500</v>
      </c>
      <c r="GL284" s="23" t="s">
        <v>3328</v>
      </c>
      <c r="GM284" s="23" t="s">
        <v>796</v>
      </c>
      <c r="GN284" s="23" t="s">
        <v>806</v>
      </c>
      <c r="GP284" s="23" t="s">
        <v>781</v>
      </c>
      <c r="GQ284" s="23" t="s">
        <v>871</v>
      </c>
      <c r="GR284" s="23">
        <v>0</v>
      </c>
      <c r="GS284" s="23">
        <v>0</v>
      </c>
      <c r="GT284" s="23">
        <v>0</v>
      </c>
      <c r="GU284" s="23">
        <v>0</v>
      </c>
      <c r="GV284" s="23">
        <v>0</v>
      </c>
      <c r="GW284" s="23">
        <v>0</v>
      </c>
      <c r="GX284" s="23">
        <v>0</v>
      </c>
      <c r="GY284" s="23">
        <v>0</v>
      </c>
      <c r="GZ284" s="23">
        <v>0</v>
      </c>
      <c r="HA284" s="23">
        <v>1</v>
      </c>
      <c r="HB284" s="23">
        <v>0</v>
      </c>
      <c r="HC284" s="23">
        <v>0</v>
      </c>
      <c r="HD284" s="23">
        <v>0</v>
      </c>
      <c r="HE284" s="23">
        <v>0</v>
      </c>
      <c r="HH284" s="23" t="s">
        <v>781</v>
      </c>
      <c r="HJ284" s="23">
        <v>4000</v>
      </c>
      <c r="HK284" s="23">
        <v>4000</v>
      </c>
      <c r="HM284" s="23">
        <v>3000</v>
      </c>
      <c r="HN284" s="23">
        <v>66.666666666666657</v>
      </c>
      <c r="HO284" s="23">
        <v>2000</v>
      </c>
      <c r="HP284" s="23" t="s">
        <v>3329</v>
      </c>
      <c r="HQ284" s="23" t="s">
        <v>796</v>
      </c>
      <c r="HR284" s="23" t="s">
        <v>806</v>
      </c>
      <c r="HT284" s="23" t="s">
        <v>785</v>
      </c>
      <c r="IL284" s="23" t="s">
        <v>781</v>
      </c>
      <c r="IN284" s="23">
        <v>6000</v>
      </c>
      <c r="IO284" s="23">
        <v>6000</v>
      </c>
      <c r="IQ284" s="23">
        <v>6300</v>
      </c>
      <c r="IR284" s="23">
        <v>-4.7619047619047619</v>
      </c>
      <c r="IS284" s="23">
        <v>-300</v>
      </c>
      <c r="IU284" s="23" t="s">
        <v>796</v>
      </c>
      <c r="IV284" s="23" t="s">
        <v>806</v>
      </c>
      <c r="IX284" s="23" t="s">
        <v>785</v>
      </c>
      <c r="LX284" s="23" t="s">
        <v>808</v>
      </c>
      <c r="LY284" s="23">
        <v>1000</v>
      </c>
      <c r="LZ284" s="23">
        <v>750</v>
      </c>
      <c r="MA284" s="23">
        <v>375</v>
      </c>
      <c r="MC284" s="23">
        <v>500</v>
      </c>
      <c r="MD284" s="23">
        <v>-25</v>
      </c>
      <c r="ME284" s="23">
        <v>-125</v>
      </c>
      <c r="MF284" s="23" t="s">
        <v>3330</v>
      </c>
      <c r="MG284" s="23" t="s">
        <v>796</v>
      </c>
      <c r="MH284" s="23" t="s">
        <v>806</v>
      </c>
      <c r="MJ284" s="23" t="s">
        <v>785</v>
      </c>
      <c r="OF284" s="23" t="s">
        <v>808</v>
      </c>
      <c r="OG284" s="23">
        <v>1000</v>
      </c>
      <c r="OH284" s="23">
        <v>900</v>
      </c>
      <c r="OI284" s="23">
        <v>450</v>
      </c>
      <c r="OK284" s="23">
        <v>400</v>
      </c>
      <c r="OL284" s="23">
        <v>12.5</v>
      </c>
      <c r="OM284" s="23">
        <v>50</v>
      </c>
      <c r="ON284" s="23" t="s">
        <v>3331</v>
      </c>
      <c r="OO284" s="23" t="s">
        <v>796</v>
      </c>
      <c r="OP284" s="23" t="s">
        <v>806</v>
      </c>
      <c r="OR284" s="23" t="s">
        <v>781</v>
      </c>
      <c r="OS284" s="23" t="s">
        <v>2309</v>
      </c>
      <c r="OT284" s="23">
        <v>0</v>
      </c>
      <c r="OU284" s="23">
        <v>0</v>
      </c>
      <c r="OV284" s="23">
        <v>0</v>
      </c>
      <c r="OW284" s="23">
        <v>1</v>
      </c>
      <c r="OX284" s="23">
        <v>0</v>
      </c>
      <c r="OY284" s="23">
        <v>0</v>
      </c>
      <c r="OZ284" s="23">
        <v>0</v>
      </c>
      <c r="PA284" s="23">
        <v>0</v>
      </c>
      <c r="PB284" s="23">
        <v>0</v>
      </c>
      <c r="PC284" s="23">
        <v>1</v>
      </c>
      <c r="PD284" s="23">
        <v>0</v>
      </c>
      <c r="PE284" s="23">
        <v>0</v>
      </c>
      <c r="PF284" s="23">
        <v>0</v>
      </c>
      <c r="PG284" s="23">
        <v>0</v>
      </c>
      <c r="QN284" s="23" t="s">
        <v>781</v>
      </c>
      <c r="QP284" s="23">
        <v>1500</v>
      </c>
      <c r="QQ284" s="23">
        <v>1500</v>
      </c>
      <c r="QS284" s="23">
        <v>1200</v>
      </c>
      <c r="QT284" s="23">
        <v>25</v>
      </c>
      <c r="QU284" s="23">
        <v>300</v>
      </c>
      <c r="QV284" s="23" t="s">
        <v>3332</v>
      </c>
      <c r="QW284" s="23" t="s">
        <v>796</v>
      </c>
      <c r="QX284" s="23" t="s">
        <v>806</v>
      </c>
      <c r="QZ284" s="23" t="s">
        <v>785</v>
      </c>
      <c r="RR284" s="23" t="s">
        <v>808</v>
      </c>
      <c r="RS284" s="23">
        <v>1000</v>
      </c>
      <c r="RT284" s="23">
        <v>1000</v>
      </c>
      <c r="RU284" s="23">
        <v>200</v>
      </c>
      <c r="RW284" s="23">
        <v>200</v>
      </c>
      <c r="RX284" s="23">
        <v>0</v>
      </c>
      <c r="RY284" s="23">
        <v>0</v>
      </c>
      <c r="SA284" s="23" t="s">
        <v>796</v>
      </c>
      <c r="SB284" s="23" t="s">
        <v>806</v>
      </c>
      <c r="SD284" s="23" t="s">
        <v>785</v>
      </c>
      <c r="SV284" s="23" t="s">
        <v>808</v>
      </c>
      <c r="SW284" s="23">
        <v>1000</v>
      </c>
      <c r="SX284" s="23">
        <v>700</v>
      </c>
      <c r="SY284" s="23">
        <v>105</v>
      </c>
      <c r="TA284" s="23">
        <v>105</v>
      </c>
      <c r="TB284" s="23">
        <v>0</v>
      </c>
      <c r="TC284" s="23">
        <v>0</v>
      </c>
      <c r="TE284" s="23" t="s">
        <v>796</v>
      </c>
      <c r="TF284" s="23" t="s">
        <v>806</v>
      </c>
      <c r="TH284" s="23" t="s">
        <v>785</v>
      </c>
      <c r="TZ284" s="23" t="s">
        <v>781</v>
      </c>
      <c r="UB284" s="23">
        <v>200</v>
      </c>
      <c r="UC284" s="23">
        <v>200</v>
      </c>
      <c r="UE284" s="23">
        <v>200</v>
      </c>
      <c r="UF284" s="23">
        <v>0</v>
      </c>
      <c r="UG284" s="23">
        <v>0</v>
      </c>
      <c r="UI284" s="23" t="s">
        <v>796</v>
      </c>
      <c r="UJ284" s="23" t="s">
        <v>806</v>
      </c>
      <c r="UL284" s="23" t="s">
        <v>785</v>
      </c>
      <c r="VD284" s="23" t="s">
        <v>781</v>
      </c>
      <c r="VF284" s="23">
        <v>1500</v>
      </c>
      <c r="VG284" s="23">
        <v>1500</v>
      </c>
      <c r="VI284" s="23">
        <v>1500</v>
      </c>
      <c r="VJ284" s="23">
        <v>0</v>
      </c>
      <c r="VK284" s="23">
        <v>0</v>
      </c>
      <c r="VM284" s="23" t="s">
        <v>782</v>
      </c>
      <c r="VO284" s="23" t="s">
        <v>783</v>
      </c>
      <c r="VP284" s="23" t="s">
        <v>781</v>
      </c>
      <c r="VQ284" s="23" t="s">
        <v>867</v>
      </c>
      <c r="VR284" s="23">
        <v>0</v>
      </c>
      <c r="VS284" s="23">
        <v>0</v>
      </c>
      <c r="VT284" s="23">
        <v>0</v>
      </c>
      <c r="VU284" s="23">
        <v>1</v>
      </c>
      <c r="VV284" s="23">
        <v>0</v>
      </c>
      <c r="VW284" s="23">
        <v>0</v>
      </c>
      <c r="VX284" s="23">
        <v>0</v>
      </c>
      <c r="VY284" s="23">
        <v>0</v>
      </c>
      <c r="VZ284" s="23">
        <v>0</v>
      </c>
      <c r="WA284" s="23">
        <v>0</v>
      </c>
      <c r="WB284" s="23">
        <v>0</v>
      </c>
      <c r="WC284" s="23">
        <v>0</v>
      </c>
      <c r="WD284" s="23">
        <v>0</v>
      </c>
      <c r="WE284" s="23">
        <v>0</v>
      </c>
      <c r="WH284" s="23" t="s">
        <v>781</v>
      </c>
      <c r="WJ284" s="23">
        <v>3500</v>
      </c>
      <c r="WK284" s="23">
        <v>3500</v>
      </c>
      <c r="WM284" s="23">
        <v>7000</v>
      </c>
      <c r="WN284" s="23">
        <v>-50</v>
      </c>
      <c r="WO284" s="23">
        <v>-3500</v>
      </c>
      <c r="WP284" s="23" t="s">
        <v>3333</v>
      </c>
      <c r="WQ284" s="23" t="s">
        <v>782</v>
      </c>
      <c r="WS284" s="23" t="s">
        <v>783</v>
      </c>
      <c r="WT284" s="23" t="s">
        <v>785</v>
      </c>
      <c r="YN284" s="23" t="s">
        <v>781</v>
      </c>
      <c r="YP284" s="23">
        <v>1300</v>
      </c>
      <c r="YQ284" s="23">
        <v>1300</v>
      </c>
      <c r="YS284" s="23">
        <v>1200</v>
      </c>
      <c r="YT284" s="23">
        <v>8.3333333333333321</v>
      </c>
      <c r="YU284" s="23">
        <v>100</v>
      </c>
      <c r="YW284" s="23" t="s">
        <v>796</v>
      </c>
      <c r="YX284" s="23" t="s">
        <v>806</v>
      </c>
      <c r="YZ284" s="23" t="s">
        <v>785</v>
      </c>
      <c r="ZR284" s="23" t="s">
        <v>781</v>
      </c>
      <c r="ZT284" s="23" t="s">
        <v>781</v>
      </c>
      <c r="AAB284" s="23" t="s">
        <v>2185</v>
      </c>
      <c r="AAC284" s="25">
        <v>174795792</v>
      </c>
      <c r="AAD284" s="23">
        <v>44315.549953703703</v>
      </c>
      <c r="AAF284" s="23" t="s">
        <v>2172</v>
      </c>
      <c r="AAG284" s="23" t="s">
        <v>2173</v>
      </c>
      <c r="AAJ284" s="23">
        <v>291</v>
      </c>
    </row>
    <row r="285" spans="1:712" x14ac:dyDescent="0.3">
      <c r="A285" s="23" t="s">
        <v>3334</v>
      </c>
      <c r="B285" s="25">
        <v>44313.40300038195</v>
      </c>
      <c r="C285" s="25">
        <v>44313.41610505787</v>
      </c>
      <c r="D285" s="25">
        <v>44313</v>
      </c>
      <c r="E285" s="23" t="s">
        <v>2183</v>
      </c>
      <c r="F285" s="23" t="s">
        <v>798</v>
      </c>
      <c r="G285" s="25">
        <v>44313</v>
      </c>
      <c r="H285" s="23" t="s">
        <v>791</v>
      </c>
      <c r="I285" s="23" t="s">
        <v>883</v>
      </c>
      <c r="J285" s="23" t="s">
        <v>883</v>
      </c>
      <c r="K285" s="23" t="s">
        <v>883</v>
      </c>
      <c r="L285" s="23" t="s">
        <v>793</v>
      </c>
      <c r="M285" s="23" t="s">
        <v>3335</v>
      </c>
      <c r="N285" s="23" t="s">
        <v>3336</v>
      </c>
      <c r="O285" s="23">
        <v>1</v>
      </c>
      <c r="P285" s="23">
        <v>1</v>
      </c>
      <c r="Q285" s="23">
        <v>1</v>
      </c>
      <c r="R285" s="23">
        <v>1</v>
      </c>
      <c r="S285" s="23">
        <v>1</v>
      </c>
      <c r="T285" s="23">
        <v>1</v>
      </c>
      <c r="U285" s="23">
        <v>1</v>
      </c>
      <c r="V285" s="23">
        <v>1</v>
      </c>
      <c r="W285" s="23">
        <v>0</v>
      </c>
      <c r="X285" s="23">
        <v>0</v>
      </c>
      <c r="Y285" s="23">
        <v>1</v>
      </c>
      <c r="Z285" s="23">
        <v>1</v>
      </c>
      <c r="AA285" s="23">
        <v>0</v>
      </c>
      <c r="AB285" s="23">
        <v>1</v>
      </c>
      <c r="AC285" s="23">
        <v>1</v>
      </c>
      <c r="AD285" s="23">
        <v>0</v>
      </c>
      <c r="AE285" s="23">
        <v>1</v>
      </c>
      <c r="AF285" s="23">
        <v>1</v>
      </c>
      <c r="AG285" s="23">
        <v>1</v>
      </c>
      <c r="AH285" s="23">
        <v>1</v>
      </c>
      <c r="AI285" s="23">
        <v>0</v>
      </c>
      <c r="AJ285" s="23">
        <v>0</v>
      </c>
      <c r="AK285" s="23">
        <v>1</v>
      </c>
      <c r="AL285" s="23" t="s">
        <v>781</v>
      </c>
      <c r="AN285" s="23">
        <v>1000</v>
      </c>
      <c r="AO285" s="23">
        <v>1000</v>
      </c>
      <c r="AQ285" s="23">
        <v>750</v>
      </c>
      <c r="AR285" s="23">
        <v>33.333333333333329</v>
      </c>
      <c r="AS285" s="23">
        <v>250</v>
      </c>
      <c r="AT285" s="23" t="s">
        <v>3318</v>
      </c>
      <c r="AU285" s="23" t="s">
        <v>796</v>
      </c>
      <c r="AV285" s="23" t="s">
        <v>806</v>
      </c>
      <c r="AX285" s="23" t="s">
        <v>785</v>
      </c>
      <c r="BP285" s="23" t="s">
        <v>781</v>
      </c>
      <c r="BR285" s="23">
        <v>1000</v>
      </c>
      <c r="BS285" s="23">
        <v>1000</v>
      </c>
      <c r="BU285" s="23">
        <v>1250</v>
      </c>
      <c r="BV285" s="23">
        <v>-20</v>
      </c>
      <c r="BW285" s="23">
        <v>-250</v>
      </c>
      <c r="BX285" s="23" t="s">
        <v>3337</v>
      </c>
      <c r="BY285" s="23" t="s">
        <v>796</v>
      </c>
      <c r="BZ285" s="23" t="s">
        <v>806</v>
      </c>
      <c r="CB285" s="23" t="s">
        <v>785</v>
      </c>
      <c r="CT285" s="23" t="s">
        <v>781</v>
      </c>
      <c r="CV285" s="23">
        <v>3000</v>
      </c>
      <c r="CW285" s="23">
        <v>3000</v>
      </c>
      <c r="CY285" s="23">
        <v>3500</v>
      </c>
      <c r="CZ285" s="23">
        <v>-14.28571428571429</v>
      </c>
      <c r="DA285" s="23">
        <v>-500</v>
      </c>
      <c r="DB285" s="23" t="s">
        <v>3338</v>
      </c>
      <c r="DC285" s="23" t="s">
        <v>782</v>
      </c>
      <c r="DE285" s="23" t="s">
        <v>783</v>
      </c>
      <c r="DF285" s="23" t="s">
        <v>785</v>
      </c>
      <c r="DX285" s="23" t="s">
        <v>781</v>
      </c>
      <c r="DZ285" s="23">
        <v>6500</v>
      </c>
      <c r="EA285" s="23">
        <v>6500</v>
      </c>
      <c r="EC285" s="23">
        <v>6750</v>
      </c>
      <c r="ED285" s="23">
        <v>-3.7037037037037028</v>
      </c>
      <c r="EE285" s="23">
        <v>-250</v>
      </c>
      <c r="EG285" s="23" t="s">
        <v>796</v>
      </c>
      <c r="EH285" s="23" t="s">
        <v>806</v>
      </c>
      <c r="EJ285" s="23" t="s">
        <v>781</v>
      </c>
      <c r="EK285" s="23" t="s">
        <v>871</v>
      </c>
      <c r="EL285" s="23">
        <v>0</v>
      </c>
      <c r="EM285" s="23">
        <v>0</v>
      </c>
      <c r="EN285" s="23">
        <v>0</v>
      </c>
      <c r="EO285" s="23">
        <v>0</v>
      </c>
      <c r="EP285" s="23">
        <v>0</v>
      </c>
      <c r="EQ285" s="23">
        <v>0</v>
      </c>
      <c r="ER285" s="23">
        <v>0</v>
      </c>
      <c r="ES285" s="23">
        <v>0</v>
      </c>
      <c r="ET285" s="23">
        <v>0</v>
      </c>
      <c r="EU285" s="23">
        <v>1</v>
      </c>
      <c r="EV285" s="23">
        <v>0</v>
      </c>
      <c r="EW285" s="23">
        <v>0</v>
      </c>
      <c r="EX285" s="23">
        <v>0</v>
      </c>
      <c r="EY285" s="23">
        <v>0</v>
      </c>
      <c r="FB285" s="23" t="s">
        <v>781</v>
      </c>
      <c r="FD285" s="23">
        <v>3000</v>
      </c>
      <c r="FE285" s="23">
        <v>3000</v>
      </c>
      <c r="FG285" s="23">
        <v>3800</v>
      </c>
      <c r="FH285" s="23">
        <v>-21.05263157894737</v>
      </c>
      <c r="FI285" s="23">
        <v>-800</v>
      </c>
      <c r="FJ285" s="23" t="s">
        <v>3327</v>
      </c>
      <c r="FK285" s="23" t="s">
        <v>796</v>
      </c>
      <c r="FL285" s="23" t="s">
        <v>806</v>
      </c>
      <c r="FN285" s="23" t="s">
        <v>785</v>
      </c>
      <c r="GF285" s="23" t="s">
        <v>781</v>
      </c>
      <c r="GH285" s="23">
        <v>15000</v>
      </c>
      <c r="GI285" s="23">
        <v>11500</v>
      </c>
      <c r="GJ285" s="23">
        <v>30.434782608695659</v>
      </c>
      <c r="GK285" s="23">
        <v>3500</v>
      </c>
      <c r="GL285" s="23" t="s">
        <v>3339</v>
      </c>
      <c r="GM285" s="23" t="s">
        <v>796</v>
      </c>
      <c r="GN285" s="23" t="s">
        <v>806</v>
      </c>
      <c r="GP285" s="23" t="s">
        <v>781</v>
      </c>
      <c r="GQ285" s="23" t="s">
        <v>2309</v>
      </c>
      <c r="GR285" s="23">
        <v>0</v>
      </c>
      <c r="GS285" s="23">
        <v>0</v>
      </c>
      <c r="GT285" s="23">
        <v>0</v>
      </c>
      <c r="GU285" s="23">
        <v>1</v>
      </c>
      <c r="GV285" s="23">
        <v>0</v>
      </c>
      <c r="GW285" s="23">
        <v>0</v>
      </c>
      <c r="GX285" s="23">
        <v>0</v>
      </c>
      <c r="GY285" s="23">
        <v>0</v>
      </c>
      <c r="GZ285" s="23">
        <v>0</v>
      </c>
      <c r="HA285" s="23">
        <v>1</v>
      </c>
      <c r="HB285" s="23">
        <v>0</v>
      </c>
      <c r="HC285" s="23">
        <v>0</v>
      </c>
      <c r="HD285" s="23">
        <v>0</v>
      </c>
      <c r="HE285" s="23">
        <v>0</v>
      </c>
      <c r="HH285" s="23" t="s">
        <v>781</v>
      </c>
      <c r="HJ285" s="23">
        <v>4000</v>
      </c>
      <c r="HK285" s="23">
        <v>4000</v>
      </c>
      <c r="HM285" s="23">
        <v>3000</v>
      </c>
      <c r="HN285" s="23">
        <v>66.666666666666657</v>
      </c>
      <c r="HO285" s="23">
        <v>2000</v>
      </c>
      <c r="HP285" s="23" t="s">
        <v>3340</v>
      </c>
      <c r="HQ285" s="23" t="s">
        <v>796</v>
      </c>
      <c r="HR285" s="23" t="s">
        <v>806</v>
      </c>
      <c r="HT285" s="23" t="s">
        <v>785</v>
      </c>
      <c r="IL285" s="23" t="s">
        <v>781</v>
      </c>
      <c r="IN285" s="23">
        <v>6000</v>
      </c>
      <c r="IO285" s="23">
        <v>6000</v>
      </c>
      <c r="IQ285" s="23">
        <v>6300</v>
      </c>
      <c r="IR285" s="23">
        <v>-4.7619047619047619</v>
      </c>
      <c r="IS285" s="23">
        <v>-300</v>
      </c>
      <c r="IU285" s="23" t="s">
        <v>796</v>
      </c>
      <c r="IV285" s="23" t="s">
        <v>806</v>
      </c>
      <c r="IX285" s="23" t="s">
        <v>785</v>
      </c>
      <c r="LX285" s="23" t="s">
        <v>808</v>
      </c>
      <c r="LY285" s="23">
        <v>1000</v>
      </c>
      <c r="LZ285" s="23">
        <v>800</v>
      </c>
      <c r="MA285" s="23">
        <v>400</v>
      </c>
      <c r="MC285" s="23">
        <v>500</v>
      </c>
      <c r="MD285" s="23">
        <v>-20</v>
      </c>
      <c r="ME285" s="23">
        <v>-100</v>
      </c>
      <c r="MF285" s="23" t="s">
        <v>3341</v>
      </c>
      <c r="MG285" s="23" t="s">
        <v>796</v>
      </c>
      <c r="MH285" s="23" t="s">
        <v>806</v>
      </c>
      <c r="MJ285" s="23" t="s">
        <v>785</v>
      </c>
      <c r="OF285" s="23" t="s">
        <v>808</v>
      </c>
      <c r="OG285" s="23">
        <v>1000</v>
      </c>
      <c r="OH285" s="23">
        <v>900</v>
      </c>
      <c r="OI285" s="23">
        <v>450</v>
      </c>
      <c r="OK285" s="23">
        <v>400</v>
      </c>
      <c r="OL285" s="23">
        <v>12.5</v>
      </c>
      <c r="OM285" s="23">
        <v>50</v>
      </c>
      <c r="ON285" s="23" t="s">
        <v>3342</v>
      </c>
      <c r="OO285" s="23" t="s">
        <v>782</v>
      </c>
      <c r="OQ285" s="23" t="s">
        <v>821</v>
      </c>
      <c r="OR285" s="23" t="s">
        <v>781</v>
      </c>
      <c r="OS285" s="23" t="s">
        <v>2309</v>
      </c>
      <c r="OT285" s="23">
        <v>0</v>
      </c>
      <c r="OU285" s="23">
        <v>0</v>
      </c>
      <c r="OV285" s="23">
        <v>0</v>
      </c>
      <c r="OW285" s="23">
        <v>1</v>
      </c>
      <c r="OX285" s="23">
        <v>0</v>
      </c>
      <c r="OY285" s="23">
        <v>0</v>
      </c>
      <c r="OZ285" s="23">
        <v>0</v>
      </c>
      <c r="PA285" s="23">
        <v>0</v>
      </c>
      <c r="PB285" s="23">
        <v>0</v>
      </c>
      <c r="PC285" s="23">
        <v>1</v>
      </c>
      <c r="PD285" s="23">
        <v>0</v>
      </c>
      <c r="PE285" s="23">
        <v>0</v>
      </c>
      <c r="PF285" s="23">
        <v>0</v>
      </c>
      <c r="PG285" s="23">
        <v>0</v>
      </c>
      <c r="QN285" s="23" t="s">
        <v>781</v>
      </c>
      <c r="QP285" s="23">
        <v>1500</v>
      </c>
      <c r="QQ285" s="23">
        <v>1500</v>
      </c>
      <c r="QS285" s="23">
        <v>1200</v>
      </c>
      <c r="QT285" s="23">
        <v>25</v>
      </c>
      <c r="QU285" s="23">
        <v>300</v>
      </c>
      <c r="QV285" s="23" t="s">
        <v>3343</v>
      </c>
      <c r="QW285" s="23" t="s">
        <v>796</v>
      </c>
      <c r="QX285" s="23" t="s">
        <v>806</v>
      </c>
      <c r="QZ285" s="23" t="s">
        <v>785</v>
      </c>
      <c r="RR285" s="23" t="s">
        <v>808</v>
      </c>
      <c r="RS285" s="23">
        <v>1000</v>
      </c>
      <c r="RT285" s="23">
        <v>1000</v>
      </c>
      <c r="RU285" s="23">
        <v>200</v>
      </c>
      <c r="RW285" s="23">
        <v>200</v>
      </c>
      <c r="RX285" s="23">
        <v>0</v>
      </c>
      <c r="RY285" s="23">
        <v>0</v>
      </c>
      <c r="SA285" s="23" t="s">
        <v>796</v>
      </c>
      <c r="SB285" s="23" t="s">
        <v>806</v>
      </c>
      <c r="SD285" s="23" t="s">
        <v>785</v>
      </c>
      <c r="SV285" s="23" t="s">
        <v>808</v>
      </c>
      <c r="SW285" s="23">
        <v>1000</v>
      </c>
      <c r="SX285" s="23">
        <v>700</v>
      </c>
      <c r="SY285" s="23">
        <v>105</v>
      </c>
      <c r="TA285" s="23">
        <v>105</v>
      </c>
      <c r="TB285" s="23">
        <v>0</v>
      </c>
      <c r="TC285" s="23">
        <v>0</v>
      </c>
      <c r="TE285" s="23" t="s">
        <v>782</v>
      </c>
      <c r="TG285" s="23" t="s">
        <v>783</v>
      </c>
      <c r="TH285" s="23" t="s">
        <v>785</v>
      </c>
      <c r="TZ285" s="23" t="s">
        <v>781</v>
      </c>
      <c r="UB285" s="23">
        <v>200</v>
      </c>
      <c r="UC285" s="23">
        <v>200</v>
      </c>
      <c r="UE285" s="23">
        <v>200</v>
      </c>
      <c r="UF285" s="23">
        <v>0</v>
      </c>
      <c r="UG285" s="23">
        <v>0</v>
      </c>
      <c r="UI285" s="23" t="s">
        <v>796</v>
      </c>
      <c r="UJ285" s="23" t="s">
        <v>806</v>
      </c>
      <c r="UL285" s="23" t="s">
        <v>785</v>
      </c>
      <c r="VD285" s="23" t="s">
        <v>781</v>
      </c>
      <c r="VF285" s="23">
        <v>1500</v>
      </c>
      <c r="VG285" s="23">
        <v>1500</v>
      </c>
      <c r="VI285" s="23">
        <v>1500</v>
      </c>
      <c r="VJ285" s="23">
        <v>0</v>
      </c>
      <c r="VK285" s="23">
        <v>0</v>
      </c>
      <c r="VM285" s="23" t="s">
        <v>782</v>
      </c>
      <c r="VO285" s="23" t="s">
        <v>783</v>
      </c>
      <c r="VP285" s="23" t="s">
        <v>785</v>
      </c>
      <c r="WH285" s="23" t="s">
        <v>781</v>
      </c>
      <c r="WJ285" s="23">
        <v>3000</v>
      </c>
      <c r="WK285" s="23">
        <v>3000</v>
      </c>
      <c r="WM285" s="23">
        <v>7000</v>
      </c>
      <c r="WN285" s="23">
        <v>-57.142857142857139</v>
      </c>
      <c r="WO285" s="23">
        <v>-4000</v>
      </c>
      <c r="WP285" s="23" t="s">
        <v>3344</v>
      </c>
      <c r="WQ285" s="23" t="s">
        <v>796</v>
      </c>
      <c r="WR285" s="23" t="s">
        <v>806</v>
      </c>
      <c r="WT285" s="23" t="s">
        <v>781</v>
      </c>
      <c r="WU285" s="23" t="s">
        <v>2309</v>
      </c>
      <c r="WV285" s="23">
        <v>0</v>
      </c>
      <c r="WW285" s="23">
        <v>0</v>
      </c>
      <c r="WX285" s="23">
        <v>0</v>
      </c>
      <c r="WY285" s="23">
        <v>1</v>
      </c>
      <c r="WZ285" s="23">
        <v>0</v>
      </c>
      <c r="XA285" s="23">
        <v>0</v>
      </c>
      <c r="XB285" s="23">
        <v>0</v>
      </c>
      <c r="XC285" s="23">
        <v>0</v>
      </c>
      <c r="XD285" s="23">
        <v>0</v>
      </c>
      <c r="XE285" s="23">
        <v>1</v>
      </c>
      <c r="XF285" s="23">
        <v>0</v>
      </c>
      <c r="XG285" s="23">
        <v>0</v>
      </c>
      <c r="XH285" s="23">
        <v>0</v>
      </c>
      <c r="XI285" s="23">
        <v>0</v>
      </c>
      <c r="ZR285" s="23" t="s">
        <v>781</v>
      </c>
      <c r="ZT285" s="23" t="s">
        <v>781</v>
      </c>
      <c r="AAB285" s="23" t="s">
        <v>2185</v>
      </c>
      <c r="AAC285" s="25">
        <v>174795837</v>
      </c>
      <c r="AAD285" s="23">
        <v>44315.550127314811</v>
      </c>
      <c r="AAF285" s="23" t="s">
        <v>2172</v>
      </c>
      <c r="AAG285" s="23" t="s">
        <v>2173</v>
      </c>
      <c r="AAJ285" s="23">
        <v>292</v>
      </c>
    </row>
    <row r="286" spans="1:712" x14ac:dyDescent="0.3">
      <c r="A286" s="23" t="s">
        <v>3345</v>
      </c>
      <c r="B286" s="25">
        <v>44313.427547407409</v>
      </c>
      <c r="C286" s="25">
        <v>44313.4407134375</v>
      </c>
      <c r="D286" s="25">
        <v>44313</v>
      </c>
      <c r="E286" s="23" t="s">
        <v>2183</v>
      </c>
      <c r="F286" s="23" t="s">
        <v>1700</v>
      </c>
      <c r="G286" s="25">
        <v>44313</v>
      </c>
      <c r="H286" s="23" t="s">
        <v>791</v>
      </c>
      <c r="I286" s="23" t="s">
        <v>883</v>
      </c>
      <c r="J286" s="23" t="s">
        <v>883</v>
      </c>
      <c r="K286" s="23" t="s">
        <v>883</v>
      </c>
      <c r="L286" s="23" t="s">
        <v>793</v>
      </c>
      <c r="M286" s="23" t="s">
        <v>3346</v>
      </c>
      <c r="N286" s="23" t="s">
        <v>3336</v>
      </c>
      <c r="O286" s="23">
        <v>1</v>
      </c>
      <c r="P286" s="23">
        <v>1</v>
      </c>
      <c r="Q286" s="23">
        <v>1</v>
      </c>
      <c r="R286" s="23">
        <v>1</v>
      </c>
      <c r="S286" s="23">
        <v>1</v>
      </c>
      <c r="T286" s="23">
        <v>1</v>
      </c>
      <c r="U286" s="23">
        <v>1</v>
      </c>
      <c r="V286" s="23">
        <v>1</v>
      </c>
      <c r="W286" s="23">
        <v>0</v>
      </c>
      <c r="X286" s="23">
        <v>0</v>
      </c>
      <c r="Y286" s="23">
        <v>1</v>
      </c>
      <c r="Z286" s="23">
        <v>1</v>
      </c>
      <c r="AA286" s="23">
        <v>0</v>
      </c>
      <c r="AB286" s="23">
        <v>1</v>
      </c>
      <c r="AC286" s="23">
        <v>1</v>
      </c>
      <c r="AD286" s="23">
        <v>0</v>
      </c>
      <c r="AE286" s="23">
        <v>1</v>
      </c>
      <c r="AF286" s="23">
        <v>1</v>
      </c>
      <c r="AG286" s="23">
        <v>1</v>
      </c>
      <c r="AH286" s="23">
        <v>1</v>
      </c>
      <c r="AI286" s="23">
        <v>0</v>
      </c>
      <c r="AJ286" s="23">
        <v>0</v>
      </c>
      <c r="AK286" s="23">
        <v>1</v>
      </c>
      <c r="AL286" s="23" t="s">
        <v>781</v>
      </c>
      <c r="AN286" s="23">
        <v>1250</v>
      </c>
      <c r="AO286" s="23">
        <v>1250</v>
      </c>
      <c r="AQ286" s="23">
        <v>750</v>
      </c>
      <c r="AR286" s="23">
        <v>66.666666666666657</v>
      </c>
      <c r="AS286" s="23">
        <v>500</v>
      </c>
      <c r="AT286" s="23" t="s">
        <v>3347</v>
      </c>
      <c r="AU286" s="23" t="s">
        <v>796</v>
      </c>
      <c r="AV286" s="23" t="s">
        <v>806</v>
      </c>
      <c r="AX286" s="23" t="s">
        <v>781</v>
      </c>
      <c r="AY286" s="23" t="s">
        <v>871</v>
      </c>
      <c r="AZ286" s="23">
        <v>0</v>
      </c>
      <c r="BA286" s="23">
        <v>0</v>
      </c>
      <c r="BB286" s="23">
        <v>0</v>
      </c>
      <c r="BC286" s="23">
        <v>0</v>
      </c>
      <c r="BD286" s="23">
        <v>0</v>
      </c>
      <c r="BE286" s="23">
        <v>0</v>
      </c>
      <c r="BF286" s="23">
        <v>0</v>
      </c>
      <c r="BG286" s="23">
        <v>0</v>
      </c>
      <c r="BH286" s="23">
        <v>0</v>
      </c>
      <c r="BI286" s="23">
        <v>1</v>
      </c>
      <c r="BJ286" s="23">
        <v>0</v>
      </c>
      <c r="BK286" s="23">
        <v>0</v>
      </c>
      <c r="BL286" s="23">
        <v>0</v>
      </c>
      <c r="BM286" s="23">
        <v>0</v>
      </c>
      <c r="BP286" s="23" t="s">
        <v>781</v>
      </c>
      <c r="BR286" s="23">
        <v>1250</v>
      </c>
      <c r="BS286" s="23">
        <v>1250</v>
      </c>
      <c r="BU286" s="23">
        <v>1250</v>
      </c>
      <c r="BV286" s="23">
        <v>0</v>
      </c>
      <c r="BW286" s="23">
        <v>0</v>
      </c>
      <c r="BY286" s="23" t="s">
        <v>796</v>
      </c>
      <c r="BZ286" s="23" t="s">
        <v>806</v>
      </c>
      <c r="CB286" s="23" t="s">
        <v>785</v>
      </c>
      <c r="CT286" s="23" t="s">
        <v>781</v>
      </c>
      <c r="CV286" s="23">
        <v>3000</v>
      </c>
      <c r="CW286" s="23">
        <v>3000</v>
      </c>
      <c r="CY286" s="23">
        <v>3500</v>
      </c>
      <c r="CZ286" s="23">
        <v>-14.28571428571429</v>
      </c>
      <c r="DA286" s="23">
        <v>-500</v>
      </c>
      <c r="DB286" s="23" t="s">
        <v>3348</v>
      </c>
      <c r="DC286" s="23" t="s">
        <v>796</v>
      </c>
      <c r="DD286" s="23" t="s">
        <v>806</v>
      </c>
      <c r="DF286" s="23" t="s">
        <v>781</v>
      </c>
      <c r="DG286" s="23" t="s">
        <v>2309</v>
      </c>
      <c r="DH286" s="23">
        <v>0</v>
      </c>
      <c r="DI286" s="23">
        <v>0</v>
      </c>
      <c r="DJ286" s="23">
        <v>0</v>
      </c>
      <c r="DK286" s="23">
        <v>1</v>
      </c>
      <c r="DL286" s="23">
        <v>0</v>
      </c>
      <c r="DM286" s="23">
        <v>0</v>
      </c>
      <c r="DN286" s="23">
        <v>0</v>
      </c>
      <c r="DO286" s="23">
        <v>0</v>
      </c>
      <c r="DP286" s="23">
        <v>0</v>
      </c>
      <c r="DQ286" s="23">
        <v>1</v>
      </c>
      <c r="DR286" s="23">
        <v>0</v>
      </c>
      <c r="DS286" s="23">
        <v>0</v>
      </c>
      <c r="DT286" s="23">
        <v>0</v>
      </c>
      <c r="DU286" s="23">
        <v>0</v>
      </c>
      <c r="DX286" s="23" t="s">
        <v>781</v>
      </c>
      <c r="DZ286" s="23">
        <v>6500</v>
      </c>
      <c r="EA286" s="23">
        <v>6500</v>
      </c>
      <c r="EC286" s="23">
        <v>6750</v>
      </c>
      <c r="ED286" s="23">
        <v>-3.7037037037037028</v>
      </c>
      <c r="EE286" s="23">
        <v>-250</v>
      </c>
      <c r="EG286" s="23" t="s">
        <v>796</v>
      </c>
      <c r="EH286" s="23" t="s">
        <v>806</v>
      </c>
      <c r="EJ286" s="23" t="s">
        <v>785</v>
      </c>
      <c r="FB286" s="23" t="s">
        <v>781</v>
      </c>
      <c r="FD286" s="23">
        <v>3000</v>
      </c>
      <c r="FE286" s="23">
        <v>3000</v>
      </c>
      <c r="FG286" s="23">
        <v>3800</v>
      </c>
      <c r="FH286" s="23">
        <v>-21.05263157894737</v>
      </c>
      <c r="FI286" s="23">
        <v>-800</v>
      </c>
      <c r="FJ286" s="23" t="s">
        <v>3349</v>
      </c>
      <c r="FK286" s="23" t="s">
        <v>796</v>
      </c>
      <c r="FL286" s="23" t="s">
        <v>806</v>
      </c>
      <c r="FN286" s="23" t="s">
        <v>781</v>
      </c>
      <c r="FO286" s="23" t="s">
        <v>871</v>
      </c>
      <c r="FP286" s="23">
        <v>0</v>
      </c>
      <c r="FQ286" s="23">
        <v>0</v>
      </c>
      <c r="FR286" s="23">
        <v>0</v>
      </c>
      <c r="FS286" s="23">
        <v>0</v>
      </c>
      <c r="FT286" s="23">
        <v>0</v>
      </c>
      <c r="FU286" s="23">
        <v>0</v>
      </c>
      <c r="FV286" s="23">
        <v>0</v>
      </c>
      <c r="FW286" s="23">
        <v>0</v>
      </c>
      <c r="FX286" s="23">
        <v>0</v>
      </c>
      <c r="FY286" s="23">
        <v>1</v>
      </c>
      <c r="FZ286" s="23">
        <v>0</v>
      </c>
      <c r="GA286" s="23">
        <v>0</v>
      </c>
      <c r="GB286" s="23">
        <v>0</v>
      </c>
      <c r="GC286" s="23">
        <v>0</v>
      </c>
      <c r="GF286" s="23" t="s">
        <v>781</v>
      </c>
      <c r="GH286" s="23">
        <v>15000</v>
      </c>
      <c r="GI286" s="23">
        <v>11500</v>
      </c>
      <c r="GJ286" s="23">
        <v>30.434782608695659</v>
      </c>
      <c r="GK286" s="23">
        <v>3500</v>
      </c>
      <c r="GL286" s="23" t="s">
        <v>3350</v>
      </c>
      <c r="GM286" s="23" t="s">
        <v>782</v>
      </c>
      <c r="GO286" s="23" t="s">
        <v>783</v>
      </c>
      <c r="GP286" s="23" t="s">
        <v>781</v>
      </c>
      <c r="GQ286" s="23" t="s">
        <v>871</v>
      </c>
      <c r="GR286" s="23">
        <v>0</v>
      </c>
      <c r="GS286" s="23">
        <v>0</v>
      </c>
      <c r="GT286" s="23">
        <v>0</v>
      </c>
      <c r="GU286" s="23">
        <v>0</v>
      </c>
      <c r="GV286" s="23">
        <v>0</v>
      </c>
      <c r="GW286" s="23">
        <v>0</v>
      </c>
      <c r="GX286" s="23">
        <v>0</v>
      </c>
      <c r="GY286" s="23">
        <v>0</v>
      </c>
      <c r="GZ286" s="23">
        <v>0</v>
      </c>
      <c r="HA286" s="23">
        <v>1</v>
      </c>
      <c r="HB286" s="23">
        <v>0</v>
      </c>
      <c r="HC286" s="23">
        <v>0</v>
      </c>
      <c r="HD286" s="23">
        <v>0</v>
      </c>
      <c r="HE286" s="23">
        <v>0</v>
      </c>
      <c r="HH286" s="23" t="s">
        <v>781</v>
      </c>
      <c r="HJ286" s="23">
        <v>4000</v>
      </c>
      <c r="HK286" s="23">
        <v>4000</v>
      </c>
      <c r="HM286" s="23">
        <v>3000</v>
      </c>
      <c r="HN286" s="23">
        <v>66.666666666666657</v>
      </c>
      <c r="HO286" s="23">
        <v>2000</v>
      </c>
      <c r="HP286" s="23" t="s">
        <v>3318</v>
      </c>
      <c r="HQ286" s="23" t="s">
        <v>796</v>
      </c>
      <c r="HR286" s="23" t="s">
        <v>806</v>
      </c>
      <c r="HT286" s="23" t="s">
        <v>785</v>
      </c>
      <c r="IL286" s="23" t="s">
        <v>781</v>
      </c>
      <c r="IN286" s="23">
        <v>6000</v>
      </c>
      <c r="IO286" s="23">
        <v>6000</v>
      </c>
      <c r="IQ286" s="23">
        <v>6300</v>
      </c>
      <c r="IR286" s="23">
        <v>-4.7619047619047619</v>
      </c>
      <c r="IS286" s="23">
        <v>-300</v>
      </c>
      <c r="IU286" s="23" t="s">
        <v>796</v>
      </c>
      <c r="IV286" s="23" t="s">
        <v>806</v>
      </c>
      <c r="IX286" s="23" t="s">
        <v>785</v>
      </c>
      <c r="LX286" s="23" t="s">
        <v>808</v>
      </c>
      <c r="LY286" s="23">
        <v>1000</v>
      </c>
      <c r="LZ286" s="23">
        <v>800</v>
      </c>
      <c r="MA286" s="23">
        <v>400</v>
      </c>
      <c r="MC286" s="23">
        <v>500</v>
      </c>
      <c r="MD286" s="23">
        <v>-20</v>
      </c>
      <c r="ME286" s="23">
        <v>-100</v>
      </c>
      <c r="MF286" s="23" t="s">
        <v>3351</v>
      </c>
      <c r="MG286" s="23" t="s">
        <v>796</v>
      </c>
      <c r="MH286" s="23" t="s">
        <v>806</v>
      </c>
      <c r="MJ286" s="23" t="s">
        <v>781</v>
      </c>
      <c r="MK286" s="23" t="s">
        <v>2309</v>
      </c>
      <c r="ML286" s="23">
        <v>0</v>
      </c>
      <c r="MM286" s="23">
        <v>0</v>
      </c>
      <c r="MN286" s="23">
        <v>0</v>
      </c>
      <c r="MO286" s="23">
        <v>1</v>
      </c>
      <c r="MP286" s="23">
        <v>0</v>
      </c>
      <c r="MQ286" s="23">
        <v>0</v>
      </c>
      <c r="MR286" s="23">
        <v>0</v>
      </c>
      <c r="MS286" s="23">
        <v>0</v>
      </c>
      <c r="MT286" s="23">
        <v>0</v>
      </c>
      <c r="MU286" s="23">
        <v>1</v>
      </c>
      <c r="MV286" s="23">
        <v>0</v>
      </c>
      <c r="MW286" s="23">
        <v>0</v>
      </c>
      <c r="MX286" s="23">
        <v>0</v>
      </c>
      <c r="MY286" s="23">
        <v>0</v>
      </c>
      <c r="OF286" s="23" t="s">
        <v>808</v>
      </c>
      <c r="OG286" s="23">
        <v>1000</v>
      </c>
      <c r="OH286" s="23">
        <v>900</v>
      </c>
      <c r="OI286" s="23">
        <v>450</v>
      </c>
      <c r="OK286" s="23">
        <v>400</v>
      </c>
      <c r="OL286" s="23">
        <v>12.5</v>
      </c>
      <c r="OM286" s="23">
        <v>50</v>
      </c>
      <c r="ON286" s="23" t="s">
        <v>3352</v>
      </c>
      <c r="OO286" s="23" t="s">
        <v>782</v>
      </c>
      <c r="OQ286" s="23" t="s">
        <v>821</v>
      </c>
      <c r="OR286" s="23" t="s">
        <v>781</v>
      </c>
      <c r="OS286" s="23" t="s">
        <v>871</v>
      </c>
      <c r="OT286" s="23">
        <v>0</v>
      </c>
      <c r="OU286" s="23">
        <v>0</v>
      </c>
      <c r="OV286" s="23">
        <v>0</v>
      </c>
      <c r="OW286" s="23">
        <v>0</v>
      </c>
      <c r="OX286" s="23">
        <v>0</v>
      </c>
      <c r="OY286" s="23">
        <v>0</v>
      </c>
      <c r="OZ286" s="23">
        <v>0</v>
      </c>
      <c r="PA286" s="23">
        <v>0</v>
      </c>
      <c r="PB286" s="23">
        <v>0</v>
      </c>
      <c r="PC286" s="23">
        <v>1</v>
      </c>
      <c r="PD286" s="23">
        <v>0</v>
      </c>
      <c r="PE286" s="23">
        <v>0</v>
      </c>
      <c r="PF286" s="23">
        <v>0</v>
      </c>
      <c r="PG286" s="23">
        <v>0</v>
      </c>
      <c r="QN286" s="23" t="s">
        <v>781</v>
      </c>
      <c r="QP286" s="23">
        <v>1500</v>
      </c>
      <c r="QQ286" s="23">
        <v>1500</v>
      </c>
      <c r="QS286" s="23">
        <v>1200</v>
      </c>
      <c r="QT286" s="23">
        <v>25</v>
      </c>
      <c r="QU286" s="23">
        <v>300</v>
      </c>
      <c r="QV286" s="23" t="s">
        <v>3318</v>
      </c>
      <c r="QW286" s="23" t="s">
        <v>796</v>
      </c>
      <c r="QX286" s="23" t="s">
        <v>806</v>
      </c>
      <c r="QZ286" s="23" t="s">
        <v>785</v>
      </c>
      <c r="RR286" s="23" t="s">
        <v>808</v>
      </c>
      <c r="RS286" s="23">
        <v>1000</v>
      </c>
      <c r="RT286" s="23">
        <v>1000</v>
      </c>
      <c r="RU286" s="23">
        <v>200</v>
      </c>
      <c r="RW286" s="23">
        <v>200</v>
      </c>
      <c r="RX286" s="23">
        <v>0</v>
      </c>
      <c r="RY286" s="23">
        <v>0</v>
      </c>
      <c r="SA286" s="23" t="s">
        <v>796</v>
      </c>
      <c r="SB286" s="23" t="s">
        <v>806</v>
      </c>
      <c r="SD286" s="23" t="s">
        <v>785</v>
      </c>
      <c r="SV286" s="23" t="s">
        <v>808</v>
      </c>
      <c r="SW286" s="23">
        <v>1000</v>
      </c>
      <c r="SX286" s="23">
        <v>700</v>
      </c>
      <c r="SY286" s="23">
        <v>105</v>
      </c>
      <c r="TA286" s="23">
        <v>105</v>
      </c>
      <c r="TB286" s="23">
        <v>0</v>
      </c>
      <c r="TC286" s="23">
        <v>0</v>
      </c>
      <c r="TE286" s="23" t="s">
        <v>796</v>
      </c>
      <c r="TF286" s="23" t="s">
        <v>806</v>
      </c>
      <c r="TH286" s="23" t="s">
        <v>785</v>
      </c>
      <c r="TZ286" s="23" t="s">
        <v>781</v>
      </c>
      <c r="UB286" s="23">
        <v>200</v>
      </c>
      <c r="UC286" s="23">
        <v>200</v>
      </c>
      <c r="UE286" s="23">
        <v>200</v>
      </c>
      <c r="UF286" s="23">
        <v>0</v>
      </c>
      <c r="UG286" s="23">
        <v>0</v>
      </c>
      <c r="UI286" s="23" t="s">
        <v>796</v>
      </c>
      <c r="UJ286" s="23" t="s">
        <v>806</v>
      </c>
      <c r="UL286" s="23" t="s">
        <v>785</v>
      </c>
      <c r="VD286" s="23" t="s">
        <v>781</v>
      </c>
      <c r="VF286" s="23">
        <v>1500</v>
      </c>
      <c r="VG286" s="23">
        <v>1500</v>
      </c>
      <c r="VI286" s="23">
        <v>1500</v>
      </c>
      <c r="VJ286" s="23">
        <v>0</v>
      </c>
      <c r="VK286" s="23">
        <v>0</v>
      </c>
      <c r="VM286" s="23" t="s">
        <v>782</v>
      </c>
      <c r="VO286" s="23" t="s">
        <v>783</v>
      </c>
      <c r="VP286" s="23" t="s">
        <v>781</v>
      </c>
      <c r="VQ286" s="23" t="s">
        <v>871</v>
      </c>
      <c r="VR286" s="23">
        <v>0</v>
      </c>
      <c r="VS286" s="23">
        <v>0</v>
      </c>
      <c r="VT286" s="23">
        <v>0</v>
      </c>
      <c r="VU286" s="23">
        <v>0</v>
      </c>
      <c r="VV286" s="23">
        <v>0</v>
      </c>
      <c r="VW286" s="23">
        <v>0</v>
      </c>
      <c r="VX286" s="23">
        <v>0</v>
      </c>
      <c r="VY286" s="23">
        <v>0</v>
      </c>
      <c r="VZ286" s="23">
        <v>0</v>
      </c>
      <c r="WA286" s="23">
        <v>1</v>
      </c>
      <c r="WB286" s="23">
        <v>0</v>
      </c>
      <c r="WC286" s="23">
        <v>0</v>
      </c>
      <c r="WD286" s="23">
        <v>0</v>
      </c>
      <c r="WE286" s="23">
        <v>0</v>
      </c>
      <c r="WH286" s="23" t="s">
        <v>781</v>
      </c>
      <c r="WJ286" s="23">
        <v>3000</v>
      </c>
      <c r="WK286" s="23">
        <v>3000</v>
      </c>
      <c r="WM286" s="23">
        <v>7000</v>
      </c>
      <c r="WN286" s="23">
        <v>-57.142857142857139</v>
      </c>
      <c r="WO286" s="23">
        <v>-4000</v>
      </c>
      <c r="WP286" s="23" t="s">
        <v>3353</v>
      </c>
      <c r="WQ286" s="23" t="s">
        <v>796</v>
      </c>
      <c r="WR286" s="23" t="s">
        <v>806</v>
      </c>
      <c r="WT286" s="23" t="s">
        <v>781</v>
      </c>
      <c r="WU286" s="23" t="s">
        <v>871</v>
      </c>
      <c r="WV286" s="23">
        <v>0</v>
      </c>
      <c r="WW286" s="23">
        <v>0</v>
      </c>
      <c r="WX286" s="23">
        <v>0</v>
      </c>
      <c r="WY286" s="23">
        <v>0</v>
      </c>
      <c r="WZ286" s="23">
        <v>0</v>
      </c>
      <c r="XA286" s="23">
        <v>0</v>
      </c>
      <c r="XB286" s="23">
        <v>0</v>
      </c>
      <c r="XC286" s="23">
        <v>0</v>
      </c>
      <c r="XD286" s="23">
        <v>0</v>
      </c>
      <c r="XE286" s="23">
        <v>1</v>
      </c>
      <c r="XF286" s="23">
        <v>0</v>
      </c>
      <c r="XG286" s="23">
        <v>0</v>
      </c>
      <c r="XH286" s="23">
        <v>0</v>
      </c>
      <c r="XI286" s="23">
        <v>0</v>
      </c>
      <c r="ZR286" s="23" t="s">
        <v>781</v>
      </c>
      <c r="ZT286" s="23" t="s">
        <v>781</v>
      </c>
      <c r="AAB286" s="23" t="s">
        <v>2185</v>
      </c>
      <c r="AAC286" s="25">
        <v>174795873</v>
      </c>
      <c r="AAD286" s="23">
        <v>44315.550219907411</v>
      </c>
      <c r="AAF286" s="23" t="s">
        <v>2172</v>
      </c>
      <c r="AAG286" s="23" t="s">
        <v>2173</v>
      </c>
      <c r="AAJ286" s="23">
        <v>293</v>
      </c>
    </row>
    <row r="287" spans="1:712" x14ac:dyDescent="0.3">
      <c r="A287" s="23" t="s">
        <v>3354</v>
      </c>
      <c r="B287" s="25">
        <v>44313.54887053241</v>
      </c>
      <c r="C287" s="25">
        <v>44313.549724525466</v>
      </c>
      <c r="D287" s="25">
        <v>44313</v>
      </c>
      <c r="E287" s="23" t="s">
        <v>2183</v>
      </c>
      <c r="F287" s="23" t="s">
        <v>798</v>
      </c>
      <c r="G287" s="25">
        <v>44313</v>
      </c>
      <c r="H287" s="23" t="s">
        <v>791</v>
      </c>
      <c r="I287" s="23" t="s">
        <v>883</v>
      </c>
      <c r="J287" s="23" t="s">
        <v>883</v>
      </c>
      <c r="K287" s="23" t="s">
        <v>883</v>
      </c>
      <c r="L287" s="23" t="s">
        <v>793</v>
      </c>
      <c r="M287" s="23" t="s">
        <v>3355</v>
      </c>
      <c r="N287" s="23" t="s">
        <v>809</v>
      </c>
      <c r="O287" s="23">
        <v>0</v>
      </c>
      <c r="P287" s="23">
        <v>0</v>
      </c>
      <c r="Q287" s="23">
        <v>0</v>
      </c>
      <c r="R287" s="23">
        <v>0</v>
      </c>
      <c r="S287" s="23">
        <v>0</v>
      </c>
      <c r="T287" s="23">
        <v>0</v>
      </c>
      <c r="U287" s="23">
        <v>0</v>
      </c>
      <c r="V287" s="23">
        <v>0</v>
      </c>
      <c r="W287" s="23">
        <v>0</v>
      </c>
      <c r="X287" s="23">
        <v>0</v>
      </c>
      <c r="Y287" s="23">
        <v>0</v>
      </c>
      <c r="Z287" s="23">
        <v>0</v>
      </c>
      <c r="AA287" s="23">
        <v>0</v>
      </c>
      <c r="AB287" s="23">
        <v>0</v>
      </c>
      <c r="AC287" s="23">
        <v>0</v>
      </c>
      <c r="AD287" s="23">
        <v>1</v>
      </c>
      <c r="AE287" s="23">
        <v>0</v>
      </c>
      <c r="AF287" s="23">
        <v>0</v>
      </c>
      <c r="AG287" s="23">
        <v>0</v>
      </c>
      <c r="AH287" s="23">
        <v>0</v>
      </c>
      <c r="AI287" s="23">
        <v>0</v>
      </c>
      <c r="AJ287" s="23">
        <v>0</v>
      </c>
      <c r="AK287" s="23">
        <v>0</v>
      </c>
      <c r="NB287" s="23" t="s">
        <v>781</v>
      </c>
      <c r="ND287" s="23">
        <v>1500</v>
      </c>
      <c r="NE287" s="23">
        <v>1500</v>
      </c>
      <c r="NG287" s="23">
        <v>1500</v>
      </c>
      <c r="NH287" s="23">
        <v>0</v>
      </c>
      <c r="NI287" s="23">
        <v>0</v>
      </c>
      <c r="NK287" s="23" t="s">
        <v>794</v>
      </c>
      <c r="NN287" s="23" t="s">
        <v>785</v>
      </c>
      <c r="AAB287" s="23" t="s">
        <v>2185</v>
      </c>
      <c r="AAC287" s="25">
        <v>174796030</v>
      </c>
      <c r="AAD287" s="23">
        <v>44315.550625000003</v>
      </c>
      <c r="AAF287" s="23" t="s">
        <v>2172</v>
      </c>
      <c r="AAG287" s="23" t="s">
        <v>2173</v>
      </c>
      <c r="AAJ287" s="23">
        <v>294</v>
      </c>
    </row>
    <row r="288" spans="1:712" x14ac:dyDescent="0.3">
      <c r="A288" s="23" t="s">
        <v>3356</v>
      </c>
      <c r="B288" s="25">
        <v>44313.549875856479</v>
      </c>
      <c r="C288" s="25">
        <v>44313.551244340277</v>
      </c>
      <c r="D288" s="25">
        <v>44313</v>
      </c>
      <c r="E288" s="23" t="s">
        <v>2183</v>
      </c>
      <c r="F288" s="23" t="s">
        <v>798</v>
      </c>
      <c r="G288" s="25">
        <v>44313</v>
      </c>
      <c r="H288" s="23" t="s">
        <v>791</v>
      </c>
      <c r="I288" s="23" t="s">
        <v>883</v>
      </c>
      <c r="J288" s="23" t="s">
        <v>883</v>
      </c>
      <c r="K288" s="23" t="s">
        <v>883</v>
      </c>
      <c r="L288" s="23" t="s">
        <v>793</v>
      </c>
      <c r="M288" s="23" t="s">
        <v>3357</v>
      </c>
      <c r="N288" s="23" t="s">
        <v>809</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1</v>
      </c>
      <c r="AE288" s="23">
        <v>0</v>
      </c>
      <c r="AF288" s="23">
        <v>0</v>
      </c>
      <c r="AG288" s="23">
        <v>0</v>
      </c>
      <c r="AH288" s="23">
        <v>0</v>
      </c>
      <c r="AI288" s="23">
        <v>0</v>
      </c>
      <c r="AJ288" s="23">
        <v>0</v>
      </c>
      <c r="AK288" s="23">
        <v>0</v>
      </c>
      <c r="NB288" s="23" t="s">
        <v>781</v>
      </c>
      <c r="ND288" s="23">
        <v>1500</v>
      </c>
      <c r="NE288" s="23">
        <v>1500</v>
      </c>
      <c r="NG288" s="23">
        <v>1500</v>
      </c>
      <c r="NH288" s="23">
        <v>0</v>
      </c>
      <c r="NI288" s="23">
        <v>0</v>
      </c>
      <c r="NK288" s="23" t="s">
        <v>794</v>
      </c>
      <c r="NN288" s="23" t="s">
        <v>781</v>
      </c>
      <c r="NO288" s="23" t="s">
        <v>871</v>
      </c>
      <c r="NP288" s="23">
        <v>0</v>
      </c>
      <c r="NQ288" s="23">
        <v>0</v>
      </c>
      <c r="NR288" s="23">
        <v>0</v>
      </c>
      <c r="NS288" s="23">
        <v>0</v>
      </c>
      <c r="NT288" s="23">
        <v>0</v>
      </c>
      <c r="NU288" s="23">
        <v>0</v>
      </c>
      <c r="NV288" s="23">
        <v>0</v>
      </c>
      <c r="NW288" s="23">
        <v>0</v>
      </c>
      <c r="NX288" s="23">
        <v>0</v>
      </c>
      <c r="NY288" s="23">
        <v>1</v>
      </c>
      <c r="NZ288" s="23">
        <v>0</v>
      </c>
      <c r="OA288" s="23">
        <v>0</v>
      </c>
      <c r="OB288" s="23">
        <v>0</v>
      </c>
      <c r="OC288" s="23">
        <v>0</v>
      </c>
      <c r="AAB288" s="23" t="s">
        <v>2185</v>
      </c>
      <c r="AAC288" s="25">
        <v>174796097</v>
      </c>
      <c r="AAD288" s="23">
        <v>44315.550763888888</v>
      </c>
      <c r="AAF288" s="23" t="s">
        <v>2172</v>
      </c>
      <c r="AAG288" s="23" t="s">
        <v>2173</v>
      </c>
      <c r="AAJ288" s="23">
        <v>295</v>
      </c>
    </row>
    <row r="289" spans="1:712" x14ac:dyDescent="0.3">
      <c r="A289" s="23" t="s">
        <v>3358</v>
      </c>
      <c r="B289" s="25">
        <v>44314.337069016212</v>
      </c>
      <c r="C289" s="25">
        <v>44314.338047662037</v>
      </c>
      <c r="D289" s="25">
        <v>44314</v>
      </c>
      <c r="E289" s="23" t="s">
        <v>2183</v>
      </c>
      <c r="F289" s="23" t="s">
        <v>798</v>
      </c>
      <c r="G289" s="25">
        <v>44314</v>
      </c>
      <c r="H289" s="23" t="s">
        <v>791</v>
      </c>
      <c r="I289" s="23" t="s">
        <v>883</v>
      </c>
      <c r="J289" s="23" t="s">
        <v>883</v>
      </c>
      <c r="K289" s="23" t="s">
        <v>883</v>
      </c>
      <c r="L289" s="23" t="s">
        <v>793</v>
      </c>
      <c r="M289" s="23" t="s">
        <v>3359</v>
      </c>
      <c r="N289" s="23" t="s">
        <v>809</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1</v>
      </c>
      <c r="AE289" s="23">
        <v>0</v>
      </c>
      <c r="AF289" s="23">
        <v>0</v>
      </c>
      <c r="AG289" s="23">
        <v>0</v>
      </c>
      <c r="AH289" s="23">
        <v>0</v>
      </c>
      <c r="AI289" s="23">
        <v>0</v>
      </c>
      <c r="AJ289" s="23">
        <v>0</v>
      </c>
      <c r="AK289" s="23">
        <v>0</v>
      </c>
      <c r="NB289" s="23" t="s">
        <v>781</v>
      </c>
      <c r="ND289" s="23">
        <v>1500</v>
      </c>
      <c r="NE289" s="23">
        <v>1500</v>
      </c>
      <c r="NG289" s="23">
        <v>1500</v>
      </c>
      <c r="NH289" s="23">
        <v>0</v>
      </c>
      <c r="NI289" s="23">
        <v>0</v>
      </c>
      <c r="NK289" s="23" t="s">
        <v>794</v>
      </c>
      <c r="NN289" s="23" t="s">
        <v>785</v>
      </c>
      <c r="AAB289" s="23" t="s">
        <v>2185</v>
      </c>
      <c r="AAC289" s="25">
        <v>174796149</v>
      </c>
      <c r="AAD289" s="23">
        <v>44315.550902777773</v>
      </c>
      <c r="AAF289" s="23" t="s">
        <v>2172</v>
      </c>
      <c r="AAG289" s="23" t="s">
        <v>2173</v>
      </c>
      <c r="AAJ289" s="23">
        <v>296</v>
      </c>
    </row>
    <row r="290" spans="1:712" x14ac:dyDescent="0.3">
      <c r="A290" s="23" t="s">
        <v>3360</v>
      </c>
      <c r="B290" s="25">
        <v>44314.338150150463</v>
      </c>
      <c r="C290" s="25">
        <v>44314.349374537043</v>
      </c>
      <c r="D290" s="25">
        <v>44314</v>
      </c>
      <c r="E290" s="23" t="s">
        <v>2183</v>
      </c>
      <c r="F290" s="23" t="s">
        <v>798</v>
      </c>
      <c r="G290" s="25">
        <v>44314</v>
      </c>
      <c r="H290" s="23" t="s">
        <v>791</v>
      </c>
      <c r="I290" s="23" t="s">
        <v>883</v>
      </c>
      <c r="J290" s="23" t="s">
        <v>883</v>
      </c>
      <c r="K290" s="23" t="s">
        <v>883</v>
      </c>
      <c r="L290" s="23" t="s">
        <v>793</v>
      </c>
      <c r="M290" s="23" t="s">
        <v>3361</v>
      </c>
      <c r="N290" s="23" t="s">
        <v>809</v>
      </c>
      <c r="O290" s="23">
        <v>0</v>
      </c>
      <c r="P290" s="23">
        <v>0</v>
      </c>
      <c r="Q290" s="23">
        <v>0</v>
      </c>
      <c r="R290" s="23">
        <v>0</v>
      </c>
      <c r="S290" s="23">
        <v>0</v>
      </c>
      <c r="T290" s="23">
        <v>0</v>
      </c>
      <c r="U290" s="23">
        <v>0</v>
      </c>
      <c r="V290" s="23">
        <v>0</v>
      </c>
      <c r="W290" s="23">
        <v>0</v>
      </c>
      <c r="X290" s="23">
        <v>0</v>
      </c>
      <c r="Y290" s="23">
        <v>0</v>
      </c>
      <c r="Z290" s="23">
        <v>0</v>
      </c>
      <c r="AA290" s="23">
        <v>0</v>
      </c>
      <c r="AB290" s="23">
        <v>0</v>
      </c>
      <c r="AC290" s="23">
        <v>0</v>
      </c>
      <c r="AD290" s="23">
        <v>1</v>
      </c>
      <c r="AE290" s="23">
        <v>0</v>
      </c>
      <c r="AF290" s="23">
        <v>0</v>
      </c>
      <c r="AG290" s="23">
        <v>0</v>
      </c>
      <c r="AH290" s="23">
        <v>0</v>
      </c>
      <c r="AI290" s="23">
        <v>0</v>
      </c>
      <c r="AJ290" s="23">
        <v>0</v>
      </c>
      <c r="AK290" s="23">
        <v>0</v>
      </c>
      <c r="NB290" s="23" t="s">
        <v>781</v>
      </c>
      <c r="ND290" s="23">
        <v>1500</v>
      </c>
      <c r="NE290" s="23">
        <v>1500</v>
      </c>
      <c r="NG290" s="23">
        <v>1500</v>
      </c>
      <c r="NH290" s="23">
        <v>0</v>
      </c>
      <c r="NI290" s="23">
        <v>0</v>
      </c>
      <c r="NK290" s="23" t="s">
        <v>807</v>
      </c>
      <c r="NN290" s="23" t="s">
        <v>781</v>
      </c>
      <c r="NO290" s="23" t="s">
        <v>871</v>
      </c>
      <c r="NP290" s="23">
        <v>0</v>
      </c>
      <c r="NQ290" s="23">
        <v>0</v>
      </c>
      <c r="NR290" s="23">
        <v>0</v>
      </c>
      <c r="NS290" s="23">
        <v>0</v>
      </c>
      <c r="NT290" s="23">
        <v>0</v>
      </c>
      <c r="NU290" s="23">
        <v>0</v>
      </c>
      <c r="NV290" s="23">
        <v>0</v>
      </c>
      <c r="NW290" s="23">
        <v>0</v>
      </c>
      <c r="NX290" s="23">
        <v>0</v>
      </c>
      <c r="NY290" s="23">
        <v>1</v>
      </c>
      <c r="NZ290" s="23">
        <v>0</v>
      </c>
      <c r="OA290" s="23">
        <v>0</v>
      </c>
      <c r="OB290" s="23">
        <v>0</v>
      </c>
      <c r="OC290" s="23">
        <v>0</v>
      </c>
      <c r="AAB290" s="23" t="s">
        <v>2185</v>
      </c>
      <c r="AAC290" s="25">
        <v>174796228</v>
      </c>
      <c r="AAD290" s="23">
        <v>44315.551087962958</v>
      </c>
      <c r="AAF290" s="23" t="s">
        <v>2172</v>
      </c>
      <c r="AAG290" s="23" t="s">
        <v>2173</v>
      </c>
      <c r="AAJ290" s="23">
        <v>297</v>
      </c>
    </row>
    <row r="291" spans="1:712" x14ac:dyDescent="0.3">
      <c r="A291" s="23" t="s">
        <v>3362</v>
      </c>
      <c r="B291" s="25">
        <v>44314.395838680553</v>
      </c>
      <c r="C291" s="25">
        <v>44314.400545856479</v>
      </c>
      <c r="D291" s="25">
        <v>44314</v>
      </c>
      <c r="E291" s="23" t="s">
        <v>2183</v>
      </c>
      <c r="F291" s="23" t="s">
        <v>798</v>
      </c>
      <c r="G291" s="25">
        <v>44314</v>
      </c>
      <c r="H291" s="23" t="s">
        <v>791</v>
      </c>
      <c r="I291" s="23" t="s">
        <v>883</v>
      </c>
      <c r="J291" s="23" t="s">
        <v>883</v>
      </c>
      <c r="K291" s="23" t="s">
        <v>883</v>
      </c>
      <c r="L291" s="23" t="s">
        <v>793</v>
      </c>
      <c r="M291" s="23" t="s">
        <v>3363</v>
      </c>
      <c r="N291" s="23" t="s">
        <v>3364</v>
      </c>
      <c r="O291" s="23">
        <v>0</v>
      </c>
      <c r="P291" s="23">
        <v>0</v>
      </c>
      <c r="Q291" s="23">
        <v>0</v>
      </c>
      <c r="R291" s="23">
        <v>0</v>
      </c>
      <c r="S291" s="23">
        <v>0</v>
      </c>
      <c r="T291" s="23">
        <v>0</v>
      </c>
      <c r="U291" s="23">
        <v>0</v>
      </c>
      <c r="V291" s="23">
        <v>0</v>
      </c>
      <c r="W291" s="23">
        <v>1</v>
      </c>
      <c r="X291" s="23">
        <v>1</v>
      </c>
      <c r="Y291" s="23">
        <v>0</v>
      </c>
      <c r="Z291" s="23">
        <v>0</v>
      </c>
      <c r="AA291" s="23">
        <v>1</v>
      </c>
      <c r="AB291" s="23">
        <v>0</v>
      </c>
      <c r="AC291" s="23">
        <v>0</v>
      </c>
      <c r="AD291" s="23">
        <v>0</v>
      </c>
      <c r="AE291" s="23">
        <v>0</v>
      </c>
      <c r="AF291" s="23">
        <v>0</v>
      </c>
      <c r="AG291" s="23">
        <v>0</v>
      </c>
      <c r="AH291" s="23">
        <v>0</v>
      </c>
      <c r="AI291" s="23">
        <v>0</v>
      </c>
      <c r="AJ291" s="23">
        <v>0</v>
      </c>
      <c r="AK291" s="23">
        <v>0</v>
      </c>
      <c r="JP291" s="23" t="s">
        <v>808</v>
      </c>
      <c r="JQ291" s="23">
        <v>1000</v>
      </c>
      <c r="JR291" s="23">
        <v>800</v>
      </c>
      <c r="JS291" s="23">
        <v>280</v>
      </c>
      <c r="JU291" s="23">
        <v>158</v>
      </c>
      <c r="JV291" s="23">
        <v>77.215189873417728</v>
      </c>
      <c r="JW291" s="23">
        <v>122</v>
      </c>
      <c r="JX291" s="23" t="s">
        <v>3365</v>
      </c>
      <c r="JY291" s="23" t="s">
        <v>794</v>
      </c>
      <c r="KB291" s="23" t="s">
        <v>781</v>
      </c>
      <c r="KC291" s="23" t="s">
        <v>871</v>
      </c>
      <c r="KD291" s="23">
        <v>0</v>
      </c>
      <c r="KE291" s="23">
        <v>0</v>
      </c>
      <c r="KF291" s="23">
        <v>0</v>
      </c>
      <c r="KG291" s="23">
        <v>0</v>
      </c>
      <c r="KH291" s="23">
        <v>0</v>
      </c>
      <c r="KI291" s="23">
        <v>0</v>
      </c>
      <c r="KJ291" s="23">
        <v>0</v>
      </c>
      <c r="KK291" s="23">
        <v>0</v>
      </c>
      <c r="KL291" s="23">
        <v>0</v>
      </c>
      <c r="KM291" s="23">
        <v>1</v>
      </c>
      <c r="KN291" s="23">
        <v>0</v>
      </c>
      <c r="KO291" s="23">
        <v>0</v>
      </c>
      <c r="KP291" s="23">
        <v>0</v>
      </c>
      <c r="KQ291" s="23">
        <v>0</v>
      </c>
      <c r="KT291" s="23" t="s">
        <v>808</v>
      </c>
      <c r="KU291" s="23">
        <v>1000</v>
      </c>
      <c r="KV291" s="23">
        <v>700</v>
      </c>
      <c r="KW291" s="23">
        <v>350</v>
      </c>
      <c r="KY291" s="23">
        <v>350</v>
      </c>
      <c r="KZ291" s="23">
        <v>0</v>
      </c>
      <c r="LA291" s="23">
        <v>0</v>
      </c>
      <c r="LC291" s="23" t="s">
        <v>794</v>
      </c>
      <c r="LF291" s="23" t="s">
        <v>785</v>
      </c>
      <c r="PJ291" s="23" t="s">
        <v>808</v>
      </c>
      <c r="PK291" s="23">
        <v>1000</v>
      </c>
      <c r="PL291" s="23">
        <v>1300</v>
      </c>
      <c r="PM291" s="23">
        <v>195</v>
      </c>
      <c r="PO291" s="23">
        <v>117</v>
      </c>
      <c r="PP291" s="23">
        <v>66.666666666666657</v>
      </c>
      <c r="PQ291" s="23">
        <v>78</v>
      </c>
      <c r="PR291" s="23" t="s">
        <v>3318</v>
      </c>
      <c r="PS291" s="23" t="s">
        <v>794</v>
      </c>
      <c r="PV291" s="23" t="s">
        <v>785</v>
      </c>
      <c r="AAB291" s="23" t="s">
        <v>2185</v>
      </c>
      <c r="AAC291" s="25">
        <v>174796271</v>
      </c>
      <c r="AAD291" s="23">
        <v>44315.551284722227</v>
      </c>
      <c r="AAF291" s="23" t="s">
        <v>2172</v>
      </c>
      <c r="AAG291" s="23" t="s">
        <v>2173</v>
      </c>
      <c r="AAJ291" s="23">
        <v>298</v>
      </c>
    </row>
    <row r="292" spans="1:712" x14ac:dyDescent="0.3">
      <c r="A292" s="23" t="s">
        <v>3366</v>
      </c>
      <c r="B292" s="25">
        <v>44314.423841111122</v>
      </c>
      <c r="C292" s="25">
        <v>44314.439235046302</v>
      </c>
      <c r="D292" s="25">
        <v>44314</v>
      </c>
      <c r="E292" s="23" t="s">
        <v>2183</v>
      </c>
      <c r="F292" s="23" t="s">
        <v>798</v>
      </c>
      <c r="G292" s="25">
        <v>44314</v>
      </c>
      <c r="H292" s="23" t="s">
        <v>791</v>
      </c>
      <c r="I292" s="23" t="s">
        <v>883</v>
      </c>
      <c r="J292" s="23" t="s">
        <v>883</v>
      </c>
      <c r="K292" s="23" t="s">
        <v>883</v>
      </c>
      <c r="L292" s="23" t="s">
        <v>793</v>
      </c>
      <c r="M292" s="23" t="s">
        <v>3367</v>
      </c>
      <c r="N292" s="23" t="s">
        <v>3364</v>
      </c>
      <c r="O292" s="23">
        <v>0</v>
      </c>
      <c r="P292" s="23">
        <v>0</v>
      </c>
      <c r="Q292" s="23">
        <v>0</v>
      </c>
      <c r="R292" s="23">
        <v>0</v>
      </c>
      <c r="S292" s="23">
        <v>0</v>
      </c>
      <c r="T292" s="23">
        <v>0</v>
      </c>
      <c r="U292" s="23">
        <v>0</v>
      </c>
      <c r="V292" s="23">
        <v>0</v>
      </c>
      <c r="W292" s="23">
        <v>1</v>
      </c>
      <c r="X292" s="23">
        <v>1</v>
      </c>
      <c r="Y292" s="23">
        <v>0</v>
      </c>
      <c r="Z292" s="23">
        <v>0</v>
      </c>
      <c r="AA292" s="23">
        <v>1</v>
      </c>
      <c r="AB292" s="23">
        <v>0</v>
      </c>
      <c r="AC292" s="23">
        <v>0</v>
      </c>
      <c r="AD292" s="23">
        <v>0</v>
      </c>
      <c r="AE292" s="23">
        <v>0</v>
      </c>
      <c r="AF292" s="23">
        <v>0</v>
      </c>
      <c r="AG292" s="23">
        <v>0</v>
      </c>
      <c r="AH292" s="23">
        <v>0</v>
      </c>
      <c r="AI292" s="23">
        <v>0</v>
      </c>
      <c r="AJ292" s="23">
        <v>0</v>
      </c>
      <c r="AK292" s="23">
        <v>0</v>
      </c>
      <c r="JP292" s="23" t="s">
        <v>808</v>
      </c>
      <c r="JQ292" s="23">
        <v>1000</v>
      </c>
      <c r="JR292" s="23">
        <v>800</v>
      </c>
      <c r="JS292" s="23">
        <v>280</v>
      </c>
      <c r="JU292" s="23">
        <v>158</v>
      </c>
      <c r="JV292" s="23">
        <v>77.215189873417728</v>
      </c>
      <c r="JW292" s="23">
        <v>122</v>
      </c>
      <c r="JX292" s="23" t="s">
        <v>3318</v>
      </c>
      <c r="JY292" s="23" t="s">
        <v>794</v>
      </c>
      <c r="KB292" s="23" t="s">
        <v>785</v>
      </c>
      <c r="KT292" s="23" t="s">
        <v>808</v>
      </c>
      <c r="KU292" s="23">
        <v>1000</v>
      </c>
      <c r="KV292" s="23">
        <v>700</v>
      </c>
      <c r="KW292" s="23">
        <v>350</v>
      </c>
      <c r="KY292" s="23">
        <v>350</v>
      </c>
      <c r="KZ292" s="23">
        <v>0</v>
      </c>
      <c r="LA292" s="23">
        <v>0</v>
      </c>
      <c r="LC292" s="23" t="s">
        <v>794</v>
      </c>
      <c r="LF292" s="23" t="s">
        <v>785</v>
      </c>
      <c r="PJ292" s="23" t="s">
        <v>808</v>
      </c>
      <c r="PK292" s="23">
        <v>1000</v>
      </c>
      <c r="PL292" s="23">
        <v>1300</v>
      </c>
      <c r="PM292" s="23">
        <v>195</v>
      </c>
      <c r="PO292" s="23">
        <v>117</v>
      </c>
      <c r="PP292" s="23">
        <v>66.666666666666657</v>
      </c>
      <c r="PQ292" s="23">
        <v>78</v>
      </c>
      <c r="PR292" s="23" t="s">
        <v>3368</v>
      </c>
      <c r="PS292" s="23" t="s">
        <v>794</v>
      </c>
      <c r="PV292" s="23" t="s">
        <v>785</v>
      </c>
      <c r="AAB292" s="23" t="s">
        <v>2185</v>
      </c>
      <c r="AAC292" s="25">
        <v>174796374</v>
      </c>
      <c r="AAD292" s="23">
        <v>44315.551493055551</v>
      </c>
      <c r="AAF292" s="23" t="s">
        <v>2172</v>
      </c>
      <c r="AAG292" s="23" t="s">
        <v>2173</v>
      </c>
      <c r="AAJ292" s="23">
        <v>299</v>
      </c>
    </row>
    <row r="293" spans="1:712" x14ac:dyDescent="0.3">
      <c r="A293" s="23" t="s">
        <v>3369</v>
      </c>
      <c r="B293" s="25">
        <v>44314.471740578701</v>
      </c>
      <c r="C293" s="25">
        <v>44314.473791886572</v>
      </c>
      <c r="D293" s="25">
        <v>44314</v>
      </c>
      <c r="E293" s="23" t="s">
        <v>2183</v>
      </c>
      <c r="F293" s="23" t="s">
        <v>798</v>
      </c>
      <c r="G293" s="25">
        <v>44314</v>
      </c>
      <c r="H293" s="23" t="s">
        <v>791</v>
      </c>
      <c r="I293" s="23" t="s">
        <v>883</v>
      </c>
      <c r="J293" s="23" t="s">
        <v>883</v>
      </c>
      <c r="K293" s="23" t="s">
        <v>883</v>
      </c>
      <c r="L293" s="23" t="s">
        <v>793</v>
      </c>
      <c r="M293" s="23" t="s">
        <v>3370</v>
      </c>
      <c r="N293" s="23" t="s">
        <v>3364</v>
      </c>
      <c r="O293" s="23">
        <v>0</v>
      </c>
      <c r="P293" s="23">
        <v>0</v>
      </c>
      <c r="Q293" s="23">
        <v>0</v>
      </c>
      <c r="R293" s="23">
        <v>0</v>
      </c>
      <c r="S293" s="23">
        <v>0</v>
      </c>
      <c r="T293" s="23">
        <v>0</v>
      </c>
      <c r="U293" s="23">
        <v>0</v>
      </c>
      <c r="V293" s="23">
        <v>0</v>
      </c>
      <c r="W293" s="23">
        <v>1</v>
      </c>
      <c r="X293" s="23">
        <v>1</v>
      </c>
      <c r="Y293" s="23">
        <v>0</v>
      </c>
      <c r="Z293" s="23">
        <v>0</v>
      </c>
      <c r="AA293" s="23">
        <v>1</v>
      </c>
      <c r="AB293" s="23">
        <v>0</v>
      </c>
      <c r="AC293" s="23">
        <v>0</v>
      </c>
      <c r="AD293" s="23">
        <v>0</v>
      </c>
      <c r="AE293" s="23">
        <v>0</v>
      </c>
      <c r="AF293" s="23">
        <v>0</v>
      </c>
      <c r="AG293" s="23">
        <v>0</v>
      </c>
      <c r="AH293" s="23">
        <v>0</v>
      </c>
      <c r="AI293" s="23">
        <v>0</v>
      </c>
      <c r="AJ293" s="23">
        <v>0</v>
      </c>
      <c r="AK293" s="23">
        <v>0</v>
      </c>
      <c r="JP293" s="23" t="s">
        <v>808</v>
      </c>
      <c r="JQ293" s="23">
        <v>1000</v>
      </c>
      <c r="JR293" s="23">
        <v>800</v>
      </c>
      <c r="JS293" s="23">
        <v>280</v>
      </c>
      <c r="JU293" s="23">
        <v>158</v>
      </c>
      <c r="JV293" s="23">
        <v>77.215189873417728</v>
      </c>
      <c r="JW293" s="23">
        <v>122</v>
      </c>
      <c r="JX293" s="23" t="s">
        <v>3318</v>
      </c>
      <c r="JY293" s="23" t="s">
        <v>794</v>
      </c>
      <c r="KB293" s="23" t="s">
        <v>785</v>
      </c>
      <c r="KT293" s="23" t="s">
        <v>808</v>
      </c>
      <c r="KU293" s="23">
        <v>1000</v>
      </c>
      <c r="KV293" s="23">
        <v>700</v>
      </c>
      <c r="KW293" s="23">
        <v>350</v>
      </c>
      <c r="KY293" s="23">
        <v>350</v>
      </c>
      <c r="KZ293" s="23">
        <v>0</v>
      </c>
      <c r="LA293" s="23">
        <v>0</v>
      </c>
      <c r="LC293" s="23" t="s">
        <v>794</v>
      </c>
      <c r="LF293" s="23" t="s">
        <v>785</v>
      </c>
      <c r="PJ293" s="23" t="s">
        <v>808</v>
      </c>
      <c r="PK293" s="23">
        <v>1000</v>
      </c>
      <c r="PL293" s="23">
        <v>1400</v>
      </c>
      <c r="PM293" s="23">
        <v>210</v>
      </c>
      <c r="PO293" s="23">
        <v>117</v>
      </c>
      <c r="PP293" s="23">
        <v>79.487179487179489</v>
      </c>
      <c r="PQ293" s="23">
        <v>93</v>
      </c>
      <c r="PR293" s="23" t="s">
        <v>3371</v>
      </c>
      <c r="PS293" s="23" t="s">
        <v>794</v>
      </c>
      <c r="PV293" s="23" t="s">
        <v>785</v>
      </c>
      <c r="AAB293" s="23" t="s">
        <v>2185</v>
      </c>
      <c r="AAC293" s="25">
        <v>174796432</v>
      </c>
      <c r="AAD293" s="23">
        <v>44315.551631944443</v>
      </c>
      <c r="AAF293" s="23" t="s">
        <v>2172</v>
      </c>
      <c r="AAG293" s="23" t="s">
        <v>2173</v>
      </c>
      <c r="AAJ293" s="23">
        <v>300</v>
      </c>
    </row>
    <row r="294" spans="1:712" x14ac:dyDescent="0.3">
      <c r="A294" s="23" t="s">
        <v>3372</v>
      </c>
      <c r="B294" s="25">
        <v>44314.525944930559</v>
      </c>
      <c r="C294" s="25">
        <v>44314.534167905091</v>
      </c>
      <c r="D294" s="25">
        <v>44314</v>
      </c>
      <c r="E294" s="23" t="s">
        <v>2183</v>
      </c>
      <c r="F294" s="23" t="s">
        <v>798</v>
      </c>
      <c r="G294" s="25">
        <v>44314</v>
      </c>
      <c r="H294" s="23" t="s">
        <v>791</v>
      </c>
      <c r="I294" s="23" t="s">
        <v>883</v>
      </c>
      <c r="J294" s="23" t="s">
        <v>883</v>
      </c>
      <c r="K294" s="23" t="s">
        <v>883</v>
      </c>
      <c r="L294" s="23" t="s">
        <v>793</v>
      </c>
      <c r="M294" s="23" t="s">
        <v>3373</v>
      </c>
      <c r="N294" s="23" t="s">
        <v>3364</v>
      </c>
      <c r="O294" s="23">
        <v>0</v>
      </c>
      <c r="P294" s="23">
        <v>0</v>
      </c>
      <c r="Q294" s="23">
        <v>0</v>
      </c>
      <c r="R294" s="23">
        <v>0</v>
      </c>
      <c r="S294" s="23">
        <v>0</v>
      </c>
      <c r="T294" s="23">
        <v>0</v>
      </c>
      <c r="U294" s="23">
        <v>0</v>
      </c>
      <c r="V294" s="23">
        <v>0</v>
      </c>
      <c r="W294" s="23">
        <v>1</v>
      </c>
      <c r="X294" s="23">
        <v>1</v>
      </c>
      <c r="Y294" s="23">
        <v>0</v>
      </c>
      <c r="Z294" s="23">
        <v>0</v>
      </c>
      <c r="AA294" s="23">
        <v>1</v>
      </c>
      <c r="AB294" s="23">
        <v>0</v>
      </c>
      <c r="AC294" s="23">
        <v>0</v>
      </c>
      <c r="AD294" s="23">
        <v>0</v>
      </c>
      <c r="AE294" s="23">
        <v>0</v>
      </c>
      <c r="AF294" s="23">
        <v>0</v>
      </c>
      <c r="AG294" s="23">
        <v>0</v>
      </c>
      <c r="AH294" s="23">
        <v>0</v>
      </c>
      <c r="AI294" s="23">
        <v>0</v>
      </c>
      <c r="AJ294" s="23">
        <v>0</v>
      </c>
      <c r="AK294" s="23">
        <v>0</v>
      </c>
      <c r="JP294" s="23" t="s">
        <v>808</v>
      </c>
      <c r="JQ294" s="23">
        <v>1000</v>
      </c>
      <c r="JR294" s="23">
        <v>900</v>
      </c>
      <c r="JS294" s="23">
        <v>315</v>
      </c>
      <c r="JU294" s="23">
        <v>158</v>
      </c>
      <c r="JV294" s="23">
        <v>99.367088607594937</v>
      </c>
      <c r="JW294" s="23">
        <v>157</v>
      </c>
      <c r="JX294" s="23" t="s">
        <v>3374</v>
      </c>
      <c r="JY294" s="23" t="s">
        <v>794</v>
      </c>
      <c r="KB294" s="23" t="s">
        <v>781</v>
      </c>
      <c r="KC294" s="23" t="s">
        <v>871</v>
      </c>
      <c r="KD294" s="23">
        <v>0</v>
      </c>
      <c r="KE294" s="23">
        <v>0</v>
      </c>
      <c r="KF294" s="23">
        <v>0</v>
      </c>
      <c r="KG294" s="23">
        <v>0</v>
      </c>
      <c r="KH294" s="23">
        <v>0</v>
      </c>
      <c r="KI294" s="23">
        <v>0</v>
      </c>
      <c r="KJ294" s="23">
        <v>0</v>
      </c>
      <c r="KK294" s="23">
        <v>0</v>
      </c>
      <c r="KL294" s="23">
        <v>0</v>
      </c>
      <c r="KM294" s="23">
        <v>1</v>
      </c>
      <c r="KN294" s="23">
        <v>0</v>
      </c>
      <c r="KO294" s="23">
        <v>0</v>
      </c>
      <c r="KP294" s="23">
        <v>0</v>
      </c>
      <c r="KQ294" s="23">
        <v>0</v>
      </c>
      <c r="KT294" s="23" t="s">
        <v>808</v>
      </c>
      <c r="KU294" s="23">
        <v>1000</v>
      </c>
      <c r="KV294" s="23">
        <v>700</v>
      </c>
      <c r="KW294" s="23">
        <v>350</v>
      </c>
      <c r="KY294" s="23">
        <v>350</v>
      </c>
      <c r="KZ294" s="23">
        <v>0</v>
      </c>
      <c r="LA294" s="23">
        <v>0</v>
      </c>
      <c r="LC294" s="23" t="s">
        <v>794</v>
      </c>
      <c r="LF294" s="23" t="s">
        <v>785</v>
      </c>
      <c r="PJ294" s="23" t="s">
        <v>808</v>
      </c>
      <c r="PK294" s="23">
        <v>1500</v>
      </c>
      <c r="PO294" s="23">
        <v>117</v>
      </c>
      <c r="PP294" s="23">
        <v>-14.52991452991453</v>
      </c>
      <c r="PQ294" s="23">
        <v>-17</v>
      </c>
      <c r="PR294" s="23" t="s">
        <v>3374</v>
      </c>
      <c r="PS294" s="23" t="s">
        <v>794</v>
      </c>
      <c r="PV294" s="23" t="s">
        <v>785</v>
      </c>
      <c r="AAB294" s="23" t="s">
        <v>2185</v>
      </c>
      <c r="AAC294" s="25">
        <v>174796496</v>
      </c>
      <c r="AAD294" s="23">
        <v>44315.551770833343</v>
      </c>
      <c r="AAF294" s="23" t="s">
        <v>2172</v>
      </c>
      <c r="AAG294" s="23" t="s">
        <v>2173</v>
      </c>
      <c r="AAJ294" s="23">
        <v>301</v>
      </c>
    </row>
    <row r="295" spans="1:712" x14ac:dyDescent="0.3">
      <c r="A295" s="23" t="s">
        <v>3375</v>
      </c>
      <c r="B295" s="25">
        <v>44313.444317685193</v>
      </c>
      <c r="C295" s="25">
        <v>44313.445414965267</v>
      </c>
      <c r="D295" s="25">
        <v>44313</v>
      </c>
      <c r="E295" s="23" t="s">
        <v>2183</v>
      </c>
      <c r="F295" s="23" t="s">
        <v>798</v>
      </c>
      <c r="G295" s="25">
        <v>44313</v>
      </c>
      <c r="H295" s="23" t="s">
        <v>791</v>
      </c>
      <c r="I295" s="23" t="s">
        <v>883</v>
      </c>
      <c r="J295" s="23" t="s">
        <v>883</v>
      </c>
      <c r="K295" s="23" t="s">
        <v>883</v>
      </c>
      <c r="L295" s="23" t="s">
        <v>793</v>
      </c>
      <c r="M295" s="23" t="s">
        <v>3376</v>
      </c>
      <c r="N295" s="23" t="s">
        <v>801</v>
      </c>
      <c r="O295" s="23">
        <v>0</v>
      </c>
      <c r="P295" s="23">
        <v>0</v>
      </c>
      <c r="Q295" s="23">
        <v>0</v>
      </c>
      <c r="R295" s="23">
        <v>0</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0</v>
      </c>
      <c r="AI295" s="23">
        <v>0</v>
      </c>
      <c r="AJ295" s="23">
        <v>1</v>
      </c>
      <c r="AK295" s="23">
        <v>0</v>
      </c>
      <c r="YN295" s="23" t="s">
        <v>781</v>
      </c>
      <c r="YP295" s="23">
        <v>1300</v>
      </c>
      <c r="YQ295" s="23">
        <v>1300</v>
      </c>
      <c r="YS295" s="23">
        <v>1200</v>
      </c>
      <c r="YT295" s="23">
        <v>8.3333333333333321</v>
      </c>
      <c r="YU295" s="23">
        <v>100</v>
      </c>
      <c r="YW295" s="23" t="s">
        <v>796</v>
      </c>
      <c r="YX295" s="23" t="s">
        <v>806</v>
      </c>
      <c r="YZ295" s="23" t="s">
        <v>785</v>
      </c>
      <c r="AAB295" s="23" t="s">
        <v>2185</v>
      </c>
      <c r="AAC295" s="25">
        <v>174797068</v>
      </c>
      <c r="AAD295" s="23">
        <v>44315.552800925929</v>
      </c>
      <c r="AAF295" s="23" t="s">
        <v>2172</v>
      </c>
      <c r="AAG295" s="23" t="s">
        <v>2173</v>
      </c>
      <c r="AAJ295" s="23">
        <v>302</v>
      </c>
    </row>
    <row r="296" spans="1:712" x14ac:dyDescent="0.3">
      <c r="A296" s="23" t="s">
        <v>3377</v>
      </c>
      <c r="B296" s="25">
        <v>44314.359407175929</v>
      </c>
      <c r="C296" s="25">
        <v>44314.364368032402</v>
      </c>
      <c r="D296" s="25">
        <v>44314</v>
      </c>
      <c r="E296" s="23" t="s">
        <v>2183</v>
      </c>
      <c r="F296" s="23" t="s">
        <v>798</v>
      </c>
      <c r="G296" s="25">
        <v>44314</v>
      </c>
      <c r="H296" s="23" t="s">
        <v>791</v>
      </c>
      <c r="I296" s="23" t="s">
        <v>883</v>
      </c>
      <c r="J296" s="23" t="s">
        <v>883</v>
      </c>
      <c r="K296" s="23" t="s">
        <v>883</v>
      </c>
      <c r="L296" s="23" t="s">
        <v>793</v>
      </c>
      <c r="M296" s="23" t="s">
        <v>3378</v>
      </c>
      <c r="N296" s="23" t="s">
        <v>809</v>
      </c>
      <c r="O296" s="23">
        <v>0</v>
      </c>
      <c r="P296" s="23">
        <v>0</v>
      </c>
      <c r="Q296" s="23">
        <v>0</v>
      </c>
      <c r="R296" s="23">
        <v>0</v>
      </c>
      <c r="S296" s="23">
        <v>0</v>
      </c>
      <c r="T296" s="23">
        <v>0</v>
      </c>
      <c r="U296" s="23">
        <v>0</v>
      </c>
      <c r="V296" s="23">
        <v>0</v>
      </c>
      <c r="W296" s="23">
        <v>0</v>
      </c>
      <c r="X296" s="23">
        <v>0</v>
      </c>
      <c r="Y296" s="23">
        <v>0</v>
      </c>
      <c r="Z296" s="23">
        <v>0</v>
      </c>
      <c r="AA296" s="23">
        <v>0</v>
      </c>
      <c r="AB296" s="23">
        <v>0</v>
      </c>
      <c r="AC296" s="23">
        <v>0</v>
      </c>
      <c r="AD296" s="23">
        <v>1</v>
      </c>
      <c r="AE296" s="23">
        <v>0</v>
      </c>
      <c r="AF296" s="23">
        <v>0</v>
      </c>
      <c r="AG296" s="23">
        <v>0</v>
      </c>
      <c r="AH296" s="23">
        <v>0</v>
      </c>
      <c r="AI296" s="23">
        <v>0</v>
      </c>
      <c r="AJ296" s="23">
        <v>0</v>
      </c>
      <c r="AK296" s="23">
        <v>0</v>
      </c>
      <c r="NB296" s="23" t="s">
        <v>781</v>
      </c>
      <c r="ND296" s="23">
        <v>1500</v>
      </c>
      <c r="NE296" s="23">
        <v>1500</v>
      </c>
      <c r="NG296" s="23">
        <v>1500</v>
      </c>
      <c r="NH296" s="23">
        <v>0</v>
      </c>
      <c r="NI296" s="23">
        <v>0</v>
      </c>
      <c r="NK296" s="23" t="s">
        <v>807</v>
      </c>
      <c r="NN296" s="23" t="s">
        <v>781</v>
      </c>
      <c r="NO296" s="23" t="s">
        <v>871</v>
      </c>
      <c r="NP296" s="23">
        <v>0</v>
      </c>
      <c r="NQ296" s="23">
        <v>0</v>
      </c>
      <c r="NR296" s="23">
        <v>0</v>
      </c>
      <c r="NS296" s="23">
        <v>0</v>
      </c>
      <c r="NT296" s="23">
        <v>0</v>
      </c>
      <c r="NU296" s="23">
        <v>0</v>
      </c>
      <c r="NV296" s="23">
        <v>0</v>
      </c>
      <c r="NW296" s="23">
        <v>0</v>
      </c>
      <c r="NX296" s="23">
        <v>0</v>
      </c>
      <c r="NY296" s="23">
        <v>1</v>
      </c>
      <c r="NZ296" s="23">
        <v>0</v>
      </c>
      <c r="OA296" s="23">
        <v>0</v>
      </c>
      <c r="OB296" s="23">
        <v>0</v>
      </c>
      <c r="OC296" s="23">
        <v>0</v>
      </c>
      <c r="AAB296" s="23" t="s">
        <v>2185</v>
      </c>
      <c r="AAC296" s="25">
        <v>174797100</v>
      </c>
      <c r="AAD296" s="23">
        <v>44315.552893518507</v>
      </c>
      <c r="AAF296" s="23" t="s">
        <v>2172</v>
      </c>
      <c r="AAG296" s="23" t="s">
        <v>2173</v>
      </c>
      <c r="AAJ296" s="23">
        <v>303</v>
      </c>
    </row>
    <row r="297" spans="1:712" x14ac:dyDescent="0.3">
      <c r="A297" s="23" t="s">
        <v>3379</v>
      </c>
      <c r="B297" s="25">
        <v>44314.548532280103</v>
      </c>
      <c r="C297" s="25">
        <v>44314.554467187503</v>
      </c>
      <c r="D297" s="25">
        <v>44314</v>
      </c>
      <c r="E297" s="23" t="s">
        <v>2183</v>
      </c>
      <c r="F297" s="23" t="s">
        <v>798</v>
      </c>
      <c r="G297" s="25">
        <v>44314</v>
      </c>
      <c r="H297" s="23" t="s">
        <v>791</v>
      </c>
      <c r="I297" s="23" t="s">
        <v>883</v>
      </c>
      <c r="J297" s="23" t="s">
        <v>883</v>
      </c>
      <c r="K297" s="23" t="s">
        <v>883</v>
      </c>
      <c r="L297" s="23" t="s">
        <v>793</v>
      </c>
      <c r="M297" s="23" t="s">
        <v>3380</v>
      </c>
      <c r="N297" s="23" t="s">
        <v>3364</v>
      </c>
      <c r="O297" s="23">
        <v>0</v>
      </c>
      <c r="P297" s="23">
        <v>0</v>
      </c>
      <c r="Q297" s="23">
        <v>0</v>
      </c>
      <c r="R297" s="23">
        <v>0</v>
      </c>
      <c r="S297" s="23">
        <v>0</v>
      </c>
      <c r="T297" s="23">
        <v>0</v>
      </c>
      <c r="U297" s="23">
        <v>0</v>
      </c>
      <c r="V297" s="23">
        <v>0</v>
      </c>
      <c r="W297" s="23">
        <v>1</v>
      </c>
      <c r="X297" s="23">
        <v>1</v>
      </c>
      <c r="Y297" s="23">
        <v>0</v>
      </c>
      <c r="Z297" s="23">
        <v>0</v>
      </c>
      <c r="AA297" s="23">
        <v>1</v>
      </c>
      <c r="AB297" s="23">
        <v>0</v>
      </c>
      <c r="AC297" s="23">
        <v>0</v>
      </c>
      <c r="AD297" s="23">
        <v>0</v>
      </c>
      <c r="AE297" s="23">
        <v>0</v>
      </c>
      <c r="AF297" s="23">
        <v>0</v>
      </c>
      <c r="AG297" s="23">
        <v>0</v>
      </c>
      <c r="AH297" s="23">
        <v>0</v>
      </c>
      <c r="AI297" s="23">
        <v>0</v>
      </c>
      <c r="AJ297" s="23">
        <v>0</v>
      </c>
      <c r="AK297" s="23">
        <v>0</v>
      </c>
      <c r="JP297" s="23" t="s">
        <v>808</v>
      </c>
      <c r="JQ297" s="23">
        <v>1000</v>
      </c>
      <c r="JR297" s="23">
        <v>900</v>
      </c>
      <c r="JS297" s="23">
        <v>315</v>
      </c>
      <c r="JU297" s="23">
        <v>158</v>
      </c>
      <c r="JV297" s="23">
        <v>99.367088607594937</v>
      </c>
      <c r="JW297" s="23">
        <v>157</v>
      </c>
      <c r="JX297" s="23" t="s">
        <v>3381</v>
      </c>
      <c r="JY297" s="23" t="s">
        <v>794</v>
      </c>
      <c r="KB297" s="23" t="s">
        <v>785</v>
      </c>
      <c r="KT297" s="23" t="s">
        <v>808</v>
      </c>
      <c r="KU297" s="23">
        <v>1000</v>
      </c>
      <c r="KV297" s="23">
        <v>750</v>
      </c>
      <c r="KW297" s="23">
        <v>375</v>
      </c>
      <c r="KY297" s="23">
        <v>350</v>
      </c>
      <c r="KZ297" s="23">
        <v>7.1428571428571423</v>
      </c>
      <c r="LA297" s="23">
        <v>25</v>
      </c>
      <c r="LC297" s="23" t="s">
        <v>794</v>
      </c>
      <c r="LF297" s="23" t="s">
        <v>785</v>
      </c>
      <c r="PJ297" s="23" t="s">
        <v>808</v>
      </c>
      <c r="PK297" s="23">
        <v>1000</v>
      </c>
      <c r="PL297" s="23">
        <v>1500</v>
      </c>
      <c r="PM297" s="23">
        <v>225</v>
      </c>
      <c r="PO297" s="23">
        <v>117</v>
      </c>
      <c r="PP297" s="23">
        <v>92.307692307692307</v>
      </c>
      <c r="PQ297" s="23">
        <v>108</v>
      </c>
      <c r="PR297" s="23" t="s">
        <v>3382</v>
      </c>
      <c r="PS297" s="23" t="s">
        <v>807</v>
      </c>
      <c r="PV297" s="23" t="s">
        <v>781</v>
      </c>
      <c r="PW297" s="23" t="s">
        <v>871</v>
      </c>
      <c r="PX297" s="23">
        <v>0</v>
      </c>
      <c r="PY297" s="23">
        <v>0</v>
      </c>
      <c r="PZ297" s="23">
        <v>0</v>
      </c>
      <c r="QA297" s="23">
        <v>0</v>
      </c>
      <c r="QB297" s="23">
        <v>0</v>
      </c>
      <c r="QC297" s="23">
        <v>0</v>
      </c>
      <c r="QD297" s="23">
        <v>0</v>
      </c>
      <c r="QE297" s="23">
        <v>0</v>
      </c>
      <c r="QF297" s="23">
        <v>0</v>
      </c>
      <c r="QG297" s="23">
        <v>1</v>
      </c>
      <c r="QH297" s="23">
        <v>0</v>
      </c>
      <c r="QI297" s="23">
        <v>0</v>
      </c>
      <c r="QJ297" s="23">
        <v>0</v>
      </c>
      <c r="QK297" s="23">
        <v>0</v>
      </c>
      <c r="AAB297" s="23" t="s">
        <v>2185</v>
      </c>
      <c r="AAC297" s="25">
        <v>174797344</v>
      </c>
      <c r="AAD297" s="23">
        <v>44315.553472222222</v>
      </c>
      <c r="AAF297" s="23" t="s">
        <v>2172</v>
      </c>
      <c r="AAG297" s="23" t="s">
        <v>2173</v>
      </c>
      <c r="AAJ297" s="23">
        <v>304</v>
      </c>
    </row>
    <row r="298" spans="1:712" x14ac:dyDescent="0.3">
      <c r="A298" s="23" t="s">
        <v>3383</v>
      </c>
      <c r="B298" s="25">
        <v>44315.318548993062</v>
      </c>
      <c r="C298" s="25">
        <v>44315.323302766214</v>
      </c>
      <c r="D298" s="25">
        <v>44315</v>
      </c>
      <c r="E298" s="23" t="s">
        <v>2177</v>
      </c>
      <c r="F298" s="23" t="s">
        <v>798</v>
      </c>
      <c r="G298" s="25">
        <v>44315</v>
      </c>
      <c r="H298" s="23" t="s">
        <v>799</v>
      </c>
      <c r="I298" s="23" t="s">
        <v>800</v>
      </c>
      <c r="J298" s="23" t="s">
        <v>800</v>
      </c>
      <c r="K298" s="23" t="s">
        <v>800</v>
      </c>
      <c r="L298" s="23" t="s">
        <v>793</v>
      </c>
      <c r="M298" s="23" t="s">
        <v>3384</v>
      </c>
      <c r="N298" s="23" t="s">
        <v>3173</v>
      </c>
      <c r="O298" s="23">
        <v>0</v>
      </c>
      <c r="P298" s="23">
        <v>0</v>
      </c>
      <c r="Q298" s="23">
        <v>0</v>
      </c>
      <c r="R298" s="23">
        <v>0</v>
      </c>
      <c r="S298" s="23">
        <v>0</v>
      </c>
      <c r="T298" s="23">
        <v>0</v>
      </c>
      <c r="U298" s="23">
        <v>0</v>
      </c>
      <c r="V298" s="23">
        <v>0</v>
      </c>
      <c r="W298" s="23">
        <v>1</v>
      </c>
      <c r="X298" s="23">
        <v>0</v>
      </c>
      <c r="Y298" s="23">
        <v>0</v>
      </c>
      <c r="Z298" s="23">
        <v>1</v>
      </c>
      <c r="AA298" s="23">
        <v>1</v>
      </c>
      <c r="AB298" s="23">
        <v>0</v>
      </c>
      <c r="AC298" s="23">
        <v>0</v>
      </c>
      <c r="AD298" s="23">
        <v>0</v>
      </c>
      <c r="AE298" s="23">
        <v>0</v>
      </c>
      <c r="AF298" s="23">
        <v>0</v>
      </c>
      <c r="AG298" s="23">
        <v>0</v>
      </c>
      <c r="AH298" s="23">
        <v>0</v>
      </c>
      <c r="AI298" s="23">
        <v>0</v>
      </c>
      <c r="AJ298" s="23">
        <v>0</v>
      </c>
      <c r="AK298" s="23">
        <v>0</v>
      </c>
      <c r="JP298" s="23" t="s">
        <v>786</v>
      </c>
      <c r="JR298" s="23">
        <v>200</v>
      </c>
      <c r="JS298" s="23">
        <v>200</v>
      </c>
      <c r="JU298" s="23">
        <v>200</v>
      </c>
      <c r="JV298" s="23">
        <v>0</v>
      </c>
      <c r="JW298" s="23">
        <v>0</v>
      </c>
      <c r="JY298" s="23" t="s">
        <v>796</v>
      </c>
      <c r="JZ298" s="23" t="s">
        <v>802</v>
      </c>
      <c r="KB298" s="23" t="s">
        <v>785</v>
      </c>
      <c r="OF298" s="23" t="s">
        <v>786</v>
      </c>
      <c r="OH298" s="23">
        <v>250</v>
      </c>
      <c r="OI298" s="23">
        <v>250</v>
      </c>
      <c r="OK298" s="23">
        <v>250</v>
      </c>
      <c r="OL298" s="23">
        <v>0</v>
      </c>
      <c r="OM298" s="23">
        <v>0</v>
      </c>
      <c r="OO298" s="23" t="s">
        <v>796</v>
      </c>
      <c r="OP298" s="23" t="s">
        <v>802</v>
      </c>
      <c r="OR298" s="23" t="s">
        <v>785</v>
      </c>
      <c r="PJ298" s="23" t="s">
        <v>786</v>
      </c>
      <c r="PL298" s="23">
        <v>500</v>
      </c>
      <c r="PM298" s="23">
        <v>500</v>
      </c>
      <c r="PO298" s="23">
        <v>500</v>
      </c>
      <c r="PP298" s="23">
        <v>0</v>
      </c>
      <c r="PQ298" s="23">
        <v>0</v>
      </c>
      <c r="PS298" s="23" t="s">
        <v>796</v>
      </c>
      <c r="PT298" s="23" t="s">
        <v>802</v>
      </c>
      <c r="PV298" s="23" t="s">
        <v>785</v>
      </c>
      <c r="AAB298" s="23" t="s">
        <v>2171</v>
      </c>
      <c r="AAC298" s="25">
        <v>174830864</v>
      </c>
      <c r="AAD298" s="23">
        <v>44315.633611111123</v>
      </c>
      <c r="AAF298" s="23" t="s">
        <v>2172</v>
      </c>
      <c r="AAG298" s="23" t="s">
        <v>2173</v>
      </c>
      <c r="AAJ298" s="23">
        <v>305</v>
      </c>
    </row>
    <row r="299" spans="1:712" x14ac:dyDescent="0.3">
      <c r="A299" s="23" t="s">
        <v>3385</v>
      </c>
      <c r="B299" s="25">
        <v>44315.326421620368</v>
      </c>
      <c r="C299" s="25">
        <v>44315.327667650461</v>
      </c>
      <c r="D299" s="25">
        <v>44315</v>
      </c>
      <c r="E299" s="23" t="s">
        <v>2177</v>
      </c>
      <c r="F299" s="23" t="s">
        <v>798</v>
      </c>
      <c r="G299" s="25">
        <v>44315</v>
      </c>
      <c r="H299" s="23" t="s">
        <v>799</v>
      </c>
      <c r="I299" s="23" t="s">
        <v>800</v>
      </c>
      <c r="J299" s="23" t="s">
        <v>800</v>
      </c>
      <c r="K299" s="23" t="s">
        <v>800</v>
      </c>
      <c r="L299" s="23" t="s">
        <v>793</v>
      </c>
      <c r="M299" s="23" t="s">
        <v>3386</v>
      </c>
      <c r="N299" s="23" t="s">
        <v>844</v>
      </c>
      <c r="O299" s="23">
        <v>0</v>
      </c>
      <c r="P299" s="23">
        <v>0</v>
      </c>
      <c r="Q299" s="23">
        <v>0</v>
      </c>
      <c r="R299" s="23">
        <v>0</v>
      </c>
      <c r="S299" s="23">
        <v>0</v>
      </c>
      <c r="T299" s="23">
        <v>0</v>
      </c>
      <c r="U299" s="23">
        <v>0</v>
      </c>
      <c r="V299" s="23">
        <v>0</v>
      </c>
      <c r="W299" s="23">
        <v>0</v>
      </c>
      <c r="X299" s="23">
        <v>1</v>
      </c>
      <c r="Y299" s="23">
        <v>0</v>
      </c>
      <c r="Z299" s="23">
        <v>0</v>
      </c>
      <c r="AA299" s="23">
        <v>0</v>
      </c>
      <c r="AB299" s="23">
        <v>0</v>
      </c>
      <c r="AC299" s="23">
        <v>0</v>
      </c>
      <c r="AD299" s="23">
        <v>0</v>
      </c>
      <c r="AE299" s="23">
        <v>0</v>
      </c>
      <c r="AF299" s="23">
        <v>0</v>
      </c>
      <c r="AG299" s="23">
        <v>0</v>
      </c>
      <c r="AH299" s="23">
        <v>0</v>
      </c>
      <c r="AI299" s="23">
        <v>0</v>
      </c>
      <c r="AJ299" s="23">
        <v>0</v>
      </c>
      <c r="AK299" s="23">
        <v>0</v>
      </c>
      <c r="KT299" s="23" t="s">
        <v>786</v>
      </c>
      <c r="KV299" s="23">
        <v>300</v>
      </c>
      <c r="KW299" s="23">
        <v>300</v>
      </c>
      <c r="KY299" s="23">
        <v>300</v>
      </c>
      <c r="KZ299" s="23">
        <v>0</v>
      </c>
      <c r="LA299" s="23">
        <v>0</v>
      </c>
      <c r="LC299" s="23" t="s">
        <v>794</v>
      </c>
      <c r="LF299" s="23" t="s">
        <v>785</v>
      </c>
      <c r="AAB299" s="23" t="s">
        <v>2171</v>
      </c>
      <c r="AAC299" s="25">
        <v>174830871</v>
      </c>
      <c r="AAD299" s="23">
        <v>44315.633634259262</v>
      </c>
      <c r="AAF299" s="23" t="s">
        <v>2172</v>
      </c>
      <c r="AAG299" s="23" t="s">
        <v>2173</v>
      </c>
      <c r="AAJ299" s="23">
        <v>306</v>
      </c>
    </row>
    <row r="300" spans="1:712" x14ac:dyDescent="0.3">
      <c r="A300" s="23" t="s">
        <v>3387</v>
      </c>
      <c r="B300" s="25">
        <v>44315.334224108803</v>
      </c>
      <c r="C300" s="25">
        <v>44315.335830474527</v>
      </c>
      <c r="D300" s="25">
        <v>44315</v>
      </c>
      <c r="E300" s="23" t="s">
        <v>2177</v>
      </c>
      <c r="F300" s="23" t="s">
        <v>798</v>
      </c>
      <c r="G300" s="25">
        <v>44315</v>
      </c>
      <c r="H300" s="23" t="s">
        <v>799</v>
      </c>
      <c r="I300" s="23" t="s">
        <v>800</v>
      </c>
      <c r="J300" s="23" t="s">
        <v>800</v>
      </c>
      <c r="K300" s="23" t="s">
        <v>800</v>
      </c>
      <c r="L300" s="23" t="s">
        <v>793</v>
      </c>
      <c r="M300" s="23" t="s">
        <v>3388</v>
      </c>
      <c r="N300" s="23" t="s">
        <v>809</v>
      </c>
      <c r="O300" s="23">
        <v>0</v>
      </c>
      <c r="P300" s="23">
        <v>0</v>
      </c>
      <c r="Q300" s="23">
        <v>0</v>
      </c>
      <c r="R300" s="23">
        <v>0</v>
      </c>
      <c r="S300" s="23">
        <v>0</v>
      </c>
      <c r="T300" s="23">
        <v>0</v>
      </c>
      <c r="U300" s="23">
        <v>0</v>
      </c>
      <c r="V300" s="23">
        <v>0</v>
      </c>
      <c r="W300" s="23">
        <v>0</v>
      </c>
      <c r="X300" s="23">
        <v>0</v>
      </c>
      <c r="Y300" s="23">
        <v>0</v>
      </c>
      <c r="Z300" s="23">
        <v>0</v>
      </c>
      <c r="AA300" s="23">
        <v>0</v>
      </c>
      <c r="AB300" s="23">
        <v>0</v>
      </c>
      <c r="AC300" s="23">
        <v>0</v>
      </c>
      <c r="AD300" s="23">
        <v>1</v>
      </c>
      <c r="AE300" s="23">
        <v>0</v>
      </c>
      <c r="AF300" s="23">
        <v>0</v>
      </c>
      <c r="AG300" s="23">
        <v>0</v>
      </c>
      <c r="AH300" s="23">
        <v>0</v>
      </c>
      <c r="AI300" s="23">
        <v>0</v>
      </c>
      <c r="AJ300" s="23">
        <v>0</v>
      </c>
      <c r="AK300" s="23">
        <v>0</v>
      </c>
      <c r="NB300" s="23" t="s">
        <v>781</v>
      </c>
      <c r="ND300" s="23">
        <v>1000</v>
      </c>
      <c r="NE300" s="23">
        <v>1000</v>
      </c>
      <c r="NG300" s="23">
        <v>1000</v>
      </c>
      <c r="NH300" s="23">
        <v>0</v>
      </c>
      <c r="NI300" s="23">
        <v>0</v>
      </c>
      <c r="NK300" s="23" t="s">
        <v>796</v>
      </c>
      <c r="NL300" s="23" t="s">
        <v>802</v>
      </c>
      <c r="NN300" s="23" t="s">
        <v>785</v>
      </c>
      <c r="AAB300" s="23" t="s">
        <v>2171</v>
      </c>
      <c r="AAC300" s="25">
        <v>174830879</v>
      </c>
      <c r="AAD300" s="23">
        <v>44315.633657407408</v>
      </c>
      <c r="AAF300" s="23" t="s">
        <v>2172</v>
      </c>
      <c r="AAG300" s="23" t="s">
        <v>2173</v>
      </c>
      <c r="AAJ300" s="23">
        <v>307</v>
      </c>
    </row>
    <row r="301" spans="1:712" x14ac:dyDescent="0.3">
      <c r="A301" s="23" t="s">
        <v>3389</v>
      </c>
      <c r="B301" s="25">
        <v>44315.341283194437</v>
      </c>
      <c r="C301" s="25">
        <v>44315.342298391202</v>
      </c>
      <c r="D301" s="25">
        <v>44315</v>
      </c>
      <c r="E301" s="23" t="s">
        <v>2177</v>
      </c>
      <c r="F301" s="23" t="s">
        <v>798</v>
      </c>
      <c r="G301" s="25">
        <v>44315</v>
      </c>
      <c r="H301" s="23" t="s">
        <v>799</v>
      </c>
      <c r="I301" s="23" t="s">
        <v>800</v>
      </c>
      <c r="J301" s="23" t="s">
        <v>800</v>
      </c>
      <c r="K301" s="23" t="s">
        <v>800</v>
      </c>
      <c r="L301" s="23" t="s">
        <v>793</v>
      </c>
      <c r="M301" s="23" t="s">
        <v>3390</v>
      </c>
      <c r="N301" s="23" t="s">
        <v>815</v>
      </c>
      <c r="O301" s="23">
        <v>0</v>
      </c>
      <c r="P301" s="23">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1</v>
      </c>
      <c r="AJ301" s="23">
        <v>0</v>
      </c>
      <c r="AK301" s="23">
        <v>0</v>
      </c>
      <c r="XL301" s="23" t="s">
        <v>781</v>
      </c>
      <c r="XN301" s="23">
        <v>50</v>
      </c>
      <c r="XO301" s="23">
        <v>50</v>
      </c>
      <c r="XP301" s="23">
        <v>0</v>
      </c>
      <c r="XQ301" s="23">
        <v>0</v>
      </c>
      <c r="XS301" s="23" t="s">
        <v>794</v>
      </c>
      <c r="XV301" s="23" t="s">
        <v>785</v>
      </c>
      <c r="AAB301" s="23" t="s">
        <v>2171</v>
      </c>
      <c r="AAC301" s="25">
        <v>174830886</v>
      </c>
      <c r="AAD301" s="23">
        <v>44315.633680555562</v>
      </c>
      <c r="AAF301" s="23" t="s">
        <v>2172</v>
      </c>
      <c r="AAG301" s="23" t="s">
        <v>2173</v>
      </c>
      <c r="AAJ301" s="23">
        <v>308</v>
      </c>
    </row>
    <row r="302" spans="1:712" x14ac:dyDescent="0.3">
      <c r="A302" s="23" t="s">
        <v>3391</v>
      </c>
      <c r="B302" s="25">
        <v>44315.37284708333</v>
      </c>
      <c r="C302" s="25">
        <v>44315.374790914349</v>
      </c>
      <c r="D302" s="25">
        <v>44315</v>
      </c>
      <c r="E302" s="23" t="s">
        <v>2177</v>
      </c>
      <c r="F302" s="23" t="s">
        <v>798</v>
      </c>
      <c r="G302" s="25">
        <v>44315</v>
      </c>
      <c r="H302" s="23" t="s">
        <v>799</v>
      </c>
      <c r="I302" s="23" t="s">
        <v>800</v>
      </c>
      <c r="J302" s="23" t="s">
        <v>800</v>
      </c>
      <c r="K302" s="23" t="s">
        <v>800</v>
      </c>
      <c r="L302" s="23" t="s">
        <v>793</v>
      </c>
      <c r="M302" s="23" t="s">
        <v>3392</v>
      </c>
      <c r="N302" s="23" t="s">
        <v>815</v>
      </c>
      <c r="O302" s="23">
        <v>0</v>
      </c>
      <c r="P302" s="23">
        <v>0</v>
      </c>
      <c r="Q302" s="23">
        <v>0</v>
      </c>
      <c r="R302" s="23">
        <v>0</v>
      </c>
      <c r="S302" s="23">
        <v>0</v>
      </c>
      <c r="T302" s="23">
        <v>0</v>
      </c>
      <c r="U302" s="23">
        <v>0</v>
      </c>
      <c r="V302" s="23">
        <v>0</v>
      </c>
      <c r="W302" s="23">
        <v>0</v>
      </c>
      <c r="X302" s="23">
        <v>0</v>
      </c>
      <c r="Y302" s="23">
        <v>0</v>
      </c>
      <c r="Z302" s="23">
        <v>0</v>
      </c>
      <c r="AA302" s="23">
        <v>0</v>
      </c>
      <c r="AB302" s="23">
        <v>0</v>
      </c>
      <c r="AC302" s="23">
        <v>0</v>
      </c>
      <c r="AD302" s="23">
        <v>0</v>
      </c>
      <c r="AE302" s="23">
        <v>0</v>
      </c>
      <c r="AF302" s="23">
        <v>0</v>
      </c>
      <c r="AG302" s="23">
        <v>0</v>
      </c>
      <c r="AH302" s="23">
        <v>0</v>
      </c>
      <c r="AI302" s="23">
        <v>1</v>
      </c>
      <c r="AJ302" s="23">
        <v>0</v>
      </c>
      <c r="AK302" s="23">
        <v>0</v>
      </c>
      <c r="XL302" s="23" t="s">
        <v>781</v>
      </c>
      <c r="XN302" s="23">
        <v>50</v>
      </c>
      <c r="XO302" s="23">
        <v>50</v>
      </c>
      <c r="XP302" s="23">
        <v>0</v>
      </c>
      <c r="XQ302" s="23">
        <v>0</v>
      </c>
      <c r="XS302" s="23" t="s">
        <v>794</v>
      </c>
      <c r="XV302" s="23" t="s">
        <v>785</v>
      </c>
      <c r="AAB302" s="23" t="s">
        <v>2171</v>
      </c>
      <c r="AAC302" s="25">
        <v>174830902</v>
      </c>
      <c r="AAD302" s="23">
        <v>44315.633738425917</v>
      </c>
      <c r="AAF302" s="23" t="s">
        <v>2172</v>
      </c>
      <c r="AAG302" s="23" t="s">
        <v>2173</v>
      </c>
      <c r="AAJ302" s="23">
        <v>309</v>
      </c>
    </row>
    <row r="303" spans="1:712" x14ac:dyDescent="0.3">
      <c r="A303" s="23" t="s">
        <v>3393</v>
      </c>
      <c r="B303" s="25">
        <v>44315.432176759263</v>
      </c>
      <c r="C303" s="25">
        <v>44315.433489085648</v>
      </c>
      <c r="D303" s="25">
        <v>44315</v>
      </c>
      <c r="E303" s="23" t="s">
        <v>2177</v>
      </c>
      <c r="F303" s="23" t="s">
        <v>798</v>
      </c>
      <c r="G303" s="25">
        <v>44315</v>
      </c>
      <c r="H303" s="23" t="s">
        <v>799</v>
      </c>
      <c r="I303" s="23" t="s">
        <v>800</v>
      </c>
      <c r="J303" s="23" t="s">
        <v>800</v>
      </c>
      <c r="K303" s="23" t="s">
        <v>800</v>
      </c>
      <c r="L303" s="23" t="s">
        <v>780</v>
      </c>
      <c r="M303" s="23" t="s">
        <v>3394</v>
      </c>
      <c r="N303" s="23" t="s">
        <v>861</v>
      </c>
      <c r="O303" s="23">
        <v>0</v>
      </c>
      <c r="P303" s="23">
        <v>0</v>
      </c>
      <c r="Q303" s="23">
        <v>0</v>
      </c>
      <c r="R303" s="23">
        <v>0</v>
      </c>
      <c r="S303" s="23">
        <v>0</v>
      </c>
      <c r="T303" s="23">
        <v>0</v>
      </c>
      <c r="U303" s="23">
        <v>1</v>
      </c>
      <c r="V303" s="23">
        <v>0</v>
      </c>
      <c r="W303" s="23">
        <v>0</v>
      </c>
      <c r="X303" s="23">
        <v>0</v>
      </c>
      <c r="Y303" s="23">
        <v>0</v>
      </c>
      <c r="Z303" s="23">
        <v>0</v>
      </c>
      <c r="AA303" s="23">
        <v>0</v>
      </c>
      <c r="AB303" s="23">
        <v>0</v>
      </c>
      <c r="AC303" s="23">
        <v>0</v>
      </c>
      <c r="AD303" s="23">
        <v>0</v>
      </c>
      <c r="AE303" s="23">
        <v>0</v>
      </c>
      <c r="AF303" s="23">
        <v>0</v>
      </c>
      <c r="AG303" s="23">
        <v>0</v>
      </c>
      <c r="AH303" s="23">
        <v>0</v>
      </c>
      <c r="AI303" s="23">
        <v>0</v>
      </c>
      <c r="AJ303" s="23">
        <v>0</v>
      </c>
      <c r="AK303" s="23">
        <v>0</v>
      </c>
      <c r="HH303" s="23" t="s">
        <v>781</v>
      </c>
      <c r="HJ303" s="23">
        <v>2500</v>
      </c>
      <c r="HK303" s="23">
        <v>2500</v>
      </c>
      <c r="HM303" s="23">
        <v>2500</v>
      </c>
      <c r="HN303" s="23">
        <v>0</v>
      </c>
      <c r="HO303" s="23">
        <v>0</v>
      </c>
      <c r="HQ303" s="23" t="s">
        <v>794</v>
      </c>
      <c r="HT303" s="23" t="s">
        <v>785</v>
      </c>
      <c r="AAB303" s="23" t="s">
        <v>2171</v>
      </c>
      <c r="AAC303" s="25">
        <v>174830911</v>
      </c>
      <c r="AAD303" s="23">
        <v>44315.633761574078</v>
      </c>
      <c r="AAF303" s="23" t="s">
        <v>2172</v>
      </c>
      <c r="AAG303" s="23" t="s">
        <v>2173</v>
      </c>
      <c r="AAJ303" s="23">
        <v>310</v>
      </c>
    </row>
    <row r="304" spans="1:712" x14ac:dyDescent="0.3">
      <c r="A304" s="23" t="s">
        <v>3395</v>
      </c>
      <c r="B304" s="25">
        <v>44315.481022071763</v>
      </c>
      <c r="C304" s="25">
        <v>44315.483179074072</v>
      </c>
      <c r="D304" s="25">
        <v>44315</v>
      </c>
      <c r="E304" s="23" t="s">
        <v>2177</v>
      </c>
      <c r="F304" s="23" t="s">
        <v>798</v>
      </c>
      <c r="G304" s="25">
        <v>44315</v>
      </c>
      <c r="H304" s="23" t="s">
        <v>799</v>
      </c>
      <c r="I304" s="23" t="s">
        <v>800</v>
      </c>
      <c r="J304" s="23" t="s">
        <v>800</v>
      </c>
      <c r="K304" s="23" t="s">
        <v>800</v>
      </c>
      <c r="L304" s="23" t="s">
        <v>793</v>
      </c>
      <c r="M304" s="23" t="s">
        <v>3396</v>
      </c>
      <c r="N304" s="23" t="s">
        <v>861</v>
      </c>
      <c r="O304" s="23">
        <v>0</v>
      </c>
      <c r="P304" s="23">
        <v>0</v>
      </c>
      <c r="Q304" s="23">
        <v>0</v>
      </c>
      <c r="R304" s="23">
        <v>0</v>
      </c>
      <c r="S304" s="23">
        <v>0</v>
      </c>
      <c r="T304" s="23">
        <v>0</v>
      </c>
      <c r="U304" s="23">
        <v>1</v>
      </c>
      <c r="V304" s="23">
        <v>0</v>
      </c>
      <c r="W304" s="23">
        <v>0</v>
      </c>
      <c r="X304" s="23">
        <v>0</v>
      </c>
      <c r="Y304" s="23">
        <v>0</v>
      </c>
      <c r="Z304" s="23">
        <v>0</v>
      </c>
      <c r="AA304" s="23">
        <v>0</v>
      </c>
      <c r="AB304" s="23">
        <v>0</v>
      </c>
      <c r="AC304" s="23">
        <v>0</v>
      </c>
      <c r="AD304" s="23">
        <v>0</v>
      </c>
      <c r="AE304" s="23">
        <v>0</v>
      </c>
      <c r="AF304" s="23">
        <v>0</v>
      </c>
      <c r="AG304" s="23">
        <v>0</v>
      </c>
      <c r="AH304" s="23">
        <v>0</v>
      </c>
      <c r="AI304" s="23">
        <v>0</v>
      </c>
      <c r="AJ304" s="23">
        <v>0</v>
      </c>
      <c r="AK304" s="23">
        <v>0</v>
      </c>
      <c r="HH304" s="23" t="s">
        <v>781</v>
      </c>
      <c r="HJ304" s="23">
        <v>2500</v>
      </c>
      <c r="HK304" s="23">
        <v>2500</v>
      </c>
      <c r="HM304" s="23">
        <v>2500</v>
      </c>
      <c r="HN304" s="23">
        <v>0</v>
      </c>
      <c r="HO304" s="23">
        <v>0</v>
      </c>
      <c r="HQ304" s="23" t="s">
        <v>794</v>
      </c>
      <c r="HT304" s="23" t="s">
        <v>785</v>
      </c>
      <c r="AAB304" s="23" t="s">
        <v>2171</v>
      </c>
      <c r="AAC304" s="25">
        <v>174830918</v>
      </c>
      <c r="AAD304" s="23">
        <v>44315.633784722217</v>
      </c>
      <c r="AAF304" s="23" t="s">
        <v>2172</v>
      </c>
      <c r="AAG304" s="23" t="s">
        <v>2173</v>
      </c>
      <c r="AAJ304" s="23">
        <v>311</v>
      </c>
    </row>
    <row r="305" spans="1:712" x14ac:dyDescent="0.3">
      <c r="A305" s="23" t="s">
        <v>3397</v>
      </c>
      <c r="B305" s="25">
        <v>44315.486036643517</v>
      </c>
      <c r="C305" s="25">
        <v>44315.487853657411</v>
      </c>
      <c r="D305" s="25">
        <v>44315</v>
      </c>
      <c r="E305" s="23" t="s">
        <v>2177</v>
      </c>
      <c r="F305" s="23" t="s">
        <v>798</v>
      </c>
      <c r="G305" s="25">
        <v>44315</v>
      </c>
      <c r="H305" s="23" t="s">
        <v>799</v>
      </c>
      <c r="I305" s="23" t="s">
        <v>800</v>
      </c>
      <c r="J305" s="23" t="s">
        <v>800</v>
      </c>
      <c r="K305" s="23" t="s">
        <v>800</v>
      </c>
      <c r="L305" s="23" t="s">
        <v>780</v>
      </c>
      <c r="M305" s="23" t="s">
        <v>3398</v>
      </c>
      <c r="N305" s="23" t="s">
        <v>820</v>
      </c>
      <c r="O305" s="23">
        <v>0</v>
      </c>
      <c r="P305" s="23">
        <v>0</v>
      </c>
      <c r="Q305" s="23">
        <v>0</v>
      </c>
      <c r="R305" s="23">
        <v>0</v>
      </c>
      <c r="S305" s="23">
        <v>0</v>
      </c>
      <c r="T305" s="23">
        <v>0</v>
      </c>
      <c r="U305" s="23">
        <v>0</v>
      </c>
      <c r="V305" s="23">
        <v>0</v>
      </c>
      <c r="W305" s="23">
        <v>0</v>
      </c>
      <c r="X305" s="23">
        <v>0</v>
      </c>
      <c r="Y305" s="23">
        <v>0</v>
      </c>
      <c r="Z305" s="23">
        <v>0</v>
      </c>
      <c r="AA305" s="23">
        <v>0</v>
      </c>
      <c r="AB305" s="23">
        <v>0</v>
      </c>
      <c r="AC305" s="23">
        <v>0</v>
      </c>
      <c r="AD305" s="23">
        <v>0</v>
      </c>
      <c r="AE305" s="23">
        <v>0</v>
      </c>
      <c r="AF305" s="23">
        <v>0</v>
      </c>
      <c r="AG305" s="23">
        <v>0</v>
      </c>
      <c r="AH305" s="23">
        <v>0</v>
      </c>
      <c r="AI305" s="23">
        <v>0</v>
      </c>
      <c r="AJ305" s="23">
        <v>0</v>
      </c>
      <c r="AK305" s="23">
        <v>1</v>
      </c>
      <c r="ZR305" s="23" t="s">
        <v>781</v>
      </c>
      <c r="ZT305" s="23" t="s">
        <v>785</v>
      </c>
      <c r="ZU305" s="23">
        <v>10</v>
      </c>
      <c r="ZV305" s="23">
        <v>10</v>
      </c>
      <c r="AAB305" s="23" t="s">
        <v>2171</v>
      </c>
      <c r="AAC305" s="25">
        <v>174830931</v>
      </c>
      <c r="AAD305" s="23">
        <v>44315.63380787037</v>
      </c>
      <c r="AAF305" s="23" t="s">
        <v>2172</v>
      </c>
      <c r="AAG305" s="23" t="s">
        <v>2173</v>
      </c>
      <c r="AAJ305" s="23">
        <v>312</v>
      </c>
    </row>
    <row r="306" spans="1:712" x14ac:dyDescent="0.3">
      <c r="A306" s="23" t="s">
        <v>3399</v>
      </c>
      <c r="B306" s="25">
        <v>44315.604721354168</v>
      </c>
      <c r="C306" s="25">
        <v>44315.609133576392</v>
      </c>
      <c r="D306" s="25">
        <v>44315</v>
      </c>
      <c r="E306" s="23" t="s">
        <v>2177</v>
      </c>
      <c r="F306" s="23" t="s">
        <v>798</v>
      </c>
      <c r="G306" s="25">
        <v>44315</v>
      </c>
      <c r="H306" s="23" t="s">
        <v>799</v>
      </c>
      <c r="I306" s="23" t="s">
        <v>800</v>
      </c>
      <c r="J306" s="23" t="s">
        <v>800</v>
      </c>
      <c r="K306" s="23" t="s">
        <v>800</v>
      </c>
      <c r="L306" s="23" t="s">
        <v>780</v>
      </c>
      <c r="M306" s="23" t="s">
        <v>3400</v>
      </c>
      <c r="N306" s="23" t="s">
        <v>3401</v>
      </c>
      <c r="O306" s="23">
        <v>0</v>
      </c>
      <c r="P306" s="23">
        <v>0</v>
      </c>
      <c r="Q306" s="23">
        <v>0</v>
      </c>
      <c r="R306" s="23">
        <v>0</v>
      </c>
      <c r="S306" s="23">
        <v>0</v>
      </c>
      <c r="T306" s="23">
        <v>0</v>
      </c>
      <c r="U306" s="23">
        <v>0</v>
      </c>
      <c r="V306" s="23">
        <v>0</v>
      </c>
      <c r="W306" s="23">
        <v>1</v>
      </c>
      <c r="X306" s="23">
        <v>0</v>
      </c>
      <c r="Y306" s="23">
        <v>1</v>
      </c>
      <c r="Z306" s="23">
        <v>1</v>
      </c>
      <c r="AA306" s="23">
        <v>1</v>
      </c>
      <c r="AB306" s="23">
        <v>0</v>
      </c>
      <c r="AC306" s="23">
        <v>0</v>
      </c>
      <c r="AD306" s="23">
        <v>0</v>
      </c>
      <c r="AE306" s="23">
        <v>0</v>
      </c>
      <c r="AF306" s="23">
        <v>0</v>
      </c>
      <c r="AG306" s="23">
        <v>0</v>
      </c>
      <c r="AH306" s="23">
        <v>0</v>
      </c>
      <c r="AI306" s="23">
        <v>0</v>
      </c>
      <c r="AJ306" s="23">
        <v>0</v>
      </c>
      <c r="AK306" s="23">
        <v>0</v>
      </c>
      <c r="JP306" s="23" t="s">
        <v>786</v>
      </c>
      <c r="JR306" s="23">
        <v>200</v>
      </c>
      <c r="JS306" s="23">
        <v>200</v>
      </c>
      <c r="JU306" s="23">
        <v>200</v>
      </c>
      <c r="JV306" s="23">
        <v>0</v>
      </c>
      <c r="JW306" s="23">
        <v>0</v>
      </c>
      <c r="JY306" s="23" t="s">
        <v>796</v>
      </c>
      <c r="JZ306" s="23" t="s">
        <v>802</v>
      </c>
      <c r="KB306" s="23" t="s">
        <v>785</v>
      </c>
      <c r="LX306" s="23" t="s">
        <v>786</v>
      </c>
      <c r="LZ306" s="23">
        <v>400</v>
      </c>
      <c r="MA306" s="23">
        <v>400</v>
      </c>
      <c r="MC306" s="23">
        <v>400</v>
      </c>
      <c r="MD306" s="23">
        <v>0</v>
      </c>
      <c r="ME306" s="23">
        <v>0</v>
      </c>
      <c r="MG306" s="23" t="s">
        <v>796</v>
      </c>
      <c r="MH306" s="23" t="s">
        <v>802</v>
      </c>
      <c r="MJ306" s="23" t="s">
        <v>785</v>
      </c>
      <c r="OF306" s="23" t="s">
        <v>786</v>
      </c>
      <c r="OH306" s="23">
        <v>250</v>
      </c>
      <c r="OI306" s="23">
        <v>250</v>
      </c>
      <c r="OK306" s="23">
        <v>250</v>
      </c>
      <c r="OL306" s="23">
        <v>0</v>
      </c>
      <c r="OM306" s="23">
        <v>0</v>
      </c>
      <c r="OO306" s="23" t="s">
        <v>796</v>
      </c>
      <c r="OP306" s="23" t="s">
        <v>802</v>
      </c>
      <c r="OR306" s="23" t="s">
        <v>785</v>
      </c>
      <c r="PJ306" s="23" t="s">
        <v>786</v>
      </c>
      <c r="PL306" s="23">
        <v>500</v>
      </c>
      <c r="PM306" s="23">
        <v>500</v>
      </c>
      <c r="PO306" s="23">
        <v>500</v>
      </c>
      <c r="PP306" s="23">
        <v>0</v>
      </c>
      <c r="PQ306" s="23">
        <v>0</v>
      </c>
      <c r="PS306" s="23" t="s">
        <v>796</v>
      </c>
      <c r="PT306" s="23" t="s">
        <v>802</v>
      </c>
      <c r="PV306" s="23" t="s">
        <v>785</v>
      </c>
      <c r="AAB306" s="23" t="s">
        <v>2171</v>
      </c>
      <c r="AAC306" s="25">
        <v>174830942</v>
      </c>
      <c r="AAD306" s="23">
        <v>44315.633831018517</v>
      </c>
      <c r="AAF306" s="23" t="s">
        <v>2172</v>
      </c>
      <c r="AAG306" s="23" t="s">
        <v>2173</v>
      </c>
      <c r="AAJ306" s="23">
        <v>313</v>
      </c>
    </row>
    <row r="307" spans="1:712" x14ac:dyDescent="0.3">
      <c r="A307" s="23" t="s">
        <v>3402</v>
      </c>
      <c r="B307" s="25">
        <v>44315.617347407402</v>
      </c>
      <c r="C307" s="25">
        <v>44315.620871192128</v>
      </c>
      <c r="D307" s="25">
        <v>44315</v>
      </c>
      <c r="E307" s="23" t="s">
        <v>2177</v>
      </c>
      <c r="F307" s="23" t="s">
        <v>798</v>
      </c>
      <c r="G307" s="25">
        <v>44315</v>
      </c>
      <c r="H307" s="23" t="s">
        <v>799</v>
      </c>
      <c r="I307" s="23" t="s">
        <v>800</v>
      </c>
      <c r="J307" s="23" t="s">
        <v>800</v>
      </c>
      <c r="K307" s="23" t="s">
        <v>800</v>
      </c>
      <c r="L307" s="23" t="s">
        <v>793</v>
      </c>
      <c r="M307" s="23" t="s">
        <v>3403</v>
      </c>
      <c r="N307" s="23" t="s">
        <v>844</v>
      </c>
      <c r="O307" s="23">
        <v>0</v>
      </c>
      <c r="P307" s="23">
        <v>0</v>
      </c>
      <c r="Q307" s="23">
        <v>0</v>
      </c>
      <c r="R307" s="23">
        <v>0</v>
      </c>
      <c r="S307" s="23">
        <v>0</v>
      </c>
      <c r="T307" s="23">
        <v>0</v>
      </c>
      <c r="U307" s="23">
        <v>0</v>
      </c>
      <c r="V307" s="23">
        <v>0</v>
      </c>
      <c r="W307" s="23">
        <v>0</v>
      </c>
      <c r="X307" s="23">
        <v>1</v>
      </c>
      <c r="Y307" s="23">
        <v>0</v>
      </c>
      <c r="Z307" s="23">
        <v>0</v>
      </c>
      <c r="AA307" s="23">
        <v>0</v>
      </c>
      <c r="AB307" s="23">
        <v>0</v>
      </c>
      <c r="AC307" s="23">
        <v>0</v>
      </c>
      <c r="AD307" s="23">
        <v>0</v>
      </c>
      <c r="AE307" s="23">
        <v>0</v>
      </c>
      <c r="AF307" s="23">
        <v>0</v>
      </c>
      <c r="AG307" s="23">
        <v>0</v>
      </c>
      <c r="AH307" s="23">
        <v>0</v>
      </c>
      <c r="AI307" s="23">
        <v>0</v>
      </c>
      <c r="AJ307" s="23">
        <v>0</v>
      </c>
      <c r="AK307" s="23">
        <v>0</v>
      </c>
      <c r="KT307" s="23" t="s">
        <v>786</v>
      </c>
      <c r="KV307" s="23">
        <v>300</v>
      </c>
      <c r="KW307" s="23">
        <v>300</v>
      </c>
      <c r="KY307" s="23">
        <v>300</v>
      </c>
      <c r="KZ307" s="23">
        <v>0</v>
      </c>
      <c r="LA307" s="23">
        <v>0</v>
      </c>
      <c r="LC307" s="23" t="s">
        <v>794</v>
      </c>
      <c r="LF307" s="23" t="s">
        <v>785</v>
      </c>
      <c r="AAB307" s="23" t="s">
        <v>2171</v>
      </c>
      <c r="AAC307" s="25">
        <v>174830952</v>
      </c>
      <c r="AAD307" s="23">
        <v>44315.633854166663</v>
      </c>
      <c r="AAF307" s="23" t="s">
        <v>2172</v>
      </c>
      <c r="AAG307" s="23" t="s">
        <v>2173</v>
      </c>
      <c r="AAJ307" s="23">
        <v>314</v>
      </c>
    </row>
    <row r="308" spans="1:712" x14ac:dyDescent="0.3">
      <c r="A308" s="23" t="s">
        <v>3404</v>
      </c>
      <c r="B308" s="25">
        <v>44315.319691469907</v>
      </c>
      <c r="C308" s="25">
        <v>44315.32079863426</v>
      </c>
      <c r="D308" s="25">
        <v>44315</v>
      </c>
      <c r="E308" s="23" t="s">
        <v>3144</v>
      </c>
      <c r="F308" s="23" t="s">
        <v>798</v>
      </c>
      <c r="G308" s="25">
        <v>44315</v>
      </c>
      <c r="H308" s="23" t="s">
        <v>799</v>
      </c>
      <c r="I308" s="23" t="s">
        <v>800</v>
      </c>
      <c r="J308" s="23" t="s">
        <v>800</v>
      </c>
      <c r="K308" s="23" t="s">
        <v>800</v>
      </c>
      <c r="L308" s="23" t="s">
        <v>793</v>
      </c>
      <c r="M308" s="23" t="s">
        <v>3405</v>
      </c>
      <c r="N308" s="23" t="s">
        <v>815</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0</v>
      </c>
      <c r="AI308" s="23">
        <v>1</v>
      </c>
      <c r="AJ308" s="23">
        <v>0</v>
      </c>
      <c r="AK308" s="23">
        <v>0</v>
      </c>
      <c r="XL308" s="23" t="s">
        <v>781</v>
      </c>
      <c r="XN308" s="23">
        <v>50</v>
      </c>
      <c r="XO308" s="23">
        <v>50</v>
      </c>
      <c r="XP308" s="23">
        <v>0</v>
      </c>
      <c r="XQ308" s="23">
        <v>0</v>
      </c>
      <c r="XS308" s="23" t="s">
        <v>794</v>
      </c>
      <c r="XV308" s="23" t="s">
        <v>785</v>
      </c>
      <c r="AAB308" s="23" t="s">
        <v>3147</v>
      </c>
      <c r="AAC308" s="25">
        <v>174831236</v>
      </c>
      <c r="AAD308" s="23">
        <v>44315.634722222232</v>
      </c>
      <c r="AAF308" s="23" t="s">
        <v>2172</v>
      </c>
      <c r="AAG308" s="23" t="s">
        <v>2173</v>
      </c>
      <c r="AAJ308" s="23">
        <v>315</v>
      </c>
    </row>
    <row r="309" spans="1:712" x14ac:dyDescent="0.3">
      <c r="A309" s="23" t="s">
        <v>3406</v>
      </c>
      <c r="B309" s="25">
        <v>44315.321982407397</v>
      </c>
      <c r="C309" s="25">
        <v>44315.323298703697</v>
      </c>
      <c r="D309" s="25">
        <v>44315</v>
      </c>
      <c r="E309" s="23" t="s">
        <v>3144</v>
      </c>
      <c r="F309" s="23" t="s">
        <v>798</v>
      </c>
      <c r="G309" s="25">
        <v>44315</v>
      </c>
      <c r="H309" s="23" t="s">
        <v>799</v>
      </c>
      <c r="I309" s="23" t="s">
        <v>800</v>
      </c>
      <c r="J309" s="23" t="s">
        <v>800</v>
      </c>
      <c r="K309" s="23" t="s">
        <v>800</v>
      </c>
      <c r="L309" s="23" t="s">
        <v>793</v>
      </c>
      <c r="M309" s="23" t="s">
        <v>3407</v>
      </c>
      <c r="N309" s="23" t="s">
        <v>844</v>
      </c>
      <c r="O309" s="23">
        <v>0</v>
      </c>
      <c r="P309" s="23">
        <v>0</v>
      </c>
      <c r="Q309" s="23">
        <v>0</v>
      </c>
      <c r="R309" s="23">
        <v>0</v>
      </c>
      <c r="S309" s="23">
        <v>0</v>
      </c>
      <c r="T309" s="23">
        <v>0</v>
      </c>
      <c r="U309" s="23">
        <v>0</v>
      </c>
      <c r="V309" s="23">
        <v>0</v>
      </c>
      <c r="W309" s="23">
        <v>0</v>
      </c>
      <c r="X309" s="23">
        <v>1</v>
      </c>
      <c r="Y309" s="23">
        <v>0</v>
      </c>
      <c r="Z309" s="23">
        <v>0</v>
      </c>
      <c r="AA309" s="23">
        <v>0</v>
      </c>
      <c r="AB309" s="23">
        <v>0</v>
      </c>
      <c r="AC309" s="23">
        <v>0</v>
      </c>
      <c r="AD309" s="23">
        <v>0</v>
      </c>
      <c r="AE309" s="23">
        <v>0</v>
      </c>
      <c r="AF309" s="23">
        <v>0</v>
      </c>
      <c r="AG309" s="23">
        <v>0</v>
      </c>
      <c r="AH309" s="23">
        <v>0</v>
      </c>
      <c r="AI309" s="23">
        <v>0</v>
      </c>
      <c r="AJ309" s="23">
        <v>0</v>
      </c>
      <c r="AK309" s="23">
        <v>0</v>
      </c>
      <c r="KT309" s="23" t="s">
        <v>786</v>
      </c>
      <c r="KV309" s="23">
        <v>300</v>
      </c>
      <c r="KW309" s="23">
        <v>300</v>
      </c>
      <c r="KY309" s="23">
        <v>300</v>
      </c>
      <c r="KZ309" s="23">
        <v>0</v>
      </c>
      <c r="LA309" s="23">
        <v>0</v>
      </c>
      <c r="LC309" s="23" t="s">
        <v>794</v>
      </c>
      <c r="LF309" s="23" t="s">
        <v>785</v>
      </c>
      <c r="AAB309" s="23" t="s">
        <v>3147</v>
      </c>
      <c r="AAC309" s="25">
        <v>174831246</v>
      </c>
      <c r="AAD309" s="23">
        <v>44315.634733796287</v>
      </c>
      <c r="AAF309" s="23" t="s">
        <v>2172</v>
      </c>
      <c r="AAG309" s="23" t="s">
        <v>2173</v>
      </c>
      <c r="AAJ309" s="23">
        <v>316</v>
      </c>
    </row>
    <row r="310" spans="1:712" x14ac:dyDescent="0.3">
      <c r="A310" s="23" t="s">
        <v>3408</v>
      </c>
      <c r="B310" s="25">
        <v>44315.324478888891</v>
      </c>
      <c r="C310" s="25">
        <v>44315.327740717592</v>
      </c>
      <c r="D310" s="25">
        <v>44315</v>
      </c>
      <c r="E310" s="23" t="s">
        <v>3144</v>
      </c>
      <c r="F310" s="23" t="s">
        <v>798</v>
      </c>
      <c r="G310" s="25">
        <v>44315</v>
      </c>
      <c r="H310" s="23" t="s">
        <v>799</v>
      </c>
      <c r="I310" s="23" t="s">
        <v>800</v>
      </c>
      <c r="J310" s="23" t="s">
        <v>800</v>
      </c>
      <c r="K310" s="23" t="s">
        <v>800</v>
      </c>
      <c r="L310" s="23" t="s">
        <v>793</v>
      </c>
      <c r="M310" s="23" t="s">
        <v>3409</v>
      </c>
      <c r="N310" s="23" t="s">
        <v>2209</v>
      </c>
      <c r="O310" s="23">
        <v>0</v>
      </c>
      <c r="P310" s="23">
        <v>0</v>
      </c>
      <c r="Q310" s="23">
        <v>0</v>
      </c>
      <c r="R310" s="23">
        <v>0</v>
      </c>
      <c r="S310" s="23">
        <v>0</v>
      </c>
      <c r="T310" s="23">
        <v>0</v>
      </c>
      <c r="U310" s="23">
        <v>0</v>
      </c>
      <c r="V310" s="23">
        <v>0</v>
      </c>
      <c r="W310" s="23">
        <v>1</v>
      </c>
      <c r="X310" s="23">
        <v>1</v>
      </c>
      <c r="Y310" s="23">
        <v>0</v>
      </c>
      <c r="Z310" s="23">
        <v>1</v>
      </c>
      <c r="AA310" s="23">
        <v>1</v>
      </c>
      <c r="AB310" s="23">
        <v>0</v>
      </c>
      <c r="AC310" s="23">
        <v>0</v>
      </c>
      <c r="AD310" s="23">
        <v>0</v>
      </c>
      <c r="AE310" s="23">
        <v>0</v>
      </c>
      <c r="AF310" s="23">
        <v>0</v>
      </c>
      <c r="AG310" s="23">
        <v>0</v>
      </c>
      <c r="AH310" s="23">
        <v>0</v>
      </c>
      <c r="AI310" s="23">
        <v>0</v>
      </c>
      <c r="AJ310" s="23">
        <v>0</v>
      </c>
      <c r="AK310" s="23">
        <v>0</v>
      </c>
      <c r="JP310" s="23" t="s">
        <v>786</v>
      </c>
      <c r="JR310" s="23">
        <v>200</v>
      </c>
      <c r="JS310" s="23">
        <v>200</v>
      </c>
      <c r="JU310" s="23">
        <v>200</v>
      </c>
      <c r="JV310" s="23">
        <v>0</v>
      </c>
      <c r="JW310" s="23">
        <v>0</v>
      </c>
      <c r="JY310" s="23" t="s">
        <v>807</v>
      </c>
      <c r="KB310" s="23" t="s">
        <v>785</v>
      </c>
      <c r="KT310" s="23" t="s">
        <v>786</v>
      </c>
      <c r="KV310" s="23">
        <v>300</v>
      </c>
      <c r="KW310" s="23">
        <v>300</v>
      </c>
      <c r="KY310" s="23">
        <v>300</v>
      </c>
      <c r="KZ310" s="23">
        <v>0</v>
      </c>
      <c r="LA310" s="23">
        <v>0</v>
      </c>
      <c r="LC310" s="23" t="s">
        <v>794</v>
      </c>
      <c r="LF310" s="23" t="s">
        <v>785</v>
      </c>
      <c r="OF310" s="23" t="s">
        <v>786</v>
      </c>
      <c r="OH310" s="23">
        <v>250</v>
      </c>
      <c r="OI310" s="23">
        <v>250</v>
      </c>
      <c r="OK310" s="23">
        <v>250</v>
      </c>
      <c r="OL310" s="23">
        <v>0</v>
      </c>
      <c r="OM310" s="23">
        <v>0</v>
      </c>
      <c r="OO310" s="23" t="s">
        <v>807</v>
      </c>
      <c r="OR310" s="23" t="s">
        <v>781</v>
      </c>
      <c r="OS310" s="23" t="s">
        <v>823</v>
      </c>
      <c r="OT310" s="23">
        <v>0</v>
      </c>
      <c r="OU310" s="23">
        <v>0</v>
      </c>
      <c r="OV310" s="23">
        <v>0</v>
      </c>
      <c r="OW310" s="23">
        <v>0</v>
      </c>
      <c r="OX310" s="23">
        <v>0</v>
      </c>
      <c r="OY310" s="23">
        <v>0</v>
      </c>
      <c r="OZ310" s="23">
        <v>0</v>
      </c>
      <c r="PA310" s="23">
        <v>0</v>
      </c>
      <c r="PB310" s="23">
        <v>0</v>
      </c>
      <c r="PC310" s="23">
        <v>0</v>
      </c>
      <c r="PD310" s="23">
        <v>0</v>
      </c>
      <c r="PE310" s="23">
        <v>0</v>
      </c>
      <c r="PF310" s="23">
        <v>0</v>
      </c>
      <c r="PG310" s="23">
        <v>1</v>
      </c>
      <c r="PJ310" s="23" t="s">
        <v>786</v>
      </c>
      <c r="PL310" s="23">
        <v>500</v>
      </c>
      <c r="PM310" s="23">
        <v>500</v>
      </c>
      <c r="PO310" s="23">
        <v>500</v>
      </c>
      <c r="PP310" s="23">
        <v>0</v>
      </c>
      <c r="PQ310" s="23">
        <v>0</v>
      </c>
      <c r="PS310" s="23" t="s">
        <v>807</v>
      </c>
      <c r="PV310" s="23" t="s">
        <v>785</v>
      </c>
      <c r="AAB310" s="23" t="s">
        <v>3147</v>
      </c>
      <c r="AAC310" s="25">
        <v>174831253</v>
      </c>
      <c r="AAD310" s="23">
        <v>44315.634745370371</v>
      </c>
      <c r="AAF310" s="23" t="s">
        <v>2172</v>
      </c>
      <c r="AAG310" s="23" t="s">
        <v>2173</v>
      </c>
      <c r="AAJ310" s="23">
        <v>317</v>
      </c>
    </row>
    <row r="311" spans="1:712" x14ac:dyDescent="0.3">
      <c r="A311" s="23" t="s">
        <v>3410</v>
      </c>
      <c r="B311" s="25">
        <v>44315.334631319449</v>
      </c>
      <c r="C311" s="25">
        <v>44315.339362071747</v>
      </c>
      <c r="D311" s="25">
        <v>44315</v>
      </c>
      <c r="E311" s="23" t="s">
        <v>3144</v>
      </c>
      <c r="F311" s="23" t="s">
        <v>798</v>
      </c>
      <c r="G311" s="25">
        <v>44315</v>
      </c>
      <c r="H311" s="23" t="s">
        <v>799</v>
      </c>
      <c r="I311" s="23" t="s">
        <v>800</v>
      </c>
      <c r="J311" s="23" t="s">
        <v>800</v>
      </c>
      <c r="K311" s="23" t="s">
        <v>800</v>
      </c>
      <c r="L311" s="23" t="s">
        <v>793</v>
      </c>
      <c r="M311" s="23" t="s">
        <v>3411</v>
      </c>
      <c r="N311" s="23" t="s">
        <v>3412</v>
      </c>
      <c r="O311" s="23">
        <v>0</v>
      </c>
      <c r="P311" s="23">
        <v>0</v>
      </c>
      <c r="Q311" s="23">
        <v>0</v>
      </c>
      <c r="R311" s="23">
        <v>0</v>
      </c>
      <c r="S311" s="23">
        <v>0</v>
      </c>
      <c r="T311" s="23">
        <v>0</v>
      </c>
      <c r="U311" s="23">
        <v>0</v>
      </c>
      <c r="V311" s="23">
        <v>0</v>
      </c>
      <c r="W311" s="23">
        <v>0</v>
      </c>
      <c r="X311" s="23">
        <v>0</v>
      </c>
      <c r="Y311" s="23">
        <v>1</v>
      </c>
      <c r="Z311" s="23">
        <v>0</v>
      </c>
      <c r="AA311" s="23">
        <v>0</v>
      </c>
      <c r="AB311" s="23">
        <v>1</v>
      </c>
      <c r="AC311" s="23">
        <v>1</v>
      </c>
      <c r="AD311" s="23">
        <v>0</v>
      </c>
      <c r="AE311" s="23">
        <v>1</v>
      </c>
      <c r="AF311" s="23">
        <v>1</v>
      </c>
      <c r="AG311" s="23">
        <v>0</v>
      </c>
      <c r="AH311" s="23">
        <v>1</v>
      </c>
      <c r="AI311" s="23">
        <v>0</v>
      </c>
      <c r="AJ311" s="23">
        <v>0</v>
      </c>
      <c r="AK311" s="23">
        <v>0</v>
      </c>
      <c r="LX311" s="23" t="s">
        <v>786</v>
      </c>
      <c r="LZ311" s="23">
        <v>400</v>
      </c>
      <c r="MA311" s="23">
        <v>400</v>
      </c>
      <c r="MC311" s="23">
        <v>400</v>
      </c>
      <c r="MD311" s="23">
        <v>0</v>
      </c>
      <c r="ME311" s="23">
        <v>0</v>
      </c>
      <c r="MG311" s="23" t="s">
        <v>796</v>
      </c>
      <c r="MH311" s="23" t="s">
        <v>806</v>
      </c>
      <c r="MJ311" s="23" t="s">
        <v>785</v>
      </c>
      <c r="QN311" s="23" t="s">
        <v>781</v>
      </c>
      <c r="QP311" s="23">
        <v>1250</v>
      </c>
      <c r="QQ311" s="23">
        <v>1250</v>
      </c>
      <c r="QS311" s="23">
        <v>1200</v>
      </c>
      <c r="QT311" s="23">
        <v>4.1666666666666661</v>
      </c>
      <c r="QU311" s="23">
        <v>50</v>
      </c>
      <c r="QW311" s="23" t="s">
        <v>796</v>
      </c>
      <c r="QX311" s="23" t="s">
        <v>806</v>
      </c>
      <c r="QZ311" s="23" t="s">
        <v>785</v>
      </c>
      <c r="RR311" s="23" t="s">
        <v>786</v>
      </c>
      <c r="RT311" s="23">
        <v>250</v>
      </c>
      <c r="RU311" s="23">
        <v>250</v>
      </c>
      <c r="RW311" s="23">
        <v>250</v>
      </c>
      <c r="RX311" s="23">
        <v>0</v>
      </c>
      <c r="RY311" s="23">
        <v>0</v>
      </c>
      <c r="SA311" s="23" t="s">
        <v>796</v>
      </c>
      <c r="SB311" s="23" t="s">
        <v>806</v>
      </c>
      <c r="SD311" s="23" t="s">
        <v>785</v>
      </c>
      <c r="SV311" s="23" t="s">
        <v>786</v>
      </c>
      <c r="SX311" s="23">
        <v>100</v>
      </c>
      <c r="SY311" s="23">
        <v>100</v>
      </c>
      <c r="TA311" s="23">
        <v>100</v>
      </c>
      <c r="TB311" s="23">
        <v>0</v>
      </c>
      <c r="TC311" s="23">
        <v>0</v>
      </c>
      <c r="TE311" s="23" t="s">
        <v>796</v>
      </c>
      <c r="TF311" s="23" t="s">
        <v>806</v>
      </c>
      <c r="TH311" s="23" t="s">
        <v>785</v>
      </c>
      <c r="TZ311" s="23" t="s">
        <v>781</v>
      </c>
      <c r="UB311" s="23">
        <v>250</v>
      </c>
      <c r="UC311" s="23">
        <v>250</v>
      </c>
      <c r="UE311" s="23">
        <v>250</v>
      </c>
      <c r="UF311" s="23">
        <v>0</v>
      </c>
      <c r="UG311" s="23">
        <v>0</v>
      </c>
      <c r="UI311" s="23" t="s">
        <v>796</v>
      </c>
      <c r="UJ311" s="23" t="s">
        <v>806</v>
      </c>
      <c r="UL311" s="23" t="s">
        <v>785</v>
      </c>
      <c r="WH311" s="23" t="s">
        <v>781</v>
      </c>
      <c r="WJ311" s="23">
        <v>2500</v>
      </c>
      <c r="WK311" s="23">
        <v>2500</v>
      </c>
      <c r="WM311" s="23">
        <v>2500</v>
      </c>
      <c r="WN311" s="23">
        <v>0</v>
      </c>
      <c r="WO311" s="23">
        <v>0</v>
      </c>
      <c r="WQ311" s="23" t="s">
        <v>796</v>
      </c>
      <c r="WR311" s="23" t="s">
        <v>806</v>
      </c>
      <c r="WT311" s="23" t="s">
        <v>785</v>
      </c>
      <c r="AAB311" s="23" t="s">
        <v>3147</v>
      </c>
      <c r="AAC311" s="25">
        <v>174831261</v>
      </c>
      <c r="AAD311" s="23">
        <v>44315.634756944448</v>
      </c>
      <c r="AAF311" s="23" t="s">
        <v>2172</v>
      </c>
      <c r="AAG311" s="23" t="s">
        <v>2173</v>
      </c>
      <c r="AAJ311" s="23">
        <v>318</v>
      </c>
    </row>
    <row r="312" spans="1:712" x14ac:dyDescent="0.3">
      <c r="A312" s="23" t="s">
        <v>3413</v>
      </c>
      <c r="B312" s="25">
        <v>44315.367148043981</v>
      </c>
      <c r="C312" s="25">
        <v>44315.36960085648</v>
      </c>
      <c r="D312" s="25">
        <v>44315</v>
      </c>
      <c r="E312" s="23" t="s">
        <v>3144</v>
      </c>
      <c r="F312" s="23" t="s">
        <v>798</v>
      </c>
      <c r="G312" s="25">
        <v>44315</v>
      </c>
      <c r="H312" s="23" t="s">
        <v>799</v>
      </c>
      <c r="I312" s="23" t="s">
        <v>800</v>
      </c>
      <c r="J312" s="23" t="s">
        <v>800</v>
      </c>
      <c r="K312" s="23" t="s">
        <v>800</v>
      </c>
      <c r="L312" s="23" t="s">
        <v>793</v>
      </c>
      <c r="M312" s="23" t="s">
        <v>3414</v>
      </c>
      <c r="N312" s="23" t="s">
        <v>809</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1</v>
      </c>
      <c r="AE312" s="23">
        <v>0</v>
      </c>
      <c r="AF312" s="23">
        <v>0</v>
      </c>
      <c r="AG312" s="23">
        <v>0</v>
      </c>
      <c r="AH312" s="23">
        <v>0</v>
      </c>
      <c r="AI312" s="23">
        <v>0</v>
      </c>
      <c r="AJ312" s="23">
        <v>0</v>
      </c>
      <c r="AK312" s="23">
        <v>0</v>
      </c>
      <c r="NB312" s="23" t="s">
        <v>781</v>
      </c>
      <c r="ND312" s="23">
        <v>1000</v>
      </c>
      <c r="NE312" s="23">
        <v>1000</v>
      </c>
      <c r="NG312" s="23">
        <v>1000</v>
      </c>
      <c r="NH312" s="23">
        <v>0</v>
      </c>
      <c r="NI312" s="23">
        <v>0</v>
      </c>
      <c r="NK312" s="23" t="s">
        <v>796</v>
      </c>
      <c r="NL312" s="23" t="s">
        <v>802</v>
      </c>
      <c r="NN312" s="23" t="s">
        <v>781</v>
      </c>
      <c r="NO312" s="23" t="s">
        <v>3415</v>
      </c>
      <c r="NP312" s="23">
        <v>0</v>
      </c>
      <c r="NQ312" s="23">
        <v>0</v>
      </c>
      <c r="NR312" s="23">
        <v>0</v>
      </c>
      <c r="NS312" s="23">
        <v>0</v>
      </c>
      <c r="NT312" s="23">
        <v>0</v>
      </c>
      <c r="NU312" s="23">
        <v>0</v>
      </c>
      <c r="NV312" s="23">
        <v>0</v>
      </c>
      <c r="NW312" s="23">
        <v>1</v>
      </c>
      <c r="NX312" s="23">
        <v>1</v>
      </c>
      <c r="NY312" s="23">
        <v>1</v>
      </c>
      <c r="NZ312" s="23">
        <v>0</v>
      </c>
      <c r="OA312" s="23">
        <v>0</v>
      </c>
      <c r="OB312" s="23">
        <v>0</v>
      </c>
      <c r="OC312" s="23">
        <v>0</v>
      </c>
      <c r="AAB312" s="23" t="s">
        <v>3147</v>
      </c>
      <c r="AAC312" s="25">
        <v>174831267</v>
      </c>
      <c r="AAD312" s="23">
        <v>44315.634768518517</v>
      </c>
      <c r="AAF312" s="23" t="s">
        <v>2172</v>
      </c>
      <c r="AAG312" s="23" t="s">
        <v>2173</v>
      </c>
      <c r="AAJ312" s="23">
        <v>319</v>
      </c>
    </row>
    <row r="313" spans="1:712" x14ac:dyDescent="0.3">
      <c r="A313" s="23" t="s">
        <v>3416</v>
      </c>
      <c r="B313" s="25">
        <v>44315.370832465283</v>
      </c>
      <c r="C313" s="25">
        <v>44315.372031967592</v>
      </c>
      <c r="D313" s="25">
        <v>44315</v>
      </c>
      <c r="E313" s="23" t="s">
        <v>3144</v>
      </c>
      <c r="F313" s="23" t="s">
        <v>798</v>
      </c>
      <c r="G313" s="25">
        <v>44315</v>
      </c>
      <c r="H313" s="23" t="s">
        <v>799</v>
      </c>
      <c r="I313" s="23" t="s">
        <v>800</v>
      </c>
      <c r="J313" s="23" t="s">
        <v>800</v>
      </c>
      <c r="K313" s="23" t="s">
        <v>800</v>
      </c>
      <c r="L313" s="23" t="s">
        <v>780</v>
      </c>
      <c r="M313" s="23" t="s">
        <v>3417</v>
      </c>
      <c r="N313" s="23" t="s">
        <v>820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0</v>
      </c>
      <c r="AH313" s="23">
        <v>0</v>
      </c>
      <c r="AI313" s="23">
        <v>0</v>
      </c>
      <c r="AJ313" s="23">
        <v>0</v>
      </c>
      <c r="AK313" s="23">
        <v>1</v>
      </c>
      <c r="ZR313" s="23" t="s">
        <v>781</v>
      </c>
      <c r="ZT313" s="23" t="s">
        <v>785</v>
      </c>
      <c r="ZU313" s="23">
        <v>10</v>
      </c>
      <c r="ZV313" s="23">
        <v>10</v>
      </c>
      <c r="AAB313" s="23" t="s">
        <v>3147</v>
      </c>
      <c r="AAC313" s="25">
        <v>174831273</v>
      </c>
      <c r="AAD313" s="23">
        <v>44315.634780092587</v>
      </c>
      <c r="AAF313" s="23" t="s">
        <v>2172</v>
      </c>
      <c r="AAG313" s="23" t="s">
        <v>2173</v>
      </c>
      <c r="AAJ313" s="23">
        <v>320</v>
      </c>
    </row>
    <row r="314" spans="1:712" x14ac:dyDescent="0.3">
      <c r="A314" s="23" t="s">
        <v>3418</v>
      </c>
      <c r="B314" s="25">
        <v>44315.373980497679</v>
      </c>
      <c r="C314" s="25">
        <v>44315.377220416667</v>
      </c>
      <c r="D314" s="25">
        <v>44315</v>
      </c>
      <c r="E314" s="23" t="s">
        <v>3144</v>
      </c>
      <c r="F314" s="23" t="s">
        <v>798</v>
      </c>
      <c r="G314" s="25">
        <v>44315</v>
      </c>
      <c r="H314" s="23" t="s">
        <v>799</v>
      </c>
      <c r="I314" s="23" t="s">
        <v>800</v>
      </c>
      <c r="J314" s="23" t="s">
        <v>800</v>
      </c>
      <c r="K314" s="23" t="s">
        <v>800</v>
      </c>
      <c r="L314" s="23" t="s">
        <v>780</v>
      </c>
      <c r="M314" s="23" t="s">
        <v>3419</v>
      </c>
      <c r="N314" s="23" t="s">
        <v>2209</v>
      </c>
      <c r="O314" s="23">
        <v>0</v>
      </c>
      <c r="P314" s="23">
        <v>0</v>
      </c>
      <c r="Q314" s="23">
        <v>0</v>
      </c>
      <c r="R314" s="23">
        <v>0</v>
      </c>
      <c r="S314" s="23">
        <v>0</v>
      </c>
      <c r="T314" s="23">
        <v>0</v>
      </c>
      <c r="U314" s="23">
        <v>0</v>
      </c>
      <c r="V314" s="23">
        <v>0</v>
      </c>
      <c r="W314" s="23">
        <v>1</v>
      </c>
      <c r="X314" s="23">
        <v>1</v>
      </c>
      <c r="Y314" s="23">
        <v>0</v>
      </c>
      <c r="Z314" s="23">
        <v>1</v>
      </c>
      <c r="AA314" s="23">
        <v>1</v>
      </c>
      <c r="AB314" s="23">
        <v>0</v>
      </c>
      <c r="AC314" s="23">
        <v>0</v>
      </c>
      <c r="AD314" s="23">
        <v>0</v>
      </c>
      <c r="AE314" s="23">
        <v>0</v>
      </c>
      <c r="AF314" s="23">
        <v>0</v>
      </c>
      <c r="AG314" s="23">
        <v>0</v>
      </c>
      <c r="AH314" s="23">
        <v>0</v>
      </c>
      <c r="AI314" s="23">
        <v>0</v>
      </c>
      <c r="AJ314" s="23">
        <v>0</v>
      </c>
      <c r="AK314" s="23">
        <v>0</v>
      </c>
      <c r="JP314" s="23" t="s">
        <v>786</v>
      </c>
      <c r="JR314" s="23">
        <v>200</v>
      </c>
      <c r="JS314" s="23">
        <v>200</v>
      </c>
      <c r="JU314" s="23">
        <v>200</v>
      </c>
      <c r="JV314" s="23">
        <v>0</v>
      </c>
      <c r="JW314" s="23">
        <v>0</v>
      </c>
      <c r="JY314" s="23" t="s">
        <v>794</v>
      </c>
      <c r="KB314" s="23" t="s">
        <v>785</v>
      </c>
      <c r="KT314" s="23" t="s">
        <v>786</v>
      </c>
      <c r="KV314" s="23">
        <v>300</v>
      </c>
      <c r="KW314" s="23">
        <v>300</v>
      </c>
      <c r="KY314" s="23">
        <v>300</v>
      </c>
      <c r="KZ314" s="23">
        <v>0</v>
      </c>
      <c r="LA314" s="23">
        <v>0</v>
      </c>
      <c r="LC314" s="23" t="s">
        <v>794</v>
      </c>
      <c r="LF314" s="23" t="s">
        <v>785</v>
      </c>
      <c r="OF314" s="23" t="s">
        <v>786</v>
      </c>
      <c r="OH314" s="23">
        <v>250</v>
      </c>
      <c r="OI314" s="23">
        <v>250</v>
      </c>
      <c r="OK314" s="23">
        <v>250</v>
      </c>
      <c r="OL314" s="23">
        <v>0</v>
      </c>
      <c r="OM314" s="23">
        <v>0</v>
      </c>
      <c r="OO314" s="23" t="s">
        <v>796</v>
      </c>
      <c r="OP314" s="23" t="s">
        <v>802</v>
      </c>
      <c r="OR314" s="23" t="s">
        <v>785</v>
      </c>
      <c r="PJ314" s="23" t="s">
        <v>786</v>
      </c>
      <c r="PL314" s="23">
        <v>500</v>
      </c>
      <c r="PM314" s="23">
        <v>500</v>
      </c>
      <c r="PO314" s="23">
        <v>500</v>
      </c>
      <c r="PP314" s="23">
        <v>0</v>
      </c>
      <c r="PQ314" s="23">
        <v>0</v>
      </c>
      <c r="PS314" s="23" t="s">
        <v>796</v>
      </c>
      <c r="PT314" s="23" t="s">
        <v>802</v>
      </c>
      <c r="PV314" s="23" t="s">
        <v>785</v>
      </c>
      <c r="AAB314" s="23" t="s">
        <v>3147</v>
      </c>
      <c r="AAC314" s="25">
        <v>174831300</v>
      </c>
      <c r="AAD314" s="23">
        <v>44315.634826388887</v>
      </c>
      <c r="AAF314" s="23" t="s">
        <v>2172</v>
      </c>
      <c r="AAG314" s="23" t="s">
        <v>2173</v>
      </c>
      <c r="AAJ314" s="23">
        <v>321</v>
      </c>
    </row>
    <row r="315" spans="1:712" x14ac:dyDescent="0.3">
      <c r="A315" s="23" t="s">
        <v>3420</v>
      </c>
      <c r="B315" s="25">
        <v>44315.432464618061</v>
      </c>
      <c r="C315" s="25">
        <v>44315.433840474543</v>
      </c>
      <c r="D315" s="25">
        <v>44315</v>
      </c>
      <c r="E315" s="23" t="s">
        <v>3144</v>
      </c>
      <c r="F315" s="23" t="s">
        <v>798</v>
      </c>
      <c r="G315" s="25">
        <v>44315</v>
      </c>
      <c r="H315" s="23" t="s">
        <v>799</v>
      </c>
      <c r="I315" s="23" t="s">
        <v>800</v>
      </c>
      <c r="J315" s="23" t="s">
        <v>800</v>
      </c>
      <c r="K315" s="23" t="s">
        <v>800</v>
      </c>
      <c r="L315" s="23" t="s">
        <v>780</v>
      </c>
      <c r="M315" s="23" t="s">
        <v>3421</v>
      </c>
      <c r="N315" s="23" t="s">
        <v>801</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0</v>
      </c>
      <c r="AH315" s="23">
        <v>0</v>
      </c>
      <c r="AI315" s="23">
        <v>0</v>
      </c>
      <c r="AJ315" s="23">
        <v>1</v>
      </c>
      <c r="AK315" s="23">
        <v>0</v>
      </c>
      <c r="YN315" s="23" t="s">
        <v>781</v>
      </c>
      <c r="YP315" s="23">
        <v>750</v>
      </c>
      <c r="YQ315" s="23">
        <v>750</v>
      </c>
      <c r="YS315" s="23">
        <v>750</v>
      </c>
      <c r="YT315" s="23">
        <v>0</v>
      </c>
      <c r="YU315" s="23">
        <v>0</v>
      </c>
      <c r="YW315" s="23" t="s">
        <v>796</v>
      </c>
      <c r="YX315" s="23" t="s">
        <v>802</v>
      </c>
      <c r="YZ315" s="23" t="s">
        <v>785</v>
      </c>
      <c r="AAB315" s="23" t="s">
        <v>3147</v>
      </c>
      <c r="AAC315" s="25">
        <v>174831326</v>
      </c>
      <c r="AAD315" s="23">
        <v>44315.634884259263</v>
      </c>
      <c r="AAF315" s="23" t="s">
        <v>2172</v>
      </c>
      <c r="AAG315" s="23" t="s">
        <v>2173</v>
      </c>
      <c r="AAJ315" s="23">
        <v>322</v>
      </c>
    </row>
    <row r="316" spans="1:712" x14ac:dyDescent="0.3">
      <c r="A316" s="23" t="s">
        <v>3422</v>
      </c>
      <c r="B316" s="25">
        <v>44315.450644085649</v>
      </c>
      <c r="C316" s="25">
        <v>44315.45237165509</v>
      </c>
      <c r="D316" s="25">
        <v>44315</v>
      </c>
      <c r="E316" s="23" t="s">
        <v>3144</v>
      </c>
      <c r="F316" s="23" t="s">
        <v>798</v>
      </c>
      <c r="G316" s="25">
        <v>44315</v>
      </c>
      <c r="H316" s="23" t="s">
        <v>799</v>
      </c>
      <c r="I316" s="23" t="s">
        <v>800</v>
      </c>
      <c r="J316" s="23" t="s">
        <v>800</v>
      </c>
      <c r="K316" s="23" t="s">
        <v>800</v>
      </c>
      <c r="L316" s="23" t="s">
        <v>780</v>
      </c>
      <c r="M316" s="23" t="s">
        <v>3423</v>
      </c>
      <c r="N316" s="23" t="s">
        <v>820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0</v>
      </c>
      <c r="AH316" s="23">
        <v>0</v>
      </c>
      <c r="AI316" s="23">
        <v>0</v>
      </c>
      <c r="AJ316" s="23">
        <v>0</v>
      </c>
      <c r="AK316" s="23">
        <v>1</v>
      </c>
      <c r="ZR316" s="23" t="s">
        <v>781</v>
      </c>
      <c r="ZT316" s="23" t="s">
        <v>785</v>
      </c>
      <c r="ZU316" s="23">
        <v>10</v>
      </c>
      <c r="ZV316" s="23">
        <v>10</v>
      </c>
      <c r="AAB316" s="23" t="s">
        <v>3147</v>
      </c>
      <c r="AAC316" s="25">
        <v>174831331</v>
      </c>
      <c r="AAD316" s="23">
        <v>44315.634895833333</v>
      </c>
      <c r="AAF316" s="23" t="s">
        <v>2172</v>
      </c>
      <c r="AAG316" s="23" t="s">
        <v>2173</v>
      </c>
      <c r="AAJ316" s="23">
        <v>323</v>
      </c>
    </row>
    <row r="317" spans="1:712" x14ac:dyDescent="0.3">
      <c r="A317" s="23" t="s">
        <v>3424</v>
      </c>
      <c r="B317" s="25">
        <v>44315.588936250002</v>
      </c>
      <c r="C317" s="25">
        <v>44315.590024756937</v>
      </c>
      <c r="D317" s="25">
        <v>44315</v>
      </c>
      <c r="E317" s="23" t="s">
        <v>3144</v>
      </c>
      <c r="F317" s="23" t="s">
        <v>798</v>
      </c>
      <c r="G317" s="25">
        <v>44315</v>
      </c>
      <c r="H317" s="23" t="s">
        <v>799</v>
      </c>
      <c r="I317" s="23" t="s">
        <v>800</v>
      </c>
      <c r="J317" s="23" t="s">
        <v>800</v>
      </c>
      <c r="K317" s="23" t="s">
        <v>800</v>
      </c>
      <c r="L317" s="23" t="s">
        <v>793</v>
      </c>
      <c r="M317" s="23" t="s">
        <v>3425</v>
      </c>
      <c r="N317" s="23" t="s">
        <v>844</v>
      </c>
      <c r="O317" s="23">
        <v>0</v>
      </c>
      <c r="P317" s="23">
        <v>0</v>
      </c>
      <c r="Q317" s="23">
        <v>0</v>
      </c>
      <c r="R317" s="23">
        <v>0</v>
      </c>
      <c r="S317" s="23">
        <v>0</v>
      </c>
      <c r="T317" s="23">
        <v>0</v>
      </c>
      <c r="U317" s="23">
        <v>0</v>
      </c>
      <c r="V317" s="23">
        <v>0</v>
      </c>
      <c r="W317" s="23">
        <v>0</v>
      </c>
      <c r="X317" s="23">
        <v>1</v>
      </c>
      <c r="Y317" s="23">
        <v>0</v>
      </c>
      <c r="Z317" s="23">
        <v>0</v>
      </c>
      <c r="AA317" s="23">
        <v>0</v>
      </c>
      <c r="AB317" s="23">
        <v>0</v>
      </c>
      <c r="AC317" s="23">
        <v>0</v>
      </c>
      <c r="AD317" s="23">
        <v>0</v>
      </c>
      <c r="AE317" s="23">
        <v>0</v>
      </c>
      <c r="AF317" s="23">
        <v>0</v>
      </c>
      <c r="AG317" s="23">
        <v>0</v>
      </c>
      <c r="AH317" s="23">
        <v>0</v>
      </c>
      <c r="AI317" s="23">
        <v>0</v>
      </c>
      <c r="AJ317" s="23">
        <v>0</v>
      </c>
      <c r="AK317" s="23">
        <v>0</v>
      </c>
      <c r="KT317" s="23" t="s">
        <v>786</v>
      </c>
      <c r="KV317" s="23">
        <v>300</v>
      </c>
      <c r="KW317" s="23">
        <v>300</v>
      </c>
      <c r="KY317" s="23">
        <v>300</v>
      </c>
      <c r="KZ317" s="23">
        <v>0</v>
      </c>
      <c r="LA317" s="23">
        <v>0</v>
      </c>
      <c r="LC317" s="23" t="s">
        <v>794</v>
      </c>
      <c r="LF317" s="23" t="s">
        <v>785</v>
      </c>
      <c r="AAB317" s="23" t="s">
        <v>3147</v>
      </c>
      <c r="AAC317" s="25">
        <v>174831390</v>
      </c>
      <c r="AAD317" s="23">
        <v>44315.635057870371</v>
      </c>
      <c r="AAF317" s="23" t="s">
        <v>2172</v>
      </c>
      <c r="AAG317" s="23" t="s">
        <v>2173</v>
      </c>
      <c r="AAJ317" s="23">
        <v>324</v>
      </c>
    </row>
    <row r="318" spans="1:712" x14ac:dyDescent="0.3">
      <c r="A318" s="23" t="s">
        <v>3426</v>
      </c>
      <c r="B318" s="25">
        <v>44315.590734606478</v>
      </c>
      <c r="C318" s="25">
        <v>44315.591605752314</v>
      </c>
      <c r="D318" s="25">
        <v>44315</v>
      </c>
      <c r="E318" s="23" t="s">
        <v>3144</v>
      </c>
      <c r="F318" s="23" t="s">
        <v>798</v>
      </c>
      <c r="G318" s="25">
        <v>44315</v>
      </c>
      <c r="H318" s="23" t="s">
        <v>799</v>
      </c>
      <c r="I318" s="23" t="s">
        <v>800</v>
      </c>
      <c r="J318" s="23" t="s">
        <v>800</v>
      </c>
      <c r="K318" s="23" t="s">
        <v>800</v>
      </c>
      <c r="L318" s="23" t="s">
        <v>793</v>
      </c>
      <c r="M318" s="23" t="s">
        <v>3427</v>
      </c>
      <c r="N318" s="23" t="s">
        <v>844</v>
      </c>
      <c r="O318" s="23">
        <v>0</v>
      </c>
      <c r="P318" s="23">
        <v>0</v>
      </c>
      <c r="Q318" s="23">
        <v>0</v>
      </c>
      <c r="R318" s="23">
        <v>0</v>
      </c>
      <c r="S318" s="23">
        <v>0</v>
      </c>
      <c r="T318" s="23">
        <v>0</v>
      </c>
      <c r="U318" s="23">
        <v>0</v>
      </c>
      <c r="V318" s="23">
        <v>0</v>
      </c>
      <c r="W318" s="23">
        <v>0</v>
      </c>
      <c r="X318" s="23">
        <v>1</v>
      </c>
      <c r="Y318" s="23">
        <v>0</v>
      </c>
      <c r="Z318" s="23">
        <v>0</v>
      </c>
      <c r="AA318" s="23">
        <v>0</v>
      </c>
      <c r="AB318" s="23">
        <v>0</v>
      </c>
      <c r="AC318" s="23">
        <v>0</v>
      </c>
      <c r="AD318" s="23">
        <v>0</v>
      </c>
      <c r="AE318" s="23">
        <v>0</v>
      </c>
      <c r="AF318" s="23">
        <v>0</v>
      </c>
      <c r="AG318" s="23">
        <v>0</v>
      </c>
      <c r="AH318" s="23">
        <v>0</v>
      </c>
      <c r="AI318" s="23">
        <v>0</v>
      </c>
      <c r="AJ318" s="23">
        <v>0</v>
      </c>
      <c r="AK318" s="23">
        <v>0</v>
      </c>
      <c r="KT318" s="23" t="s">
        <v>786</v>
      </c>
      <c r="KV318" s="23">
        <v>300</v>
      </c>
      <c r="KW318" s="23">
        <v>300</v>
      </c>
      <c r="KY318" s="23">
        <v>300</v>
      </c>
      <c r="KZ318" s="23">
        <v>0</v>
      </c>
      <c r="LA318" s="23">
        <v>0</v>
      </c>
      <c r="LC318" s="23" t="s">
        <v>794</v>
      </c>
      <c r="LF318" s="23" t="s">
        <v>785</v>
      </c>
      <c r="AAB318" s="23" t="s">
        <v>3147</v>
      </c>
      <c r="AAC318" s="25">
        <v>174831396</v>
      </c>
      <c r="AAD318" s="23">
        <v>44315.635069444441</v>
      </c>
      <c r="AAF318" s="23" t="s">
        <v>2172</v>
      </c>
      <c r="AAG318" s="23" t="s">
        <v>2173</v>
      </c>
      <c r="AAJ318" s="23">
        <v>325</v>
      </c>
    </row>
    <row r="319" spans="1:712" x14ac:dyDescent="0.3">
      <c r="A319" s="23" t="s">
        <v>3428</v>
      </c>
      <c r="B319" s="25">
        <v>44315.592672534724</v>
      </c>
      <c r="C319" s="25">
        <v>44315.596251608797</v>
      </c>
      <c r="D319" s="25">
        <v>44315</v>
      </c>
      <c r="E319" s="23" t="s">
        <v>3144</v>
      </c>
      <c r="F319" s="23" t="s">
        <v>798</v>
      </c>
      <c r="G319" s="25">
        <v>44315</v>
      </c>
      <c r="H319" s="23" t="s">
        <v>799</v>
      </c>
      <c r="I319" s="23" t="s">
        <v>800</v>
      </c>
      <c r="J319" s="23" t="s">
        <v>800</v>
      </c>
      <c r="K319" s="23" t="s">
        <v>800</v>
      </c>
      <c r="L319" s="23" t="s">
        <v>793</v>
      </c>
      <c r="M319" s="23" t="s">
        <v>3429</v>
      </c>
      <c r="N319" s="23" t="s">
        <v>3430</v>
      </c>
      <c r="O319" s="23">
        <v>0</v>
      </c>
      <c r="P319" s="23">
        <v>0</v>
      </c>
      <c r="Q319" s="23">
        <v>0</v>
      </c>
      <c r="R319" s="23">
        <v>0</v>
      </c>
      <c r="S319" s="23">
        <v>0</v>
      </c>
      <c r="T319" s="23">
        <v>0</v>
      </c>
      <c r="U319" s="23">
        <v>0</v>
      </c>
      <c r="V319" s="23">
        <v>0</v>
      </c>
      <c r="W319" s="23">
        <v>1</v>
      </c>
      <c r="X319" s="23">
        <v>0</v>
      </c>
      <c r="Y319" s="23">
        <v>0</v>
      </c>
      <c r="Z319" s="23">
        <v>1</v>
      </c>
      <c r="AA319" s="23">
        <v>1</v>
      </c>
      <c r="AB319" s="23">
        <v>0</v>
      </c>
      <c r="AC319" s="23">
        <v>0</v>
      </c>
      <c r="AD319" s="23">
        <v>0</v>
      </c>
      <c r="AE319" s="23">
        <v>0</v>
      </c>
      <c r="AF319" s="23">
        <v>0</v>
      </c>
      <c r="AG319" s="23">
        <v>0</v>
      </c>
      <c r="AH319" s="23">
        <v>0</v>
      </c>
      <c r="AI319" s="23">
        <v>0</v>
      </c>
      <c r="AJ319" s="23">
        <v>0</v>
      </c>
      <c r="AK319" s="23">
        <v>0</v>
      </c>
      <c r="JP319" s="23" t="s">
        <v>786</v>
      </c>
      <c r="JR319" s="23">
        <v>200</v>
      </c>
      <c r="JS319" s="23">
        <v>200</v>
      </c>
      <c r="JU319" s="23">
        <v>200</v>
      </c>
      <c r="JV319" s="23">
        <v>0</v>
      </c>
      <c r="JW319" s="23">
        <v>0</v>
      </c>
      <c r="JY319" s="23" t="s">
        <v>796</v>
      </c>
      <c r="JZ319" s="23" t="s">
        <v>802</v>
      </c>
      <c r="KB319" s="23" t="s">
        <v>785</v>
      </c>
      <c r="OF319" s="23" t="s">
        <v>786</v>
      </c>
      <c r="OH319" s="23">
        <v>250</v>
      </c>
      <c r="OI319" s="23">
        <v>250</v>
      </c>
      <c r="OK319" s="23">
        <v>250</v>
      </c>
      <c r="OL319" s="23">
        <v>0</v>
      </c>
      <c r="OM319" s="23">
        <v>0</v>
      </c>
      <c r="OO319" s="23" t="s">
        <v>796</v>
      </c>
      <c r="OP319" s="23" t="s">
        <v>802</v>
      </c>
      <c r="OR319" s="23" t="s">
        <v>785</v>
      </c>
      <c r="PJ319" s="23" t="s">
        <v>786</v>
      </c>
      <c r="PL319" s="23">
        <v>500</v>
      </c>
      <c r="PM319" s="23">
        <v>500</v>
      </c>
      <c r="PO319" s="23">
        <v>500</v>
      </c>
      <c r="PP319" s="23">
        <v>0</v>
      </c>
      <c r="PQ319" s="23">
        <v>0</v>
      </c>
      <c r="PS319" s="23" t="s">
        <v>796</v>
      </c>
      <c r="PT319" s="23" t="s">
        <v>802</v>
      </c>
      <c r="PV319" s="23" t="s">
        <v>785</v>
      </c>
      <c r="AAB319" s="23" t="s">
        <v>3147</v>
      </c>
      <c r="AAC319" s="25">
        <v>174831402</v>
      </c>
      <c r="AAD319" s="23">
        <v>44315.635081018518</v>
      </c>
      <c r="AAF319" s="23" t="s">
        <v>2172</v>
      </c>
      <c r="AAG319" s="23" t="s">
        <v>2173</v>
      </c>
      <c r="AAJ319" s="23">
        <v>326</v>
      </c>
    </row>
    <row r="320" spans="1:712" x14ac:dyDescent="0.3">
      <c r="A320" s="23" t="s">
        <v>3431</v>
      </c>
      <c r="B320" s="25">
        <v>44315.611219976847</v>
      </c>
      <c r="C320" s="25">
        <v>44315.61242046296</v>
      </c>
      <c r="D320" s="25">
        <v>44315</v>
      </c>
      <c r="E320" s="23" t="s">
        <v>3144</v>
      </c>
      <c r="F320" s="23" t="s">
        <v>798</v>
      </c>
      <c r="G320" s="25">
        <v>44315</v>
      </c>
      <c r="H320" s="23" t="s">
        <v>799</v>
      </c>
      <c r="I320" s="23" t="s">
        <v>800</v>
      </c>
      <c r="J320" s="23" t="s">
        <v>800</v>
      </c>
      <c r="K320" s="23" t="s">
        <v>800</v>
      </c>
      <c r="L320" s="23" t="s">
        <v>780</v>
      </c>
      <c r="M320" s="23" t="s">
        <v>3432</v>
      </c>
      <c r="N320" s="23" t="s">
        <v>820</v>
      </c>
      <c r="O320" s="23">
        <v>0</v>
      </c>
      <c r="P320" s="23">
        <v>0</v>
      </c>
      <c r="Q320" s="23">
        <v>0</v>
      </c>
      <c r="R320" s="23">
        <v>0</v>
      </c>
      <c r="S320" s="23">
        <v>0</v>
      </c>
      <c r="T320" s="23">
        <v>0</v>
      </c>
      <c r="U320" s="23">
        <v>0</v>
      </c>
      <c r="V320" s="23">
        <v>0</v>
      </c>
      <c r="W320" s="23">
        <v>0</v>
      </c>
      <c r="X320" s="23">
        <v>0</v>
      </c>
      <c r="Y320" s="23">
        <v>0</v>
      </c>
      <c r="Z320" s="23">
        <v>0</v>
      </c>
      <c r="AA320" s="23">
        <v>0</v>
      </c>
      <c r="AB320" s="23">
        <v>0</v>
      </c>
      <c r="AC320" s="23">
        <v>0</v>
      </c>
      <c r="AD320" s="23">
        <v>0</v>
      </c>
      <c r="AE320" s="23">
        <v>0</v>
      </c>
      <c r="AF320" s="23">
        <v>0</v>
      </c>
      <c r="AG320" s="23">
        <v>0</v>
      </c>
      <c r="AH320" s="23">
        <v>0</v>
      </c>
      <c r="AI320" s="23">
        <v>0</v>
      </c>
      <c r="AJ320" s="23">
        <v>0</v>
      </c>
      <c r="AK320" s="23">
        <v>1</v>
      </c>
      <c r="ZR320" s="23" t="s">
        <v>781</v>
      </c>
      <c r="ZT320" s="23" t="s">
        <v>785</v>
      </c>
      <c r="ZU320" s="23">
        <v>10</v>
      </c>
      <c r="ZV320" s="23">
        <v>10</v>
      </c>
      <c r="AAB320" s="23" t="s">
        <v>3147</v>
      </c>
      <c r="AAC320" s="25">
        <v>174831415</v>
      </c>
      <c r="AAD320" s="23">
        <v>44315.635115740741</v>
      </c>
      <c r="AAF320" s="23" t="s">
        <v>2172</v>
      </c>
      <c r="AAG320" s="23" t="s">
        <v>2173</v>
      </c>
      <c r="AAJ320" s="23">
        <v>327</v>
      </c>
    </row>
    <row r="321" spans="1:712" x14ac:dyDescent="0.3">
      <c r="A321" s="23" t="s">
        <v>3433</v>
      </c>
      <c r="B321" s="25">
        <v>44314.368291041668</v>
      </c>
      <c r="C321" s="25">
        <v>44314.374117662039</v>
      </c>
      <c r="D321" s="25">
        <v>44314</v>
      </c>
      <c r="E321" s="23" t="s">
        <v>2469</v>
      </c>
      <c r="F321" s="23" t="s">
        <v>825</v>
      </c>
      <c r="G321" s="25">
        <v>44314</v>
      </c>
      <c r="H321" s="23" t="s">
        <v>1710</v>
      </c>
      <c r="I321" s="23" t="s">
        <v>1749</v>
      </c>
      <c r="J321" s="23" t="s">
        <v>1749</v>
      </c>
      <c r="K321" s="23" t="s">
        <v>1749</v>
      </c>
      <c r="L321" s="23" t="s">
        <v>793</v>
      </c>
      <c r="M321" s="23" t="s">
        <v>3434</v>
      </c>
      <c r="N321" s="23" t="s">
        <v>809</v>
      </c>
      <c r="O321" s="23">
        <v>0</v>
      </c>
      <c r="P321" s="23">
        <v>0</v>
      </c>
      <c r="Q321" s="23">
        <v>0</v>
      </c>
      <c r="R321" s="23">
        <v>0</v>
      </c>
      <c r="S321" s="23">
        <v>0</v>
      </c>
      <c r="T321" s="23">
        <v>0</v>
      </c>
      <c r="U321" s="23">
        <v>0</v>
      </c>
      <c r="V321" s="23">
        <v>0</v>
      </c>
      <c r="W321" s="23">
        <v>0</v>
      </c>
      <c r="X321" s="23">
        <v>0</v>
      </c>
      <c r="Y321" s="23">
        <v>0</v>
      </c>
      <c r="Z321" s="23">
        <v>0</v>
      </c>
      <c r="AA321" s="23">
        <v>0</v>
      </c>
      <c r="AB321" s="23">
        <v>0</v>
      </c>
      <c r="AC321" s="23">
        <v>0</v>
      </c>
      <c r="AD321" s="23">
        <v>1</v>
      </c>
      <c r="AE321" s="23">
        <v>0</v>
      </c>
      <c r="AF321" s="23">
        <v>0</v>
      </c>
      <c r="AG321" s="23">
        <v>0</v>
      </c>
      <c r="AH321" s="23">
        <v>0</v>
      </c>
      <c r="AI321" s="23">
        <v>0</v>
      </c>
      <c r="AJ321" s="23">
        <v>0</v>
      </c>
      <c r="AK321" s="23">
        <v>0</v>
      </c>
      <c r="NB321" s="23" t="s">
        <v>781</v>
      </c>
      <c r="ND321" s="23">
        <v>1000</v>
      </c>
      <c r="NE321" s="23">
        <v>1000</v>
      </c>
      <c r="NG321" s="23">
        <v>1500</v>
      </c>
      <c r="NH321" s="23">
        <v>-33.333333333333329</v>
      </c>
      <c r="NI321" s="23">
        <v>-500</v>
      </c>
      <c r="NJ321" s="23" t="s">
        <v>3435</v>
      </c>
      <c r="NK321" s="23" t="s">
        <v>796</v>
      </c>
      <c r="NL321" s="23" t="s">
        <v>2130</v>
      </c>
      <c r="NN321" s="23" t="s">
        <v>781</v>
      </c>
      <c r="NO321" s="23" t="s">
        <v>2309</v>
      </c>
      <c r="NP321" s="23">
        <v>0</v>
      </c>
      <c r="NQ321" s="23">
        <v>0</v>
      </c>
      <c r="NR321" s="23">
        <v>0</v>
      </c>
      <c r="NS321" s="23">
        <v>1</v>
      </c>
      <c r="NT321" s="23">
        <v>0</v>
      </c>
      <c r="NU321" s="23">
        <v>0</v>
      </c>
      <c r="NV321" s="23">
        <v>0</v>
      </c>
      <c r="NW321" s="23">
        <v>0</v>
      </c>
      <c r="NX321" s="23">
        <v>0</v>
      </c>
      <c r="NY321" s="23">
        <v>1</v>
      </c>
      <c r="NZ321" s="23">
        <v>0</v>
      </c>
      <c r="OA321" s="23">
        <v>0</v>
      </c>
      <c r="OB321" s="23">
        <v>0</v>
      </c>
      <c r="OC321" s="23">
        <v>0</v>
      </c>
      <c r="AAB321" s="23" t="s">
        <v>3436</v>
      </c>
      <c r="AAC321" s="25">
        <v>174947824</v>
      </c>
      <c r="AAD321" s="23">
        <v>44316.248622685191</v>
      </c>
      <c r="AAF321" s="23" t="s">
        <v>2172</v>
      </c>
      <c r="AAG321" s="23" t="s">
        <v>2173</v>
      </c>
      <c r="AAJ321" s="23">
        <v>350</v>
      </c>
    </row>
    <row r="322" spans="1:712" x14ac:dyDescent="0.3">
      <c r="A322" s="23" t="s">
        <v>3437</v>
      </c>
      <c r="B322" s="25">
        <v>44314.376136805557</v>
      </c>
      <c r="C322" s="25">
        <v>44314.38192211806</v>
      </c>
      <c r="D322" s="25">
        <v>44314</v>
      </c>
      <c r="E322" s="23" t="s">
        <v>2469</v>
      </c>
      <c r="F322" s="23" t="s">
        <v>825</v>
      </c>
      <c r="G322" s="25">
        <v>44314</v>
      </c>
      <c r="H322" s="23" t="s">
        <v>1710</v>
      </c>
      <c r="I322" s="23" t="s">
        <v>1749</v>
      </c>
      <c r="J322" s="23" t="s">
        <v>1749</v>
      </c>
      <c r="K322" s="23" t="s">
        <v>1749</v>
      </c>
      <c r="L322" s="23" t="s">
        <v>793</v>
      </c>
      <c r="M322" s="23" t="s">
        <v>3438</v>
      </c>
      <c r="N322" s="23" t="s">
        <v>877</v>
      </c>
      <c r="O322" s="23">
        <v>0</v>
      </c>
      <c r="P322" s="23">
        <v>0</v>
      </c>
      <c r="Q322" s="23">
        <v>0</v>
      </c>
      <c r="R322" s="23">
        <v>0</v>
      </c>
      <c r="S322" s="23">
        <v>0</v>
      </c>
      <c r="T322" s="23">
        <v>0</v>
      </c>
      <c r="U322" s="23">
        <v>0</v>
      </c>
      <c r="V322" s="23">
        <v>0</v>
      </c>
      <c r="W322" s="23">
        <v>1</v>
      </c>
      <c r="X322" s="23">
        <v>0</v>
      </c>
      <c r="Y322" s="23">
        <v>0</v>
      </c>
      <c r="Z322" s="23">
        <v>0</v>
      </c>
      <c r="AA322" s="23">
        <v>0</v>
      </c>
      <c r="AB322" s="23">
        <v>0</v>
      </c>
      <c r="AC322" s="23">
        <v>0</v>
      </c>
      <c r="AD322" s="23">
        <v>0</v>
      </c>
      <c r="AE322" s="23">
        <v>0</v>
      </c>
      <c r="AF322" s="23">
        <v>0</v>
      </c>
      <c r="AG322" s="23">
        <v>0</v>
      </c>
      <c r="AH322" s="23">
        <v>0</v>
      </c>
      <c r="AI322" s="23">
        <v>0</v>
      </c>
      <c r="AJ322" s="23">
        <v>0</v>
      </c>
      <c r="AK322" s="23">
        <v>0</v>
      </c>
      <c r="JP322" s="23" t="s">
        <v>808</v>
      </c>
      <c r="JQ322" s="23">
        <v>400</v>
      </c>
      <c r="JR322" s="23">
        <v>50</v>
      </c>
      <c r="JS322" s="23">
        <v>44</v>
      </c>
      <c r="JU322" s="23">
        <v>50</v>
      </c>
      <c r="JV322" s="23">
        <v>-12</v>
      </c>
      <c r="JW322" s="23">
        <v>-6</v>
      </c>
      <c r="JX322" s="23" t="s">
        <v>3439</v>
      </c>
      <c r="JY322" s="23" t="s">
        <v>796</v>
      </c>
      <c r="JZ322" s="23" t="s">
        <v>2130</v>
      </c>
      <c r="KB322" s="23" t="s">
        <v>785</v>
      </c>
      <c r="AAB322" s="23" t="s">
        <v>3440</v>
      </c>
      <c r="AAC322" s="25">
        <v>174947825</v>
      </c>
      <c r="AAD322" s="23">
        <v>44316.24863425926</v>
      </c>
      <c r="AAF322" s="23" t="s">
        <v>2172</v>
      </c>
      <c r="AAG322" s="23" t="s">
        <v>2173</v>
      </c>
      <c r="AAJ322" s="23">
        <v>351</v>
      </c>
    </row>
    <row r="323" spans="1:712" x14ac:dyDescent="0.3">
      <c r="A323" s="23" t="s">
        <v>3441</v>
      </c>
      <c r="B323" s="25">
        <v>44314.382766296287</v>
      </c>
      <c r="C323" s="25">
        <v>44314.387740011567</v>
      </c>
      <c r="D323" s="25">
        <v>44314</v>
      </c>
      <c r="E323" s="23" t="s">
        <v>2469</v>
      </c>
      <c r="F323" s="23" t="s">
        <v>825</v>
      </c>
      <c r="G323" s="25">
        <v>44314</v>
      </c>
      <c r="H323" s="23" t="s">
        <v>1710</v>
      </c>
      <c r="I323" s="23" t="s">
        <v>1749</v>
      </c>
      <c r="J323" s="23" t="s">
        <v>1749</v>
      </c>
      <c r="K323" s="23" t="s">
        <v>1749</v>
      </c>
      <c r="L323" s="23" t="s">
        <v>793</v>
      </c>
      <c r="M323" s="23" t="s">
        <v>3438</v>
      </c>
      <c r="N323" s="23" t="s">
        <v>1461</v>
      </c>
      <c r="O323" s="23">
        <v>0</v>
      </c>
      <c r="P323" s="23">
        <v>0</v>
      </c>
      <c r="Q323" s="23">
        <v>0</v>
      </c>
      <c r="R323" s="23">
        <v>0</v>
      </c>
      <c r="S323" s="23">
        <v>0</v>
      </c>
      <c r="T323" s="23">
        <v>0</v>
      </c>
      <c r="U323" s="23">
        <v>0</v>
      </c>
      <c r="V323" s="23">
        <v>0</v>
      </c>
      <c r="W323" s="23">
        <v>0</v>
      </c>
      <c r="X323" s="23">
        <v>0</v>
      </c>
      <c r="Y323" s="23">
        <v>0</v>
      </c>
      <c r="Z323" s="23">
        <v>1</v>
      </c>
      <c r="AA323" s="23">
        <v>0</v>
      </c>
      <c r="AB323" s="23">
        <v>0</v>
      </c>
      <c r="AC323" s="23">
        <v>0</v>
      </c>
      <c r="AD323" s="23">
        <v>0</v>
      </c>
      <c r="AE323" s="23">
        <v>0</v>
      </c>
      <c r="AF323" s="23">
        <v>0</v>
      </c>
      <c r="AG323" s="23">
        <v>0</v>
      </c>
      <c r="AH323" s="23">
        <v>0</v>
      </c>
      <c r="AI323" s="23">
        <v>0</v>
      </c>
      <c r="AJ323" s="23">
        <v>0</v>
      </c>
      <c r="AK323" s="23">
        <v>0</v>
      </c>
      <c r="OF323" s="23" t="s">
        <v>808</v>
      </c>
      <c r="OG323" s="23">
        <v>470</v>
      </c>
      <c r="OK323" s="23">
        <v>250</v>
      </c>
      <c r="OL323" s="23">
        <v>27.6</v>
      </c>
      <c r="OM323" s="23">
        <v>69</v>
      </c>
      <c r="ON323" s="23" t="s">
        <v>3442</v>
      </c>
      <c r="OO323" s="23" t="s">
        <v>796</v>
      </c>
      <c r="OP323" s="23" t="s">
        <v>2130</v>
      </c>
      <c r="OR323" s="23" t="s">
        <v>781</v>
      </c>
      <c r="OS323" s="23" t="s">
        <v>3247</v>
      </c>
      <c r="OT323" s="23">
        <v>0</v>
      </c>
      <c r="OU323" s="23">
        <v>0</v>
      </c>
      <c r="OV323" s="23">
        <v>0</v>
      </c>
      <c r="OW323" s="23">
        <v>1</v>
      </c>
      <c r="OX323" s="23">
        <v>0</v>
      </c>
      <c r="OY323" s="23">
        <v>0</v>
      </c>
      <c r="OZ323" s="23">
        <v>0</v>
      </c>
      <c r="PA323" s="23">
        <v>0</v>
      </c>
      <c r="PB323" s="23">
        <v>0</v>
      </c>
      <c r="PC323" s="23">
        <v>1</v>
      </c>
      <c r="PD323" s="23">
        <v>0</v>
      </c>
      <c r="PE323" s="23">
        <v>0</v>
      </c>
      <c r="PF323" s="23">
        <v>0</v>
      </c>
      <c r="PG323" s="23">
        <v>0</v>
      </c>
      <c r="AAB323" s="23" t="s">
        <v>3443</v>
      </c>
      <c r="AAC323" s="25">
        <v>174947828</v>
      </c>
      <c r="AAD323" s="23">
        <v>44316.248657407406</v>
      </c>
      <c r="AAF323" s="23" t="s">
        <v>2172</v>
      </c>
      <c r="AAG323" s="23" t="s">
        <v>2173</v>
      </c>
      <c r="AAJ323" s="23">
        <v>352</v>
      </c>
    </row>
    <row r="324" spans="1:712" x14ac:dyDescent="0.3">
      <c r="A324" s="23" t="s">
        <v>3444</v>
      </c>
      <c r="B324" s="25">
        <v>44314.388440439812</v>
      </c>
      <c r="C324" s="25">
        <v>44314.400268217592</v>
      </c>
      <c r="D324" s="25">
        <v>44314</v>
      </c>
      <c r="E324" s="23" t="s">
        <v>2469</v>
      </c>
      <c r="F324" s="23" t="s">
        <v>825</v>
      </c>
      <c r="G324" s="25">
        <v>44314</v>
      </c>
      <c r="H324" s="23" t="s">
        <v>1710</v>
      </c>
      <c r="I324" s="23" t="s">
        <v>1749</v>
      </c>
      <c r="J324" s="23" t="s">
        <v>1749</v>
      </c>
      <c r="K324" s="23" t="s">
        <v>1749</v>
      </c>
      <c r="L324" s="23" t="s">
        <v>793</v>
      </c>
      <c r="M324" s="23" t="s">
        <v>3445</v>
      </c>
      <c r="N324" s="23" t="s">
        <v>3446</v>
      </c>
      <c r="O324" s="23">
        <v>0</v>
      </c>
      <c r="P324" s="23">
        <v>0</v>
      </c>
      <c r="Q324" s="23">
        <v>0</v>
      </c>
      <c r="R324" s="23">
        <v>0</v>
      </c>
      <c r="S324" s="23">
        <v>0</v>
      </c>
      <c r="T324" s="23">
        <v>0</v>
      </c>
      <c r="U324" s="23">
        <v>0</v>
      </c>
      <c r="V324" s="23">
        <v>0</v>
      </c>
      <c r="W324" s="23">
        <v>0</v>
      </c>
      <c r="X324" s="23">
        <v>1</v>
      </c>
      <c r="Y324" s="23">
        <v>0</v>
      </c>
      <c r="Z324" s="23">
        <v>1</v>
      </c>
      <c r="AA324" s="23">
        <v>1</v>
      </c>
      <c r="AB324" s="23">
        <v>0</v>
      </c>
      <c r="AC324" s="23">
        <v>0</v>
      </c>
      <c r="AD324" s="23">
        <v>0</v>
      </c>
      <c r="AE324" s="23">
        <v>0</v>
      </c>
      <c r="AF324" s="23">
        <v>0</v>
      </c>
      <c r="AG324" s="23">
        <v>0</v>
      </c>
      <c r="AH324" s="23">
        <v>0</v>
      </c>
      <c r="AI324" s="23">
        <v>0</v>
      </c>
      <c r="AJ324" s="23">
        <v>0</v>
      </c>
      <c r="AK324" s="23">
        <v>0</v>
      </c>
      <c r="KT324" s="23" t="s">
        <v>808</v>
      </c>
      <c r="KU324" s="23">
        <v>490</v>
      </c>
      <c r="KV324" s="23">
        <v>100</v>
      </c>
      <c r="KW324" s="23">
        <v>102</v>
      </c>
      <c r="KY324" s="23">
        <v>65</v>
      </c>
      <c r="KZ324" s="23">
        <v>56.92307692307692</v>
      </c>
      <c r="LA324" s="23">
        <v>37</v>
      </c>
      <c r="LB324" s="23" t="s">
        <v>2940</v>
      </c>
      <c r="LC324" s="23" t="s">
        <v>807</v>
      </c>
      <c r="LF324" s="23" t="s">
        <v>785</v>
      </c>
      <c r="OF324" s="23" t="s">
        <v>808</v>
      </c>
      <c r="OG324" s="23">
        <v>510</v>
      </c>
      <c r="OH324" s="23">
        <v>424</v>
      </c>
      <c r="OI324" s="23">
        <v>424</v>
      </c>
      <c r="OK324" s="23">
        <v>250</v>
      </c>
      <c r="OL324" s="23">
        <v>17.600000000000001</v>
      </c>
      <c r="OM324" s="23">
        <v>44</v>
      </c>
      <c r="ON324" s="23" t="s">
        <v>3447</v>
      </c>
      <c r="OO324" s="23" t="s">
        <v>807</v>
      </c>
      <c r="OR324" s="23" t="s">
        <v>781</v>
      </c>
      <c r="OS324" s="23" t="s">
        <v>3247</v>
      </c>
      <c r="OT324" s="23">
        <v>0</v>
      </c>
      <c r="OU324" s="23">
        <v>0</v>
      </c>
      <c r="OV324" s="23">
        <v>0</v>
      </c>
      <c r="OW324" s="23">
        <v>1</v>
      </c>
      <c r="OX324" s="23">
        <v>0</v>
      </c>
      <c r="OY324" s="23">
        <v>0</v>
      </c>
      <c r="OZ324" s="23">
        <v>0</v>
      </c>
      <c r="PA324" s="23">
        <v>0</v>
      </c>
      <c r="PB324" s="23">
        <v>0</v>
      </c>
      <c r="PC324" s="23">
        <v>1</v>
      </c>
      <c r="PD324" s="23">
        <v>0</v>
      </c>
      <c r="PE324" s="23">
        <v>0</v>
      </c>
      <c r="PF324" s="23">
        <v>0</v>
      </c>
      <c r="PG324" s="23">
        <v>0</v>
      </c>
      <c r="PJ324" s="23" t="s">
        <v>808</v>
      </c>
      <c r="PK324" s="23">
        <v>163</v>
      </c>
      <c r="PO324" s="23">
        <v>150</v>
      </c>
      <c r="PP324" s="23">
        <v>-69.333333333333343</v>
      </c>
      <c r="PQ324" s="23">
        <v>-104</v>
      </c>
      <c r="PR324" s="23" t="s">
        <v>3448</v>
      </c>
      <c r="PS324" s="23" t="s">
        <v>807</v>
      </c>
      <c r="PV324" s="23" t="s">
        <v>781</v>
      </c>
      <c r="PW324" s="23" t="s">
        <v>3247</v>
      </c>
      <c r="PX324" s="23">
        <v>0</v>
      </c>
      <c r="PY324" s="23">
        <v>0</v>
      </c>
      <c r="PZ324" s="23">
        <v>0</v>
      </c>
      <c r="QA324" s="23">
        <v>1</v>
      </c>
      <c r="QB324" s="23">
        <v>0</v>
      </c>
      <c r="QC324" s="23">
        <v>0</v>
      </c>
      <c r="QD324" s="23">
        <v>0</v>
      </c>
      <c r="QE324" s="23">
        <v>0</v>
      </c>
      <c r="QF324" s="23">
        <v>0</v>
      </c>
      <c r="QG324" s="23">
        <v>1</v>
      </c>
      <c r="QH324" s="23">
        <v>0</v>
      </c>
      <c r="QI324" s="23">
        <v>0</v>
      </c>
      <c r="QJ324" s="23">
        <v>0</v>
      </c>
      <c r="QK324" s="23">
        <v>0</v>
      </c>
      <c r="AAB324" s="23" t="s">
        <v>3449</v>
      </c>
      <c r="AAC324" s="25">
        <v>174947830</v>
      </c>
      <c r="AAD324" s="23">
        <v>44316.248680555553</v>
      </c>
      <c r="AAF324" s="23" t="s">
        <v>2172</v>
      </c>
      <c r="AAG324" s="23" t="s">
        <v>2173</v>
      </c>
      <c r="AAJ324" s="23">
        <v>353</v>
      </c>
    </row>
    <row r="325" spans="1:712" x14ac:dyDescent="0.3">
      <c r="A325" s="23" t="s">
        <v>3450</v>
      </c>
      <c r="B325" s="25">
        <v>44314.400710601847</v>
      </c>
      <c r="C325" s="25">
        <v>44314.403097152783</v>
      </c>
      <c r="D325" s="25">
        <v>44314</v>
      </c>
      <c r="E325" s="23" t="s">
        <v>2469</v>
      </c>
      <c r="F325" s="23" t="s">
        <v>825</v>
      </c>
      <c r="G325" s="25">
        <v>44314</v>
      </c>
      <c r="H325" s="23" t="s">
        <v>1710</v>
      </c>
      <c r="I325" s="23" t="s">
        <v>1749</v>
      </c>
      <c r="J325" s="23" t="s">
        <v>1749</v>
      </c>
      <c r="K325" s="23" t="s">
        <v>1749</v>
      </c>
      <c r="L325" s="23" t="s">
        <v>793</v>
      </c>
      <c r="M325" s="23" t="s">
        <v>3451</v>
      </c>
      <c r="N325" s="23" t="s">
        <v>844</v>
      </c>
      <c r="O325" s="23">
        <v>0</v>
      </c>
      <c r="P325" s="23">
        <v>0</v>
      </c>
      <c r="Q325" s="23">
        <v>0</v>
      </c>
      <c r="R325" s="23">
        <v>0</v>
      </c>
      <c r="S325" s="23">
        <v>0</v>
      </c>
      <c r="T325" s="23">
        <v>0</v>
      </c>
      <c r="U325" s="23">
        <v>0</v>
      </c>
      <c r="V325" s="23">
        <v>0</v>
      </c>
      <c r="W325" s="23">
        <v>0</v>
      </c>
      <c r="X325" s="23">
        <v>1</v>
      </c>
      <c r="Y325" s="23">
        <v>0</v>
      </c>
      <c r="Z325" s="23">
        <v>0</v>
      </c>
      <c r="AA325" s="23">
        <v>0</v>
      </c>
      <c r="AB325" s="23">
        <v>0</v>
      </c>
      <c r="AC325" s="23">
        <v>0</v>
      </c>
      <c r="AD325" s="23">
        <v>0</v>
      </c>
      <c r="AE325" s="23">
        <v>0</v>
      </c>
      <c r="AF325" s="23">
        <v>0</v>
      </c>
      <c r="AG325" s="23">
        <v>0</v>
      </c>
      <c r="AH325" s="23">
        <v>0</v>
      </c>
      <c r="AI325" s="23">
        <v>0</v>
      </c>
      <c r="AJ325" s="23">
        <v>0</v>
      </c>
      <c r="AK325" s="23">
        <v>0</v>
      </c>
      <c r="KT325" s="23" t="s">
        <v>808</v>
      </c>
      <c r="KU325" s="23">
        <v>590</v>
      </c>
      <c r="KV325" s="23">
        <v>100</v>
      </c>
      <c r="KW325" s="23">
        <v>85</v>
      </c>
      <c r="KY325" s="23">
        <v>65</v>
      </c>
      <c r="KZ325" s="23">
        <v>30.76923076923077</v>
      </c>
      <c r="LA325" s="23">
        <v>20</v>
      </c>
      <c r="LB325" s="23" t="s">
        <v>3452</v>
      </c>
      <c r="LC325" s="23" t="s">
        <v>807</v>
      </c>
      <c r="LF325" s="23" t="s">
        <v>785</v>
      </c>
      <c r="AAB325" s="23" t="s">
        <v>3453</v>
      </c>
      <c r="AAC325" s="25">
        <v>174947836</v>
      </c>
      <c r="AAD325" s="23">
        <v>44316.248703703714</v>
      </c>
      <c r="AAF325" s="23" t="s">
        <v>2172</v>
      </c>
      <c r="AAG325" s="23" t="s">
        <v>2173</v>
      </c>
      <c r="AAJ325" s="23">
        <v>354</v>
      </c>
    </row>
    <row r="326" spans="1:712" x14ac:dyDescent="0.3">
      <c r="A326" s="23" t="s">
        <v>3454</v>
      </c>
      <c r="B326" s="25">
        <v>44314.403437893518</v>
      </c>
      <c r="C326" s="25">
        <v>44314.405151192128</v>
      </c>
      <c r="D326" s="25">
        <v>44314</v>
      </c>
      <c r="E326" s="23" t="s">
        <v>2469</v>
      </c>
      <c r="F326" s="23" t="s">
        <v>825</v>
      </c>
      <c r="G326" s="25">
        <v>44314</v>
      </c>
      <c r="H326" s="23" t="s">
        <v>1710</v>
      </c>
      <c r="I326" s="23" t="s">
        <v>1749</v>
      </c>
      <c r="J326" s="23" t="s">
        <v>1749</v>
      </c>
      <c r="K326" s="23" t="s">
        <v>1749</v>
      </c>
      <c r="L326" s="23" t="s">
        <v>793</v>
      </c>
      <c r="M326" s="23" t="s">
        <v>3455</v>
      </c>
      <c r="N326" s="23" t="s">
        <v>844</v>
      </c>
      <c r="O326" s="23">
        <v>0</v>
      </c>
      <c r="P326" s="23">
        <v>0</v>
      </c>
      <c r="Q326" s="23">
        <v>0</v>
      </c>
      <c r="R326" s="23">
        <v>0</v>
      </c>
      <c r="S326" s="23">
        <v>0</v>
      </c>
      <c r="T326" s="23">
        <v>0</v>
      </c>
      <c r="U326" s="23">
        <v>0</v>
      </c>
      <c r="V326" s="23">
        <v>0</v>
      </c>
      <c r="W326" s="23">
        <v>0</v>
      </c>
      <c r="X326" s="23">
        <v>1</v>
      </c>
      <c r="Y326" s="23">
        <v>0</v>
      </c>
      <c r="Z326" s="23">
        <v>0</v>
      </c>
      <c r="AA326" s="23">
        <v>0</v>
      </c>
      <c r="AB326" s="23">
        <v>0</v>
      </c>
      <c r="AC326" s="23">
        <v>0</v>
      </c>
      <c r="AD326" s="23">
        <v>0</v>
      </c>
      <c r="AE326" s="23">
        <v>0</v>
      </c>
      <c r="AF326" s="23">
        <v>0</v>
      </c>
      <c r="AG326" s="23">
        <v>0</v>
      </c>
      <c r="AH326" s="23">
        <v>0</v>
      </c>
      <c r="AI326" s="23">
        <v>0</v>
      </c>
      <c r="AJ326" s="23">
        <v>0</v>
      </c>
      <c r="AK326" s="23">
        <v>0</v>
      </c>
      <c r="KT326" s="23" t="s">
        <v>808</v>
      </c>
      <c r="KU326" s="23">
        <v>525</v>
      </c>
      <c r="KV326" s="23">
        <v>100</v>
      </c>
      <c r="KW326" s="23">
        <v>95</v>
      </c>
      <c r="KY326" s="23">
        <v>65</v>
      </c>
      <c r="KZ326" s="23">
        <v>46.153846153846153</v>
      </c>
      <c r="LA326" s="23">
        <v>30</v>
      </c>
      <c r="LB326" s="23" t="s">
        <v>3456</v>
      </c>
      <c r="LC326" s="23" t="s">
        <v>807</v>
      </c>
      <c r="LF326" s="23" t="s">
        <v>785</v>
      </c>
      <c r="AAB326" s="23" t="s">
        <v>3457</v>
      </c>
      <c r="AAC326" s="25">
        <v>174947841</v>
      </c>
      <c r="AAD326" s="23">
        <v>44316.248715277783</v>
      </c>
      <c r="AAF326" s="23" t="s">
        <v>2172</v>
      </c>
      <c r="AAG326" s="23" t="s">
        <v>2173</v>
      </c>
      <c r="AAJ326" s="23">
        <v>355</v>
      </c>
    </row>
    <row r="327" spans="1:712" x14ac:dyDescent="0.3">
      <c r="A327" s="23" t="s">
        <v>3458</v>
      </c>
      <c r="B327" s="25">
        <v>44314.407384652783</v>
      </c>
      <c r="C327" s="25">
        <v>44314.505745775459</v>
      </c>
      <c r="D327" s="25">
        <v>44314</v>
      </c>
      <c r="E327" s="23" t="s">
        <v>2469</v>
      </c>
      <c r="F327" s="23" t="s">
        <v>825</v>
      </c>
      <c r="G327" s="25">
        <v>44314</v>
      </c>
      <c r="H327" s="23" t="s">
        <v>1710</v>
      </c>
      <c r="I327" s="23" t="s">
        <v>1749</v>
      </c>
      <c r="J327" s="23" t="s">
        <v>1749</v>
      </c>
      <c r="K327" s="23" t="s">
        <v>1749</v>
      </c>
      <c r="L327" s="23" t="s">
        <v>793</v>
      </c>
      <c r="M327" s="23" t="s">
        <v>3459</v>
      </c>
      <c r="N327" s="23" t="s">
        <v>877</v>
      </c>
      <c r="O327" s="23">
        <v>0</v>
      </c>
      <c r="P327" s="23">
        <v>0</v>
      </c>
      <c r="Q327" s="23">
        <v>0</v>
      </c>
      <c r="R327" s="23">
        <v>0</v>
      </c>
      <c r="S327" s="23">
        <v>0</v>
      </c>
      <c r="T327" s="23">
        <v>0</v>
      </c>
      <c r="U327" s="23">
        <v>0</v>
      </c>
      <c r="V327" s="23">
        <v>0</v>
      </c>
      <c r="W327" s="23">
        <v>1</v>
      </c>
      <c r="X327" s="23">
        <v>0</v>
      </c>
      <c r="Y327" s="23">
        <v>0</v>
      </c>
      <c r="Z327" s="23">
        <v>0</v>
      </c>
      <c r="AA327" s="23">
        <v>0</v>
      </c>
      <c r="AB327" s="23">
        <v>0</v>
      </c>
      <c r="AC327" s="23">
        <v>0</v>
      </c>
      <c r="AD327" s="23">
        <v>0</v>
      </c>
      <c r="AE327" s="23">
        <v>0</v>
      </c>
      <c r="AF327" s="23">
        <v>0</v>
      </c>
      <c r="AG327" s="23">
        <v>0</v>
      </c>
      <c r="AH327" s="23">
        <v>0</v>
      </c>
      <c r="AI327" s="23">
        <v>0</v>
      </c>
      <c r="AJ327" s="23">
        <v>0</v>
      </c>
      <c r="AK327" s="23">
        <v>0</v>
      </c>
      <c r="JP327" s="23" t="s">
        <v>808</v>
      </c>
      <c r="JQ327" s="23">
        <v>470</v>
      </c>
      <c r="JU327" s="23">
        <v>50</v>
      </c>
      <c r="JV327" s="23">
        <v>86</v>
      </c>
      <c r="JW327" s="23">
        <v>43</v>
      </c>
      <c r="JX327" s="23" t="s">
        <v>3460</v>
      </c>
      <c r="JY327" s="23" t="s">
        <v>807</v>
      </c>
      <c r="KB327" s="23" t="s">
        <v>785</v>
      </c>
      <c r="AAB327" s="23" t="s">
        <v>3461</v>
      </c>
      <c r="AAC327" s="25">
        <v>174947845</v>
      </c>
      <c r="AAD327" s="23">
        <v>44316.248738425929</v>
      </c>
      <c r="AAF327" s="23" t="s">
        <v>2172</v>
      </c>
      <c r="AAG327" s="23" t="s">
        <v>2173</v>
      </c>
      <c r="AAJ327" s="23">
        <v>356</v>
      </c>
    </row>
    <row r="328" spans="1:712" x14ac:dyDescent="0.3">
      <c r="A328" s="23" t="s">
        <v>3462</v>
      </c>
      <c r="B328" s="25">
        <v>44314.411725451377</v>
      </c>
      <c r="C328" s="25">
        <v>44314.415415428237</v>
      </c>
      <c r="D328" s="25">
        <v>44314</v>
      </c>
      <c r="E328" s="23" t="s">
        <v>2469</v>
      </c>
      <c r="F328" s="23" t="s">
        <v>825</v>
      </c>
      <c r="G328" s="25">
        <v>44314</v>
      </c>
      <c r="H328" s="23" t="s">
        <v>1710</v>
      </c>
      <c r="I328" s="23" t="s">
        <v>1749</v>
      </c>
      <c r="J328" s="23" t="s">
        <v>1749</v>
      </c>
      <c r="K328" s="23" t="s">
        <v>1749</v>
      </c>
      <c r="L328" s="23" t="s">
        <v>793</v>
      </c>
      <c r="M328" s="23" t="s">
        <v>3463</v>
      </c>
      <c r="N328" s="23" t="s">
        <v>848</v>
      </c>
      <c r="O328" s="23">
        <v>0</v>
      </c>
      <c r="P328" s="23">
        <v>0</v>
      </c>
      <c r="Q328" s="23">
        <v>0</v>
      </c>
      <c r="R328" s="23">
        <v>0</v>
      </c>
      <c r="S328" s="23">
        <v>0</v>
      </c>
      <c r="T328" s="23">
        <v>0</v>
      </c>
      <c r="U328" s="23">
        <v>0</v>
      </c>
      <c r="V328" s="23">
        <v>0</v>
      </c>
      <c r="W328" s="23">
        <v>0</v>
      </c>
      <c r="X328" s="23">
        <v>0</v>
      </c>
      <c r="Y328" s="23">
        <v>0</v>
      </c>
      <c r="Z328" s="23">
        <v>0</v>
      </c>
      <c r="AA328" s="23">
        <v>1</v>
      </c>
      <c r="AB328" s="23">
        <v>0</v>
      </c>
      <c r="AC328" s="23">
        <v>0</v>
      </c>
      <c r="AD328" s="23">
        <v>0</v>
      </c>
      <c r="AE328" s="23">
        <v>0</v>
      </c>
      <c r="AF328" s="23">
        <v>0</v>
      </c>
      <c r="AG328" s="23">
        <v>0</v>
      </c>
      <c r="AH328" s="23">
        <v>0</v>
      </c>
      <c r="AI328" s="23">
        <v>0</v>
      </c>
      <c r="AJ328" s="23">
        <v>0</v>
      </c>
      <c r="AK328" s="23">
        <v>0</v>
      </c>
      <c r="PJ328" s="23" t="s">
        <v>808</v>
      </c>
      <c r="PK328" s="23">
        <v>185</v>
      </c>
      <c r="PL328" s="23">
        <v>100</v>
      </c>
      <c r="PM328" s="23">
        <v>81</v>
      </c>
      <c r="PO328" s="23">
        <v>150</v>
      </c>
      <c r="PP328" s="23">
        <v>-46</v>
      </c>
      <c r="PQ328" s="23">
        <v>-69</v>
      </c>
      <c r="PR328" s="23" t="s">
        <v>3464</v>
      </c>
      <c r="PS328" s="23" t="s">
        <v>807</v>
      </c>
      <c r="PV328" s="23" t="s">
        <v>781</v>
      </c>
      <c r="PW328" s="23" t="s">
        <v>803</v>
      </c>
      <c r="PX328" s="23">
        <v>0</v>
      </c>
      <c r="PY328" s="23">
        <v>0</v>
      </c>
      <c r="PZ328" s="23">
        <v>0</v>
      </c>
      <c r="QA328" s="23">
        <v>0</v>
      </c>
      <c r="QB328" s="23">
        <v>1</v>
      </c>
      <c r="QC328" s="23">
        <v>0</v>
      </c>
      <c r="QD328" s="23">
        <v>0</v>
      </c>
      <c r="QE328" s="23">
        <v>0</v>
      </c>
      <c r="QF328" s="23">
        <v>0</v>
      </c>
      <c r="QG328" s="23">
        <v>0</v>
      </c>
      <c r="QH328" s="23">
        <v>0</v>
      </c>
      <c r="QI328" s="23">
        <v>0</v>
      </c>
      <c r="QJ328" s="23">
        <v>0</v>
      </c>
      <c r="QK328" s="23">
        <v>0</v>
      </c>
      <c r="AAB328" s="23" t="s">
        <v>3465</v>
      </c>
      <c r="AAC328" s="25">
        <v>174947848</v>
      </c>
      <c r="AAD328" s="23">
        <v>44316.248749999999</v>
      </c>
      <c r="AAF328" s="23" t="s">
        <v>2172</v>
      </c>
      <c r="AAG328" s="23" t="s">
        <v>2173</v>
      </c>
      <c r="AAJ328" s="23">
        <v>357</v>
      </c>
    </row>
    <row r="329" spans="1:712" x14ac:dyDescent="0.3">
      <c r="A329" s="23" t="s">
        <v>3466</v>
      </c>
      <c r="B329" s="25">
        <v>44314.420752048609</v>
      </c>
      <c r="C329" s="25">
        <v>44314.426879328712</v>
      </c>
      <c r="D329" s="25">
        <v>44314</v>
      </c>
      <c r="E329" s="23" t="s">
        <v>2469</v>
      </c>
      <c r="F329" s="23" t="s">
        <v>825</v>
      </c>
      <c r="G329" s="25">
        <v>44314</v>
      </c>
      <c r="H329" s="23" t="s">
        <v>1710</v>
      </c>
      <c r="I329" s="23" t="s">
        <v>1749</v>
      </c>
      <c r="J329" s="23" t="s">
        <v>1749</v>
      </c>
      <c r="K329" s="23" t="s">
        <v>1749</v>
      </c>
      <c r="L329" s="23" t="s">
        <v>793</v>
      </c>
      <c r="M329" s="23" t="s">
        <v>3467</v>
      </c>
      <c r="N329" s="23" t="s">
        <v>848</v>
      </c>
      <c r="O329" s="23">
        <v>0</v>
      </c>
      <c r="P329" s="23">
        <v>0</v>
      </c>
      <c r="Q329" s="23">
        <v>0</v>
      </c>
      <c r="R329" s="23">
        <v>0</v>
      </c>
      <c r="S329" s="23">
        <v>0</v>
      </c>
      <c r="T329" s="23">
        <v>0</v>
      </c>
      <c r="U329" s="23">
        <v>0</v>
      </c>
      <c r="V329" s="23">
        <v>0</v>
      </c>
      <c r="W329" s="23">
        <v>0</v>
      </c>
      <c r="X329" s="23">
        <v>0</v>
      </c>
      <c r="Y329" s="23">
        <v>0</v>
      </c>
      <c r="Z329" s="23">
        <v>0</v>
      </c>
      <c r="AA329" s="23">
        <v>1</v>
      </c>
      <c r="AB329" s="23">
        <v>0</v>
      </c>
      <c r="AC329" s="23">
        <v>0</v>
      </c>
      <c r="AD329" s="23">
        <v>0</v>
      </c>
      <c r="AE329" s="23">
        <v>0</v>
      </c>
      <c r="AF329" s="23">
        <v>0</v>
      </c>
      <c r="AG329" s="23">
        <v>0</v>
      </c>
      <c r="AH329" s="23">
        <v>0</v>
      </c>
      <c r="AI329" s="23">
        <v>0</v>
      </c>
      <c r="AJ329" s="23">
        <v>0</v>
      </c>
      <c r="AK329" s="23">
        <v>0</v>
      </c>
      <c r="PJ329" s="23" t="s">
        <v>808</v>
      </c>
      <c r="PK329" s="23">
        <v>150</v>
      </c>
      <c r="PL329" s="23">
        <v>100</v>
      </c>
      <c r="PM329" s="23">
        <v>100</v>
      </c>
      <c r="PO329" s="23">
        <v>150</v>
      </c>
      <c r="PP329" s="23">
        <v>-33.333333333333329</v>
      </c>
      <c r="PQ329" s="23">
        <v>-50</v>
      </c>
      <c r="PR329" s="23" t="s">
        <v>3468</v>
      </c>
      <c r="PS329" s="23" t="s">
        <v>807</v>
      </c>
      <c r="PV329" s="23" t="s">
        <v>781</v>
      </c>
      <c r="PW329" s="23" t="s">
        <v>3469</v>
      </c>
      <c r="PX329" s="23">
        <v>0</v>
      </c>
      <c r="PY329" s="23">
        <v>0</v>
      </c>
      <c r="PZ329" s="23">
        <v>0</v>
      </c>
      <c r="QA329" s="23">
        <v>1</v>
      </c>
      <c r="QB329" s="23">
        <v>0</v>
      </c>
      <c r="QC329" s="23">
        <v>0</v>
      </c>
      <c r="QD329" s="23">
        <v>0</v>
      </c>
      <c r="QE329" s="23">
        <v>1</v>
      </c>
      <c r="QF329" s="23">
        <v>0</v>
      </c>
      <c r="QG329" s="23">
        <v>1</v>
      </c>
      <c r="QH329" s="23">
        <v>0</v>
      </c>
      <c r="QI329" s="23">
        <v>0</v>
      </c>
      <c r="QJ329" s="23">
        <v>0</v>
      </c>
      <c r="QK329" s="23">
        <v>0</v>
      </c>
      <c r="AAB329" s="23" t="s">
        <v>3470</v>
      </c>
      <c r="AAC329" s="25">
        <v>174947852</v>
      </c>
      <c r="AAD329" s="23">
        <v>44316.248773148152</v>
      </c>
      <c r="AAF329" s="23" t="s">
        <v>2172</v>
      </c>
      <c r="AAG329" s="23" t="s">
        <v>2173</v>
      </c>
      <c r="AAJ329" s="23">
        <v>358</v>
      </c>
    </row>
    <row r="330" spans="1:712" x14ac:dyDescent="0.3">
      <c r="A330" s="23" t="s">
        <v>3471</v>
      </c>
      <c r="B330" s="25">
        <v>44314.428428043982</v>
      </c>
      <c r="C330" s="25">
        <v>44314.430279884262</v>
      </c>
      <c r="D330" s="25">
        <v>44314</v>
      </c>
      <c r="E330" s="23" t="s">
        <v>2469</v>
      </c>
      <c r="F330" s="23" t="s">
        <v>825</v>
      </c>
      <c r="G330" s="25">
        <v>44314</v>
      </c>
      <c r="H330" s="23" t="s">
        <v>1710</v>
      </c>
      <c r="I330" s="23" t="s">
        <v>1749</v>
      </c>
      <c r="J330" s="23" t="s">
        <v>1749</v>
      </c>
      <c r="K330" s="23" t="s">
        <v>1749</v>
      </c>
      <c r="L330" s="23" t="s">
        <v>793</v>
      </c>
      <c r="M330" s="23" t="s">
        <v>3472</v>
      </c>
      <c r="N330" s="23" t="s">
        <v>848</v>
      </c>
      <c r="O330" s="23">
        <v>0</v>
      </c>
      <c r="P330" s="23">
        <v>0</v>
      </c>
      <c r="Q330" s="23">
        <v>0</v>
      </c>
      <c r="R330" s="23">
        <v>0</v>
      </c>
      <c r="S330" s="23">
        <v>0</v>
      </c>
      <c r="T330" s="23">
        <v>0</v>
      </c>
      <c r="U330" s="23">
        <v>0</v>
      </c>
      <c r="V330" s="23">
        <v>0</v>
      </c>
      <c r="W330" s="23">
        <v>0</v>
      </c>
      <c r="X330" s="23">
        <v>0</v>
      </c>
      <c r="Y330" s="23">
        <v>0</v>
      </c>
      <c r="Z330" s="23">
        <v>0</v>
      </c>
      <c r="AA330" s="23">
        <v>1</v>
      </c>
      <c r="AB330" s="23">
        <v>0</v>
      </c>
      <c r="AC330" s="23">
        <v>0</v>
      </c>
      <c r="AD330" s="23">
        <v>0</v>
      </c>
      <c r="AE330" s="23">
        <v>0</v>
      </c>
      <c r="AF330" s="23">
        <v>0</v>
      </c>
      <c r="AG330" s="23">
        <v>0</v>
      </c>
      <c r="AH330" s="23">
        <v>0</v>
      </c>
      <c r="AI330" s="23">
        <v>0</v>
      </c>
      <c r="AJ330" s="23">
        <v>0</v>
      </c>
      <c r="AK330" s="23">
        <v>0</v>
      </c>
      <c r="PJ330" s="23" t="s">
        <v>808</v>
      </c>
      <c r="PK330" s="23">
        <v>173</v>
      </c>
      <c r="PL330" s="23">
        <v>100</v>
      </c>
      <c r="PM330" s="23">
        <v>87</v>
      </c>
      <c r="PO330" s="23">
        <v>150</v>
      </c>
      <c r="PP330" s="23">
        <v>-42</v>
      </c>
      <c r="PQ330" s="23">
        <v>-63</v>
      </c>
      <c r="PR330" s="23" t="s">
        <v>3473</v>
      </c>
      <c r="PS330" s="23" t="s">
        <v>807</v>
      </c>
      <c r="PV330" s="23" t="s">
        <v>781</v>
      </c>
      <c r="PW330" s="23" t="s">
        <v>812</v>
      </c>
      <c r="PX330" s="23">
        <v>0</v>
      </c>
      <c r="PY330" s="23">
        <v>0</v>
      </c>
      <c r="PZ330" s="23">
        <v>0</v>
      </c>
      <c r="QA330" s="23">
        <v>0</v>
      </c>
      <c r="QB330" s="23">
        <v>0</v>
      </c>
      <c r="QC330" s="23">
        <v>0</v>
      </c>
      <c r="QD330" s="23">
        <v>0</v>
      </c>
      <c r="QE330" s="23">
        <v>0</v>
      </c>
      <c r="QF330" s="23">
        <v>0</v>
      </c>
      <c r="QG330" s="23">
        <v>0</v>
      </c>
      <c r="QH330" s="23">
        <v>1</v>
      </c>
      <c r="QI330" s="23">
        <v>0</v>
      </c>
      <c r="QJ330" s="23">
        <v>0</v>
      </c>
      <c r="QK330" s="23">
        <v>0</v>
      </c>
      <c r="AAB330" s="23" t="s">
        <v>3474</v>
      </c>
      <c r="AAC330" s="25">
        <v>174947857</v>
      </c>
      <c r="AAD330" s="23">
        <v>44316.248796296291</v>
      </c>
      <c r="AAF330" s="23" t="s">
        <v>2172</v>
      </c>
      <c r="AAG330" s="23" t="s">
        <v>2173</v>
      </c>
      <c r="AAJ330" s="23">
        <v>359</v>
      </c>
    </row>
    <row r="331" spans="1:712" x14ac:dyDescent="0.3">
      <c r="A331" s="23" t="s">
        <v>3475</v>
      </c>
      <c r="B331" s="25">
        <v>44315.439050451387</v>
      </c>
      <c r="C331" s="25">
        <v>44315.439663275472</v>
      </c>
      <c r="D331" s="25">
        <v>44315</v>
      </c>
      <c r="E331" s="23" t="s">
        <v>2169</v>
      </c>
      <c r="F331" s="23" t="s">
        <v>787</v>
      </c>
      <c r="G331" s="25">
        <v>44315</v>
      </c>
      <c r="H331" s="23" t="s">
        <v>868</v>
      </c>
      <c r="I331" s="23" t="s">
        <v>880</v>
      </c>
      <c r="J331" s="23" t="s">
        <v>880</v>
      </c>
      <c r="K331" s="23" t="s">
        <v>880</v>
      </c>
      <c r="L331" s="23" t="s">
        <v>793</v>
      </c>
      <c r="M331" s="23" t="s">
        <v>3476</v>
      </c>
      <c r="N331" s="23" t="s">
        <v>820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0</v>
      </c>
      <c r="AI331" s="23">
        <v>0</v>
      </c>
      <c r="AJ331" s="23">
        <v>0</v>
      </c>
      <c r="AK331" s="23">
        <v>1</v>
      </c>
      <c r="ZR331" s="23" t="s">
        <v>781</v>
      </c>
      <c r="ZT331" s="23" t="s">
        <v>781</v>
      </c>
      <c r="AAB331" s="23" t="s">
        <v>2171</v>
      </c>
      <c r="AAC331" s="25">
        <v>174989614</v>
      </c>
      <c r="AAD331" s="23">
        <v>44316.403657407413</v>
      </c>
      <c r="AAF331" s="23" t="s">
        <v>2172</v>
      </c>
      <c r="AAG331" s="23" t="s">
        <v>2173</v>
      </c>
      <c r="AAJ331" s="23">
        <v>360</v>
      </c>
    </row>
    <row r="332" spans="1:712" x14ac:dyDescent="0.3">
      <c r="A332" s="23" t="s">
        <v>3477</v>
      </c>
      <c r="B332" s="25">
        <v>44315.404980196763</v>
      </c>
      <c r="C332" s="25">
        <v>44315.40793987269</v>
      </c>
      <c r="D332" s="25">
        <v>44315</v>
      </c>
      <c r="E332" s="23" t="s">
        <v>2169</v>
      </c>
      <c r="F332" s="23" t="s">
        <v>787</v>
      </c>
      <c r="G332" s="25">
        <v>44315</v>
      </c>
      <c r="H332" s="23" t="s">
        <v>868</v>
      </c>
      <c r="I332" s="23" t="s">
        <v>880</v>
      </c>
      <c r="J332" s="23" t="s">
        <v>880</v>
      </c>
      <c r="K332" s="23" t="s">
        <v>880</v>
      </c>
      <c r="L332" s="23" t="s">
        <v>793</v>
      </c>
      <c r="M332" s="23" t="s">
        <v>3478</v>
      </c>
      <c r="N332" s="23" t="s">
        <v>3479</v>
      </c>
      <c r="O332" s="23">
        <v>0</v>
      </c>
      <c r="P332" s="23">
        <v>0</v>
      </c>
      <c r="Q332" s="23">
        <v>0</v>
      </c>
      <c r="R332" s="23">
        <v>0</v>
      </c>
      <c r="S332" s="23">
        <v>0</v>
      </c>
      <c r="T332" s="23">
        <v>0</v>
      </c>
      <c r="U332" s="23">
        <v>0</v>
      </c>
      <c r="V332" s="23">
        <v>0</v>
      </c>
      <c r="W332" s="23">
        <v>0</v>
      </c>
      <c r="X332" s="23">
        <v>1</v>
      </c>
      <c r="Y332" s="23">
        <v>1</v>
      </c>
      <c r="Z332" s="23">
        <v>1</v>
      </c>
      <c r="AA332" s="23">
        <v>1</v>
      </c>
      <c r="AB332" s="23">
        <v>0</v>
      </c>
      <c r="AC332" s="23">
        <v>0</v>
      </c>
      <c r="AD332" s="23">
        <v>0</v>
      </c>
      <c r="AE332" s="23">
        <v>0</v>
      </c>
      <c r="AF332" s="23">
        <v>0</v>
      </c>
      <c r="AG332" s="23">
        <v>0</v>
      </c>
      <c r="AH332" s="23">
        <v>0</v>
      </c>
      <c r="AI332" s="23">
        <v>0</v>
      </c>
      <c r="AJ332" s="23">
        <v>0</v>
      </c>
      <c r="AK332" s="23">
        <v>0</v>
      </c>
      <c r="KT332" s="23" t="s">
        <v>808</v>
      </c>
      <c r="KU332" s="23">
        <v>1500</v>
      </c>
      <c r="KV332" s="23">
        <v>200</v>
      </c>
      <c r="KW332" s="23">
        <v>67</v>
      </c>
      <c r="KY332" s="23">
        <v>67</v>
      </c>
      <c r="KZ332" s="23">
        <v>0</v>
      </c>
      <c r="LA332" s="23">
        <v>0</v>
      </c>
      <c r="LC332" s="23" t="s">
        <v>794</v>
      </c>
      <c r="LF332" s="23" t="s">
        <v>785</v>
      </c>
      <c r="LX332" s="23" t="s">
        <v>808</v>
      </c>
      <c r="LY332" s="23">
        <v>2000</v>
      </c>
      <c r="LZ332" s="23">
        <v>1000</v>
      </c>
      <c r="MA332" s="23">
        <v>250</v>
      </c>
      <c r="MC332" s="23">
        <v>188</v>
      </c>
      <c r="MD332" s="23">
        <v>32.978723404255319</v>
      </c>
      <c r="ME332" s="23">
        <v>62</v>
      </c>
      <c r="MF332" s="23" t="s">
        <v>3480</v>
      </c>
      <c r="MG332" s="23" t="s">
        <v>794</v>
      </c>
      <c r="MJ332" s="23" t="s">
        <v>785</v>
      </c>
      <c r="OF332" s="23" t="s">
        <v>808</v>
      </c>
      <c r="OG332" s="23">
        <v>2500</v>
      </c>
      <c r="OH332" s="23">
        <v>750</v>
      </c>
      <c r="OI332" s="23">
        <v>150</v>
      </c>
      <c r="OK332" s="23">
        <v>120</v>
      </c>
      <c r="OL332" s="23">
        <v>25</v>
      </c>
      <c r="OM332" s="23">
        <v>30</v>
      </c>
      <c r="ON332" s="23" t="s">
        <v>3480</v>
      </c>
      <c r="OO332" s="23" t="s">
        <v>794</v>
      </c>
      <c r="OR332" s="23" t="s">
        <v>785</v>
      </c>
      <c r="PJ332" s="23" t="s">
        <v>808</v>
      </c>
      <c r="PK332" s="23">
        <v>2000</v>
      </c>
      <c r="PL332" s="23">
        <v>1500</v>
      </c>
      <c r="PM332" s="23">
        <v>113</v>
      </c>
      <c r="PO332" s="23">
        <v>113</v>
      </c>
      <c r="PP332" s="23">
        <v>0</v>
      </c>
      <c r="PQ332" s="23">
        <v>0</v>
      </c>
      <c r="PS332" s="23" t="s">
        <v>794</v>
      </c>
      <c r="PV332" s="23" t="s">
        <v>785</v>
      </c>
      <c r="AAB332" s="23" t="s">
        <v>2171</v>
      </c>
      <c r="AAC332" s="25">
        <v>174989292</v>
      </c>
      <c r="AAD332" s="23">
        <v>44316.401944444442</v>
      </c>
      <c r="AAF332" s="23" t="s">
        <v>2172</v>
      </c>
      <c r="AAG332" s="23" t="s">
        <v>2173</v>
      </c>
      <c r="AAJ332" s="23">
        <v>361</v>
      </c>
    </row>
    <row r="333" spans="1:712" x14ac:dyDescent="0.3">
      <c r="A333" s="23" t="s">
        <v>3481</v>
      </c>
      <c r="B333" s="25">
        <v>44315.359998645828</v>
      </c>
      <c r="C333" s="25">
        <v>44315.383030763893</v>
      </c>
      <c r="D333" s="25">
        <v>44315</v>
      </c>
      <c r="E333" s="23" t="s">
        <v>2169</v>
      </c>
      <c r="F333" s="23" t="s">
        <v>787</v>
      </c>
      <c r="G333" s="25">
        <v>44315</v>
      </c>
      <c r="H333" s="23" t="s">
        <v>868</v>
      </c>
      <c r="I333" s="23" t="s">
        <v>880</v>
      </c>
      <c r="J333" s="23" t="s">
        <v>880</v>
      </c>
      <c r="K333" s="23" t="s">
        <v>880</v>
      </c>
      <c r="L333" s="23" t="s">
        <v>793</v>
      </c>
      <c r="M333" s="23" t="s">
        <v>3482</v>
      </c>
      <c r="N333" s="23" t="s">
        <v>3483</v>
      </c>
      <c r="O333" s="23">
        <v>1</v>
      </c>
      <c r="P333" s="23">
        <v>1</v>
      </c>
      <c r="Q333" s="23">
        <v>1</v>
      </c>
      <c r="R333" s="23">
        <v>1</v>
      </c>
      <c r="S333" s="23">
        <v>1</v>
      </c>
      <c r="T333" s="23">
        <v>1</v>
      </c>
      <c r="U333" s="23">
        <v>1</v>
      </c>
      <c r="V333" s="23">
        <v>1</v>
      </c>
      <c r="W333" s="23">
        <v>0</v>
      </c>
      <c r="X333" s="23">
        <v>0</v>
      </c>
      <c r="Y333" s="23">
        <v>0</v>
      </c>
      <c r="Z333" s="23">
        <v>0</v>
      </c>
      <c r="AA333" s="23">
        <v>0</v>
      </c>
      <c r="AB333" s="23">
        <v>1</v>
      </c>
      <c r="AC333" s="23">
        <v>1</v>
      </c>
      <c r="AD333" s="23">
        <v>0</v>
      </c>
      <c r="AE333" s="23">
        <v>1</v>
      </c>
      <c r="AF333" s="23">
        <v>1</v>
      </c>
      <c r="AG333" s="23">
        <v>1</v>
      </c>
      <c r="AH333" s="23">
        <v>1</v>
      </c>
      <c r="AI333" s="23">
        <v>0</v>
      </c>
      <c r="AJ333" s="23">
        <v>1</v>
      </c>
      <c r="AK333" s="23">
        <v>0</v>
      </c>
      <c r="AL333" s="23" t="s">
        <v>781</v>
      </c>
      <c r="AN333" s="23">
        <v>1500</v>
      </c>
      <c r="AO333" s="23">
        <v>1500</v>
      </c>
      <c r="AQ333" s="23">
        <v>1250</v>
      </c>
      <c r="AR333" s="23">
        <v>20</v>
      </c>
      <c r="AS333" s="23">
        <v>250</v>
      </c>
      <c r="AT333" s="23" t="s">
        <v>3484</v>
      </c>
      <c r="AU333" s="23" t="s">
        <v>796</v>
      </c>
      <c r="AV333" s="23" t="s">
        <v>806</v>
      </c>
      <c r="AX333" s="23" t="s">
        <v>781</v>
      </c>
      <c r="AY333" s="23" t="s">
        <v>3485</v>
      </c>
      <c r="AZ333" s="23">
        <v>1</v>
      </c>
      <c r="BA333" s="23">
        <v>1</v>
      </c>
      <c r="BB333" s="23">
        <v>1</v>
      </c>
      <c r="BC333" s="23">
        <v>0</v>
      </c>
      <c r="BD333" s="23">
        <v>0</v>
      </c>
      <c r="BE333" s="23">
        <v>0</v>
      </c>
      <c r="BF333" s="23">
        <v>0</v>
      </c>
      <c r="BG333" s="23">
        <v>0</v>
      </c>
      <c r="BH333" s="23">
        <v>0</v>
      </c>
      <c r="BI333" s="23">
        <v>0</v>
      </c>
      <c r="BJ333" s="23">
        <v>0</v>
      </c>
      <c r="BK333" s="23">
        <v>0</v>
      </c>
      <c r="BL333" s="23">
        <v>0</v>
      </c>
      <c r="BM333" s="23">
        <v>0</v>
      </c>
      <c r="BN333" s="23" t="s">
        <v>3486</v>
      </c>
      <c r="BP333" s="23" t="s">
        <v>781</v>
      </c>
      <c r="BR333" s="23">
        <v>3500</v>
      </c>
      <c r="BS333" s="23">
        <v>3500</v>
      </c>
      <c r="BU333" s="23">
        <v>2200</v>
      </c>
      <c r="BV333" s="23">
        <v>59.090909090909093</v>
      </c>
      <c r="BW333" s="23">
        <v>1300</v>
      </c>
      <c r="BX333" s="23" t="s">
        <v>3456</v>
      </c>
      <c r="BY333" s="23" t="s">
        <v>796</v>
      </c>
      <c r="BZ333" s="23" t="s">
        <v>806</v>
      </c>
      <c r="CB333" s="23" t="s">
        <v>781</v>
      </c>
      <c r="CC333" s="23" t="s">
        <v>3487</v>
      </c>
      <c r="CD333" s="23">
        <v>1</v>
      </c>
      <c r="CE333" s="23">
        <v>1</v>
      </c>
      <c r="CF333" s="23">
        <v>1</v>
      </c>
      <c r="CG333" s="23">
        <v>1</v>
      </c>
      <c r="CH333" s="23">
        <v>0</v>
      </c>
      <c r="CI333" s="23">
        <v>0</v>
      </c>
      <c r="CJ333" s="23">
        <v>0</v>
      </c>
      <c r="CK333" s="23">
        <v>1</v>
      </c>
      <c r="CL333" s="23">
        <v>0</v>
      </c>
      <c r="CM333" s="23">
        <v>0</v>
      </c>
      <c r="CN333" s="23">
        <v>0</v>
      </c>
      <c r="CO333" s="23">
        <v>0</v>
      </c>
      <c r="CP333" s="23">
        <v>0</v>
      </c>
      <c r="CQ333" s="23">
        <v>0</v>
      </c>
      <c r="CR333" s="23" t="s">
        <v>3486</v>
      </c>
      <c r="CT333" s="23" t="s">
        <v>781</v>
      </c>
      <c r="CV333" s="23">
        <v>3500</v>
      </c>
      <c r="CW333" s="23">
        <v>3500</v>
      </c>
      <c r="CY333" s="23">
        <v>2500</v>
      </c>
      <c r="CZ333" s="23">
        <v>40</v>
      </c>
      <c r="DA333" s="23">
        <v>1000</v>
      </c>
      <c r="DB333" s="23" t="s">
        <v>881</v>
      </c>
      <c r="DC333" s="23" t="s">
        <v>796</v>
      </c>
      <c r="DD333" s="23" t="s">
        <v>806</v>
      </c>
      <c r="DF333" s="23" t="s">
        <v>781</v>
      </c>
      <c r="DG333" s="23" t="s">
        <v>3487</v>
      </c>
      <c r="DH333" s="23">
        <v>1</v>
      </c>
      <c r="DI333" s="23">
        <v>1</v>
      </c>
      <c r="DJ333" s="23">
        <v>1</v>
      </c>
      <c r="DK333" s="23">
        <v>1</v>
      </c>
      <c r="DL333" s="23">
        <v>0</v>
      </c>
      <c r="DM333" s="23">
        <v>0</v>
      </c>
      <c r="DN333" s="23">
        <v>0</v>
      </c>
      <c r="DO333" s="23">
        <v>1</v>
      </c>
      <c r="DP333" s="23">
        <v>0</v>
      </c>
      <c r="DQ333" s="23">
        <v>0</v>
      </c>
      <c r="DR333" s="23">
        <v>0</v>
      </c>
      <c r="DS333" s="23">
        <v>0</v>
      </c>
      <c r="DT333" s="23">
        <v>0</v>
      </c>
      <c r="DU333" s="23">
        <v>0</v>
      </c>
      <c r="DV333" s="23" t="s">
        <v>3488</v>
      </c>
      <c r="DX333" s="23" t="s">
        <v>781</v>
      </c>
      <c r="DZ333" s="23">
        <v>4000</v>
      </c>
      <c r="EA333" s="23">
        <v>4000</v>
      </c>
      <c r="EC333" s="23">
        <v>4000</v>
      </c>
      <c r="ED333" s="23">
        <v>0</v>
      </c>
      <c r="EE333" s="23">
        <v>0</v>
      </c>
      <c r="EG333" s="23" t="s">
        <v>796</v>
      </c>
      <c r="EH333" s="23" t="s">
        <v>806</v>
      </c>
      <c r="EJ333" s="23" t="s">
        <v>781</v>
      </c>
      <c r="EK333" s="23" t="s">
        <v>2344</v>
      </c>
      <c r="EL333" s="23">
        <v>1</v>
      </c>
      <c r="EM333" s="23">
        <v>1</v>
      </c>
      <c r="EN333" s="23">
        <v>1</v>
      </c>
      <c r="EO333" s="23">
        <v>1</v>
      </c>
      <c r="EP333" s="23">
        <v>0</v>
      </c>
      <c r="EQ333" s="23">
        <v>0</v>
      </c>
      <c r="ER333" s="23">
        <v>0</v>
      </c>
      <c r="ES333" s="23">
        <v>0</v>
      </c>
      <c r="ET333" s="23">
        <v>0</v>
      </c>
      <c r="EU333" s="23">
        <v>0</v>
      </c>
      <c r="EV333" s="23">
        <v>0</v>
      </c>
      <c r="EW333" s="23">
        <v>0</v>
      </c>
      <c r="EX333" s="23">
        <v>0</v>
      </c>
      <c r="EY333" s="23">
        <v>0</v>
      </c>
      <c r="EZ333" s="23" t="s">
        <v>3489</v>
      </c>
      <c r="FB333" s="23" t="s">
        <v>781</v>
      </c>
      <c r="FD333" s="23">
        <v>4000</v>
      </c>
      <c r="FE333" s="23">
        <v>4000</v>
      </c>
      <c r="FG333" s="23">
        <v>4000</v>
      </c>
      <c r="FH333" s="23">
        <v>0</v>
      </c>
      <c r="FI333" s="23">
        <v>0</v>
      </c>
      <c r="FK333" s="23" t="s">
        <v>796</v>
      </c>
      <c r="FL333" s="23" t="s">
        <v>806</v>
      </c>
      <c r="FN333" s="23" t="s">
        <v>781</v>
      </c>
      <c r="FO333" s="23" t="s">
        <v>3490</v>
      </c>
      <c r="FP333" s="23">
        <v>1</v>
      </c>
      <c r="FQ333" s="23">
        <v>1</v>
      </c>
      <c r="FR333" s="23">
        <v>1</v>
      </c>
      <c r="FS333" s="23">
        <v>0</v>
      </c>
      <c r="FT333" s="23">
        <v>0</v>
      </c>
      <c r="FU333" s="23">
        <v>0</v>
      </c>
      <c r="FV333" s="23">
        <v>0</v>
      </c>
      <c r="FW333" s="23">
        <v>1</v>
      </c>
      <c r="FX333" s="23">
        <v>0</v>
      </c>
      <c r="FY333" s="23">
        <v>0</v>
      </c>
      <c r="FZ333" s="23">
        <v>0</v>
      </c>
      <c r="GA333" s="23">
        <v>0</v>
      </c>
      <c r="GB333" s="23">
        <v>0</v>
      </c>
      <c r="GC333" s="23">
        <v>0</v>
      </c>
      <c r="GD333" s="23" t="s">
        <v>3489</v>
      </c>
      <c r="GF333" s="23" t="s">
        <v>781</v>
      </c>
      <c r="GH333" s="23">
        <v>15000</v>
      </c>
      <c r="GI333" s="23">
        <v>15500</v>
      </c>
      <c r="GJ333" s="23">
        <v>-3.225806451612903</v>
      </c>
      <c r="GK333" s="23">
        <v>-500</v>
      </c>
      <c r="GM333" s="23" t="s">
        <v>796</v>
      </c>
      <c r="GN333" s="23" t="s">
        <v>806</v>
      </c>
      <c r="GP333" s="23" t="s">
        <v>781</v>
      </c>
      <c r="GQ333" s="23" t="s">
        <v>3487</v>
      </c>
      <c r="GR333" s="23">
        <v>1</v>
      </c>
      <c r="GS333" s="23">
        <v>1</v>
      </c>
      <c r="GT333" s="23">
        <v>1</v>
      </c>
      <c r="GU333" s="23">
        <v>1</v>
      </c>
      <c r="GV333" s="23">
        <v>0</v>
      </c>
      <c r="GW333" s="23">
        <v>0</v>
      </c>
      <c r="GX333" s="23">
        <v>0</v>
      </c>
      <c r="GY333" s="23">
        <v>1</v>
      </c>
      <c r="GZ333" s="23">
        <v>0</v>
      </c>
      <c r="HA333" s="23">
        <v>0</v>
      </c>
      <c r="HB333" s="23">
        <v>0</v>
      </c>
      <c r="HC333" s="23">
        <v>0</v>
      </c>
      <c r="HD333" s="23">
        <v>0</v>
      </c>
      <c r="HE333" s="23">
        <v>0</v>
      </c>
      <c r="HF333" s="23" t="s">
        <v>3491</v>
      </c>
      <c r="HH333" s="23" t="s">
        <v>781</v>
      </c>
      <c r="HJ333" s="23">
        <v>4000</v>
      </c>
      <c r="HK333" s="23">
        <v>4000</v>
      </c>
      <c r="HM333" s="23">
        <v>4000</v>
      </c>
      <c r="HN333" s="23">
        <v>0</v>
      </c>
      <c r="HO333" s="23">
        <v>0</v>
      </c>
      <c r="HQ333" s="23" t="s">
        <v>796</v>
      </c>
      <c r="HR333" s="23" t="s">
        <v>806</v>
      </c>
      <c r="HT333" s="23" t="s">
        <v>781</v>
      </c>
      <c r="HU333" s="23" t="s">
        <v>3487</v>
      </c>
      <c r="HV333" s="23">
        <v>1</v>
      </c>
      <c r="HW333" s="23">
        <v>1</v>
      </c>
      <c r="HX333" s="23">
        <v>1</v>
      </c>
      <c r="HY333" s="23">
        <v>1</v>
      </c>
      <c r="HZ333" s="23">
        <v>0</v>
      </c>
      <c r="IA333" s="23">
        <v>0</v>
      </c>
      <c r="IB333" s="23">
        <v>0</v>
      </c>
      <c r="IC333" s="23">
        <v>1</v>
      </c>
      <c r="ID333" s="23">
        <v>0</v>
      </c>
      <c r="IE333" s="23">
        <v>0</v>
      </c>
      <c r="IF333" s="23">
        <v>0</v>
      </c>
      <c r="IG333" s="23">
        <v>0</v>
      </c>
      <c r="IH333" s="23">
        <v>0</v>
      </c>
      <c r="II333" s="23">
        <v>0</v>
      </c>
      <c r="IJ333" s="23" t="s">
        <v>3491</v>
      </c>
      <c r="IL333" s="23" t="s">
        <v>781</v>
      </c>
      <c r="IQ333" s="23">
        <v>6150</v>
      </c>
      <c r="IR333" s="23">
        <v>-100</v>
      </c>
      <c r="IS333" s="23">
        <v>-6150</v>
      </c>
      <c r="IT333" s="23" t="s">
        <v>3492</v>
      </c>
      <c r="IU333" s="23" t="s">
        <v>796</v>
      </c>
      <c r="IV333" s="23" t="s">
        <v>806</v>
      </c>
      <c r="IX333" s="23" t="s">
        <v>781</v>
      </c>
      <c r="IY333" s="23" t="s">
        <v>812</v>
      </c>
      <c r="IZ333" s="23">
        <v>0</v>
      </c>
      <c r="JA333" s="23">
        <v>0</v>
      </c>
      <c r="JB333" s="23">
        <v>0</v>
      </c>
      <c r="JC333" s="23">
        <v>0</v>
      </c>
      <c r="JD333" s="23">
        <v>0</v>
      </c>
      <c r="JE333" s="23">
        <v>0</v>
      </c>
      <c r="JF333" s="23">
        <v>0</v>
      </c>
      <c r="JG333" s="23">
        <v>0</v>
      </c>
      <c r="JH333" s="23">
        <v>0</v>
      </c>
      <c r="JI333" s="23">
        <v>0</v>
      </c>
      <c r="JJ333" s="23">
        <v>1</v>
      </c>
      <c r="JK333" s="23">
        <v>0</v>
      </c>
      <c r="JL333" s="23">
        <v>0</v>
      </c>
      <c r="JM333" s="23">
        <v>0</v>
      </c>
      <c r="QN333" s="23" t="s">
        <v>781</v>
      </c>
      <c r="QP333" s="23">
        <v>1500</v>
      </c>
      <c r="QQ333" s="23">
        <v>1500</v>
      </c>
      <c r="QS333" s="23">
        <v>1500</v>
      </c>
      <c r="QT333" s="23">
        <v>0</v>
      </c>
      <c r="QU333" s="23">
        <v>0</v>
      </c>
      <c r="QW333" s="23" t="s">
        <v>796</v>
      </c>
      <c r="QX333" s="23" t="s">
        <v>806</v>
      </c>
      <c r="QZ333" s="23" t="s">
        <v>781</v>
      </c>
      <c r="RA333" s="23" t="s">
        <v>2344</v>
      </c>
      <c r="RB333" s="23">
        <v>1</v>
      </c>
      <c r="RC333" s="23">
        <v>1</v>
      </c>
      <c r="RD333" s="23">
        <v>1</v>
      </c>
      <c r="RE333" s="23">
        <v>1</v>
      </c>
      <c r="RF333" s="23">
        <v>0</v>
      </c>
      <c r="RG333" s="23">
        <v>0</v>
      </c>
      <c r="RH333" s="23">
        <v>0</v>
      </c>
      <c r="RI333" s="23">
        <v>0</v>
      </c>
      <c r="RJ333" s="23">
        <v>0</v>
      </c>
      <c r="RK333" s="23">
        <v>0</v>
      </c>
      <c r="RL333" s="23">
        <v>0</v>
      </c>
      <c r="RM333" s="23">
        <v>0</v>
      </c>
      <c r="RN333" s="23">
        <v>0</v>
      </c>
      <c r="RO333" s="23">
        <v>0</v>
      </c>
      <c r="RP333" s="23" t="s">
        <v>3491</v>
      </c>
      <c r="RR333" s="23" t="s">
        <v>808</v>
      </c>
      <c r="RS333" s="23">
        <v>1000</v>
      </c>
      <c r="RT333" s="23">
        <v>1200</v>
      </c>
      <c r="RU333" s="23">
        <v>240</v>
      </c>
      <c r="RW333" s="23">
        <v>240</v>
      </c>
      <c r="RX333" s="23">
        <v>0</v>
      </c>
      <c r="RY333" s="23">
        <v>0</v>
      </c>
      <c r="SA333" s="23" t="s">
        <v>796</v>
      </c>
      <c r="SB333" s="23" t="s">
        <v>873</v>
      </c>
      <c r="SD333" s="23" t="s">
        <v>781</v>
      </c>
      <c r="SE333" s="23" t="s">
        <v>3487</v>
      </c>
      <c r="SF333" s="23">
        <v>1</v>
      </c>
      <c r="SG333" s="23">
        <v>1</v>
      </c>
      <c r="SH333" s="23">
        <v>1</v>
      </c>
      <c r="SI333" s="23">
        <v>1</v>
      </c>
      <c r="SJ333" s="23">
        <v>0</v>
      </c>
      <c r="SK333" s="23">
        <v>0</v>
      </c>
      <c r="SL333" s="23">
        <v>0</v>
      </c>
      <c r="SM333" s="23">
        <v>1</v>
      </c>
      <c r="SN333" s="23">
        <v>0</v>
      </c>
      <c r="SO333" s="23">
        <v>0</v>
      </c>
      <c r="SP333" s="23">
        <v>0</v>
      </c>
      <c r="SQ333" s="23">
        <v>0</v>
      </c>
      <c r="SR333" s="23">
        <v>0</v>
      </c>
      <c r="SS333" s="23">
        <v>0</v>
      </c>
      <c r="ST333" s="23" t="s">
        <v>3491</v>
      </c>
      <c r="SV333" s="23" t="s">
        <v>808</v>
      </c>
      <c r="SW333" s="23">
        <v>1000</v>
      </c>
      <c r="SX333" s="23">
        <v>600</v>
      </c>
      <c r="SY333" s="23">
        <v>90</v>
      </c>
      <c r="TA333" s="23">
        <v>143</v>
      </c>
      <c r="TB333" s="23">
        <v>-37.06293706293706</v>
      </c>
      <c r="TC333" s="23">
        <v>-53</v>
      </c>
      <c r="TD333" s="23" t="s">
        <v>3491</v>
      </c>
      <c r="TE333" s="23" t="s">
        <v>796</v>
      </c>
      <c r="TF333" s="23" t="s">
        <v>806</v>
      </c>
      <c r="TH333" s="23" t="s">
        <v>781</v>
      </c>
      <c r="TI333" s="23" t="s">
        <v>3487</v>
      </c>
      <c r="TJ333" s="23">
        <v>1</v>
      </c>
      <c r="TK333" s="23">
        <v>1</v>
      </c>
      <c r="TL333" s="23">
        <v>1</v>
      </c>
      <c r="TM333" s="23">
        <v>1</v>
      </c>
      <c r="TN333" s="23">
        <v>0</v>
      </c>
      <c r="TO333" s="23">
        <v>0</v>
      </c>
      <c r="TP333" s="23">
        <v>0</v>
      </c>
      <c r="TQ333" s="23">
        <v>1</v>
      </c>
      <c r="TR333" s="23">
        <v>0</v>
      </c>
      <c r="TS333" s="23">
        <v>0</v>
      </c>
      <c r="TT333" s="23">
        <v>0</v>
      </c>
      <c r="TU333" s="23">
        <v>0</v>
      </c>
      <c r="TV333" s="23">
        <v>0</v>
      </c>
      <c r="TW333" s="23">
        <v>0</v>
      </c>
      <c r="TX333" s="23" t="s">
        <v>3491</v>
      </c>
      <c r="TZ333" s="23" t="s">
        <v>781</v>
      </c>
      <c r="UB333" s="23">
        <v>200</v>
      </c>
      <c r="UC333" s="23">
        <v>200</v>
      </c>
      <c r="UE333" s="23">
        <v>200</v>
      </c>
      <c r="UF333" s="23">
        <v>0</v>
      </c>
      <c r="UG333" s="23">
        <v>0</v>
      </c>
      <c r="UI333" s="23" t="s">
        <v>796</v>
      </c>
      <c r="UJ333" s="23" t="s">
        <v>806</v>
      </c>
      <c r="UL333" s="23" t="s">
        <v>781</v>
      </c>
      <c r="UM333" s="23" t="s">
        <v>2344</v>
      </c>
      <c r="UN333" s="23">
        <v>1</v>
      </c>
      <c r="UO333" s="23">
        <v>1</v>
      </c>
      <c r="UP333" s="23">
        <v>1</v>
      </c>
      <c r="UQ333" s="23">
        <v>1</v>
      </c>
      <c r="UR333" s="23">
        <v>0</v>
      </c>
      <c r="US333" s="23">
        <v>0</v>
      </c>
      <c r="UT333" s="23">
        <v>0</v>
      </c>
      <c r="UU333" s="23">
        <v>0</v>
      </c>
      <c r="UV333" s="23">
        <v>0</v>
      </c>
      <c r="UW333" s="23">
        <v>0</v>
      </c>
      <c r="UX333" s="23">
        <v>0</v>
      </c>
      <c r="UY333" s="23">
        <v>0</v>
      </c>
      <c r="UZ333" s="23">
        <v>0</v>
      </c>
      <c r="VA333" s="23">
        <v>0</v>
      </c>
      <c r="VB333" s="23" t="s">
        <v>3491</v>
      </c>
      <c r="VD333" s="23" t="s">
        <v>781</v>
      </c>
      <c r="VF333" s="23">
        <v>2000</v>
      </c>
      <c r="VG333" s="23">
        <v>2000</v>
      </c>
      <c r="VI333" s="23">
        <v>1750</v>
      </c>
      <c r="VJ333" s="23">
        <v>14.28571428571429</v>
      </c>
      <c r="VK333" s="23">
        <v>250</v>
      </c>
      <c r="VL333" s="23" t="s">
        <v>3493</v>
      </c>
      <c r="VM333" s="23" t="s">
        <v>796</v>
      </c>
      <c r="VN333" s="23" t="s">
        <v>806</v>
      </c>
      <c r="VP333" s="23" t="s">
        <v>781</v>
      </c>
      <c r="VQ333" s="23" t="s">
        <v>3487</v>
      </c>
      <c r="VR333" s="23">
        <v>1</v>
      </c>
      <c r="VS333" s="23">
        <v>1</v>
      </c>
      <c r="VT333" s="23">
        <v>1</v>
      </c>
      <c r="VU333" s="23">
        <v>1</v>
      </c>
      <c r="VV333" s="23">
        <v>0</v>
      </c>
      <c r="VW333" s="23">
        <v>0</v>
      </c>
      <c r="VX333" s="23">
        <v>0</v>
      </c>
      <c r="VY333" s="23">
        <v>1</v>
      </c>
      <c r="VZ333" s="23">
        <v>0</v>
      </c>
      <c r="WA333" s="23">
        <v>0</v>
      </c>
      <c r="WB333" s="23">
        <v>0</v>
      </c>
      <c r="WC333" s="23">
        <v>0</v>
      </c>
      <c r="WD333" s="23">
        <v>0</v>
      </c>
      <c r="WE333" s="23">
        <v>0</v>
      </c>
      <c r="WF333" s="23" t="s">
        <v>3491</v>
      </c>
      <c r="WH333" s="23" t="s">
        <v>781</v>
      </c>
      <c r="WJ333" s="23">
        <v>3500</v>
      </c>
      <c r="WK333" s="23">
        <v>3500</v>
      </c>
      <c r="WM333" s="23">
        <v>3000</v>
      </c>
      <c r="WN333" s="23">
        <v>16.666666666666661</v>
      </c>
      <c r="WO333" s="23">
        <v>500</v>
      </c>
      <c r="WP333" s="23" t="s">
        <v>3456</v>
      </c>
      <c r="WQ333" s="23" t="s">
        <v>796</v>
      </c>
      <c r="WR333" s="23" t="s">
        <v>806</v>
      </c>
      <c r="WT333" s="23" t="s">
        <v>781</v>
      </c>
      <c r="WU333" s="23" t="s">
        <v>3487</v>
      </c>
      <c r="WV333" s="23">
        <v>1</v>
      </c>
      <c r="WW333" s="23">
        <v>1</v>
      </c>
      <c r="WX333" s="23">
        <v>1</v>
      </c>
      <c r="WY333" s="23">
        <v>1</v>
      </c>
      <c r="WZ333" s="23">
        <v>0</v>
      </c>
      <c r="XA333" s="23">
        <v>0</v>
      </c>
      <c r="XB333" s="23">
        <v>0</v>
      </c>
      <c r="XC333" s="23">
        <v>1</v>
      </c>
      <c r="XD333" s="23">
        <v>0</v>
      </c>
      <c r="XE333" s="23">
        <v>0</v>
      </c>
      <c r="XF333" s="23">
        <v>0</v>
      </c>
      <c r="XG333" s="23">
        <v>0</v>
      </c>
      <c r="XH333" s="23">
        <v>0</v>
      </c>
      <c r="XI333" s="23">
        <v>0</v>
      </c>
      <c r="XJ333" s="23" t="s">
        <v>3491</v>
      </c>
      <c r="YN333" s="23" t="s">
        <v>781</v>
      </c>
      <c r="YP333" s="23">
        <v>1200</v>
      </c>
      <c r="YQ333" s="23">
        <v>1200</v>
      </c>
      <c r="YS333" s="23">
        <v>1300</v>
      </c>
      <c r="YT333" s="23">
        <v>-7.6923076923076934</v>
      </c>
      <c r="YU333" s="23">
        <v>-100</v>
      </c>
      <c r="YW333" s="23" t="s">
        <v>796</v>
      </c>
      <c r="YX333" s="23" t="s">
        <v>806</v>
      </c>
      <c r="YZ333" s="23" t="s">
        <v>781</v>
      </c>
      <c r="ZA333" s="23" t="s">
        <v>3487</v>
      </c>
      <c r="ZB333" s="23">
        <v>1</v>
      </c>
      <c r="ZC333" s="23">
        <v>1</v>
      </c>
      <c r="ZD333" s="23">
        <v>1</v>
      </c>
      <c r="ZE333" s="23">
        <v>1</v>
      </c>
      <c r="ZF333" s="23">
        <v>0</v>
      </c>
      <c r="ZG333" s="23">
        <v>0</v>
      </c>
      <c r="ZH333" s="23">
        <v>0</v>
      </c>
      <c r="ZI333" s="23">
        <v>1</v>
      </c>
      <c r="ZJ333" s="23">
        <v>0</v>
      </c>
      <c r="ZK333" s="23">
        <v>0</v>
      </c>
      <c r="ZL333" s="23">
        <v>0</v>
      </c>
      <c r="ZM333" s="23">
        <v>0</v>
      </c>
      <c r="ZN333" s="23">
        <v>0</v>
      </c>
      <c r="ZO333" s="23">
        <v>0</v>
      </c>
      <c r="ZP333" s="23" t="s">
        <v>3491</v>
      </c>
      <c r="AAB333" s="23" t="s">
        <v>2171</v>
      </c>
      <c r="AAC333" s="25">
        <v>174989247</v>
      </c>
      <c r="AAD333" s="23">
        <v>44316.401759259257</v>
      </c>
      <c r="AAF333" s="23" t="s">
        <v>2172</v>
      </c>
      <c r="AAG333" s="23" t="s">
        <v>2173</v>
      </c>
      <c r="AAJ333" s="23">
        <v>362</v>
      </c>
    </row>
    <row r="334" spans="1:712" x14ac:dyDescent="0.3">
      <c r="A334" s="23" t="s">
        <v>3494</v>
      </c>
      <c r="B334" s="25">
        <v>44315.39387482639</v>
      </c>
      <c r="C334" s="25">
        <v>44315.397468263887</v>
      </c>
      <c r="D334" s="25">
        <v>44315</v>
      </c>
      <c r="E334" s="23" t="s">
        <v>2169</v>
      </c>
      <c r="F334" s="23" t="s">
        <v>787</v>
      </c>
      <c r="G334" s="25">
        <v>44315</v>
      </c>
      <c r="H334" s="23" t="s">
        <v>868</v>
      </c>
      <c r="I334" s="23" t="s">
        <v>880</v>
      </c>
      <c r="J334" s="23" t="s">
        <v>880</v>
      </c>
      <c r="K334" s="23" t="s">
        <v>880</v>
      </c>
      <c r="L334" s="23" t="s">
        <v>793</v>
      </c>
      <c r="M334" s="23" t="s">
        <v>3495</v>
      </c>
      <c r="N334" s="23" t="s">
        <v>2550</v>
      </c>
      <c r="O334" s="23">
        <v>0</v>
      </c>
      <c r="P334" s="23">
        <v>0</v>
      </c>
      <c r="Q334" s="23">
        <v>0</v>
      </c>
      <c r="R334" s="23">
        <v>0</v>
      </c>
      <c r="S334" s="23">
        <v>0</v>
      </c>
      <c r="T334" s="23">
        <v>0</v>
      </c>
      <c r="U334" s="23">
        <v>0</v>
      </c>
      <c r="V334" s="23">
        <v>0</v>
      </c>
      <c r="W334" s="23">
        <v>1</v>
      </c>
      <c r="X334" s="23">
        <v>1</v>
      </c>
      <c r="Y334" s="23">
        <v>1</v>
      </c>
      <c r="Z334" s="23">
        <v>1</v>
      </c>
      <c r="AA334" s="23">
        <v>1</v>
      </c>
      <c r="AB334" s="23">
        <v>0</v>
      </c>
      <c r="AC334" s="23">
        <v>0</v>
      </c>
      <c r="AD334" s="23">
        <v>0</v>
      </c>
      <c r="AE334" s="23">
        <v>0</v>
      </c>
      <c r="AF334" s="23">
        <v>0</v>
      </c>
      <c r="AG334" s="23">
        <v>0</v>
      </c>
      <c r="AH334" s="23">
        <v>0</v>
      </c>
      <c r="AI334" s="23">
        <v>0</v>
      </c>
      <c r="AJ334" s="23">
        <v>0</v>
      </c>
      <c r="AK334" s="23">
        <v>0</v>
      </c>
      <c r="JP334" s="23" t="s">
        <v>808</v>
      </c>
      <c r="JQ334" s="23">
        <v>2000</v>
      </c>
      <c r="JR334" s="23">
        <v>1000</v>
      </c>
      <c r="JS334" s="23">
        <v>175</v>
      </c>
      <c r="JU334" s="23">
        <v>158</v>
      </c>
      <c r="JV334" s="23">
        <v>10.75949367088608</v>
      </c>
      <c r="JW334" s="23">
        <v>17</v>
      </c>
      <c r="JX334" s="23" t="s">
        <v>3480</v>
      </c>
      <c r="JY334" s="23" t="s">
        <v>794</v>
      </c>
      <c r="KB334" s="23" t="s">
        <v>785</v>
      </c>
      <c r="KT334" s="23" t="s">
        <v>808</v>
      </c>
      <c r="KU334" s="23">
        <v>1500</v>
      </c>
      <c r="KV334" s="23">
        <v>200</v>
      </c>
      <c r="KW334" s="23">
        <v>67</v>
      </c>
      <c r="KY334" s="23">
        <v>67</v>
      </c>
      <c r="KZ334" s="23">
        <v>0</v>
      </c>
      <c r="LA334" s="23">
        <v>0</v>
      </c>
      <c r="LC334" s="23" t="s">
        <v>794</v>
      </c>
      <c r="LF334" s="23" t="s">
        <v>785</v>
      </c>
      <c r="LX334" s="23" t="s">
        <v>808</v>
      </c>
      <c r="LY334" s="23">
        <v>2000</v>
      </c>
      <c r="LZ334" s="23">
        <v>1000</v>
      </c>
      <c r="MA334" s="23">
        <v>250</v>
      </c>
      <c r="MC334" s="23">
        <v>188</v>
      </c>
      <c r="MD334" s="23">
        <v>32.978723404255319</v>
      </c>
      <c r="ME334" s="23">
        <v>62</v>
      </c>
      <c r="MF334" s="23" t="s">
        <v>3480</v>
      </c>
      <c r="MG334" s="23" t="s">
        <v>794</v>
      </c>
      <c r="MJ334" s="23" t="s">
        <v>785</v>
      </c>
      <c r="OF334" s="23" t="s">
        <v>808</v>
      </c>
      <c r="OG334" s="23">
        <v>2500</v>
      </c>
      <c r="OH334" s="23">
        <v>500</v>
      </c>
      <c r="OI334" s="23">
        <v>100</v>
      </c>
      <c r="OK334" s="23">
        <v>120</v>
      </c>
      <c r="OL334" s="23">
        <v>-16.666666666666661</v>
      </c>
      <c r="OM334" s="23">
        <v>-20</v>
      </c>
      <c r="ON334" s="23" t="s">
        <v>881</v>
      </c>
      <c r="OO334" s="23" t="s">
        <v>794</v>
      </c>
      <c r="OR334" s="23" t="s">
        <v>785</v>
      </c>
      <c r="PJ334" s="23" t="s">
        <v>808</v>
      </c>
      <c r="PK334" s="23">
        <v>2000</v>
      </c>
      <c r="PL334" s="23">
        <v>1500</v>
      </c>
      <c r="PM334" s="23">
        <v>113</v>
      </c>
      <c r="PO334" s="23">
        <v>113</v>
      </c>
      <c r="PP334" s="23">
        <v>0</v>
      </c>
      <c r="PQ334" s="23">
        <v>0</v>
      </c>
      <c r="PS334" s="23" t="s">
        <v>794</v>
      </c>
      <c r="PV334" s="23" t="s">
        <v>785</v>
      </c>
      <c r="AAB334" s="23" t="s">
        <v>2171</v>
      </c>
      <c r="AAC334" s="25">
        <v>174989262</v>
      </c>
      <c r="AAD334" s="23">
        <v>44316.401817129627</v>
      </c>
      <c r="AAF334" s="23" t="s">
        <v>2172</v>
      </c>
      <c r="AAG334" s="23" t="s">
        <v>2173</v>
      </c>
      <c r="AAJ334" s="23">
        <v>363</v>
      </c>
    </row>
    <row r="335" spans="1:712" x14ac:dyDescent="0.3">
      <c r="A335" s="23" t="s">
        <v>3496</v>
      </c>
      <c r="B335" s="25">
        <v>44315.398316284722</v>
      </c>
      <c r="C335" s="25">
        <v>44315.403656446761</v>
      </c>
      <c r="D335" s="25">
        <v>44315</v>
      </c>
      <c r="E335" s="23" t="s">
        <v>2169</v>
      </c>
      <c r="F335" s="23" t="s">
        <v>787</v>
      </c>
      <c r="G335" s="25">
        <v>44315</v>
      </c>
      <c r="H335" s="23" t="s">
        <v>868</v>
      </c>
      <c r="I335" s="23" t="s">
        <v>880</v>
      </c>
      <c r="J335" s="23" t="s">
        <v>880</v>
      </c>
      <c r="K335" s="23" t="s">
        <v>880</v>
      </c>
      <c r="L335" s="23" t="s">
        <v>793</v>
      </c>
      <c r="M335" s="23" t="s">
        <v>3497</v>
      </c>
      <c r="N335" s="23" t="s">
        <v>3479</v>
      </c>
      <c r="O335" s="23">
        <v>0</v>
      </c>
      <c r="P335" s="23">
        <v>0</v>
      </c>
      <c r="Q335" s="23">
        <v>0</v>
      </c>
      <c r="R335" s="23">
        <v>0</v>
      </c>
      <c r="S335" s="23">
        <v>0</v>
      </c>
      <c r="T335" s="23">
        <v>0</v>
      </c>
      <c r="U335" s="23">
        <v>0</v>
      </c>
      <c r="V335" s="23">
        <v>0</v>
      </c>
      <c r="W335" s="23">
        <v>0</v>
      </c>
      <c r="X335" s="23">
        <v>1</v>
      </c>
      <c r="Y335" s="23">
        <v>1</v>
      </c>
      <c r="Z335" s="23">
        <v>1</v>
      </c>
      <c r="AA335" s="23">
        <v>1</v>
      </c>
      <c r="AB335" s="23">
        <v>0</v>
      </c>
      <c r="AC335" s="23">
        <v>0</v>
      </c>
      <c r="AD335" s="23">
        <v>0</v>
      </c>
      <c r="AE335" s="23">
        <v>0</v>
      </c>
      <c r="AF335" s="23">
        <v>0</v>
      </c>
      <c r="AG335" s="23">
        <v>0</v>
      </c>
      <c r="AH335" s="23">
        <v>0</v>
      </c>
      <c r="AI335" s="23">
        <v>0</v>
      </c>
      <c r="AJ335" s="23">
        <v>0</v>
      </c>
      <c r="AK335" s="23">
        <v>0</v>
      </c>
      <c r="KT335" s="23" t="s">
        <v>808</v>
      </c>
      <c r="KU335" s="23">
        <v>1500</v>
      </c>
      <c r="KV335" s="23">
        <v>200</v>
      </c>
      <c r="KW335" s="23">
        <v>67</v>
      </c>
      <c r="KY335" s="23">
        <v>67</v>
      </c>
      <c r="KZ335" s="23">
        <v>0</v>
      </c>
      <c r="LA335" s="23">
        <v>0</v>
      </c>
      <c r="LC335" s="23" t="s">
        <v>794</v>
      </c>
      <c r="LF335" s="23" t="s">
        <v>785</v>
      </c>
      <c r="LX335" s="23" t="s">
        <v>808</v>
      </c>
      <c r="LY335" s="23">
        <v>2000</v>
      </c>
      <c r="LZ335" s="23">
        <v>750</v>
      </c>
      <c r="MA335" s="23">
        <v>188</v>
      </c>
      <c r="MC335" s="23">
        <v>188</v>
      </c>
      <c r="MD335" s="23">
        <v>0</v>
      </c>
      <c r="ME335" s="23">
        <v>0</v>
      </c>
      <c r="MG335" s="23" t="s">
        <v>794</v>
      </c>
      <c r="MJ335" s="23" t="s">
        <v>785</v>
      </c>
      <c r="OF335" s="23" t="s">
        <v>808</v>
      </c>
      <c r="OG335" s="23">
        <v>2000</v>
      </c>
      <c r="OH335" s="23">
        <v>500</v>
      </c>
      <c r="OI335" s="23">
        <v>125</v>
      </c>
      <c r="OK335" s="23">
        <v>120</v>
      </c>
      <c r="OL335" s="23">
        <v>4.1666666666666661</v>
      </c>
      <c r="OM335" s="23">
        <v>5</v>
      </c>
      <c r="OO335" s="23" t="s">
        <v>794</v>
      </c>
      <c r="OR335" s="23" t="s">
        <v>785</v>
      </c>
      <c r="PJ335" s="23" t="s">
        <v>808</v>
      </c>
      <c r="PK335" s="23">
        <v>2000</v>
      </c>
      <c r="PL335" s="23">
        <v>1500</v>
      </c>
      <c r="PM335" s="23">
        <v>113</v>
      </c>
      <c r="PO335" s="23">
        <v>113</v>
      </c>
      <c r="PP335" s="23">
        <v>0</v>
      </c>
      <c r="PQ335" s="23">
        <v>0</v>
      </c>
      <c r="PS335" s="23" t="s">
        <v>794</v>
      </c>
      <c r="PV335" s="23" t="s">
        <v>785</v>
      </c>
      <c r="AAB335" s="23" t="s">
        <v>2171</v>
      </c>
      <c r="AAC335" s="25">
        <v>174989275</v>
      </c>
      <c r="AAD335" s="23">
        <v>44316.401875000003</v>
      </c>
      <c r="AAF335" s="23" t="s">
        <v>2172</v>
      </c>
      <c r="AAG335" s="23" t="s">
        <v>2173</v>
      </c>
      <c r="AAJ335" s="23">
        <v>364</v>
      </c>
    </row>
    <row r="336" spans="1:712" x14ac:dyDescent="0.3">
      <c r="A336" s="23" t="s">
        <v>3498</v>
      </c>
      <c r="B336" s="25">
        <v>44315.408309328697</v>
      </c>
      <c r="C336" s="25">
        <v>44315.413701122692</v>
      </c>
      <c r="D336" s="25">
        <v>44315</v>
      </c>
      <c r="E336" s="23" t="s">
        <v>2169</v>
      </c>
      <c r="F336" s="23" t="s">
        <v>787</v>
      </c>
      <c r="G336" s="25">
        <v>44315</v>
      </c>
      <c r="H336" s="23" t="s">
        <v>868</v>
      </c>
      <c r="I336" s="23" t="s">
        <v>880</v>
      </c>
      <c r="J336" s="23" t="s">
        <v>880</v>
      </c>
      <c r="K336" s="23" t="s">
        <v>880</v>
      </c>
      <c r="L336" s="23" t="s">
        <v>793</v>
      </c>
      <c r="M336" s="23" t="s">
        <v>3499</v>
      </c>
      <c r="N336" s="23" t="s">
        <v>3479</v>
      </c>
      <c r="O336" s="23">
        <v>0</v>
      </c>
      <c r="P336" s="23">
        <v>0</v>
      </c>
      <c r="Q336" s="23">
        <v>0</v>
      </c>
      <c r="R336" s="23">
        <v>0</v>
      </c>
      <c r="S336" s="23">
        <v>0</v>
      </c>
      <c r="T336" s="23">
        <v>0</v>
      </c>
      <c r="U336" s="23">
        <v>0</v>
      </c>
      <c r="V336" s="23">
        <v>0</v>
      </c>
      <c r="W336" s="23">
        <v>0</v>
      </c>
      <c r="X336" s="23">
        <v>1</v>
      </c>
      <c r="Y336" s="23">
        <v>1</v>
      </c>
      <c r="Z336" s="23">
        <v>1</v>
      </c>
      <c r="AA336" s="23">
        <v>1</v>
      </c>
      <c r="AB336" s="23">
        <v>0</v>
      </c>
      <c r="AC336" s="23">
        <v>0</v>
      </c>
      <c r="AD336" s="23">
        <v>0</v>
      </c>
      <c r="AE336" s="23">
        <v>0</v>
      </c>
      <c r="AF336" s="23">
        <v>0</v>
      </c>
      <c r="AG336" s="23">
        <v>0</v>
      </c>
      <c r="AH336" s="23">
        <v>0</v>
      </c>
      <c r="AI336" s="23">
        <v>0</v>
      </c>
      <c r="AJ336" s="23">
        <v>0</v>
      </c>
      <c r="AK336" s="23">
        <v>0</v>
      </c>
      <c r="KT336" s="23" t="s">
        <v>808</v>
      </c>
      <c r="KU336" s="23">
        <v>1500</v>
      </c>
      <c r="KV336" s="23">
        <v>200</v>
      </c>
      <c r="KW336" s="23">
        <v>67</v>
      </c>
      <c r="KY336" s="23">
        <v>67</v>
      </c>
      <c r="KZ336" s="23">
        <v>0</v>
      </c>
      <c r="LA336" s="23">
        <v>0</v>
      </c>
      <c r="LC336" s="23" t="s">
        <v>794</v>
      </c>
      <c r="LF336" s="23" t="s">
        <v>785</v>
      </c>
      <c r="LX336" s="23" t="s">
        <v>808</v>
      </c>
      <c r="LY336" s="23">
        <v>2000</v>
      </c>
      <c r="LZ336" s="23">
        <v>750</v>
      </c>
      <c r="MA336" s="23">
        <v>188</v>
      </c>
      <c r="MC336" s="23">
        <v>188</v>
      </c>
      <c r="MD336" s="23">
        <v>0</v>
      </c>
      <c r="ME336" s="23">
        <v>0</v>
      </c>
      <c r="MG336" s="23" t="s">
        <v>794</v>
      </c>
      <c r="MJ336" s="23" t="s">
        <v>785</v>
      </c>
      <c r="OF336" s="23" t="s">
        <v>808</v>
      </c>
      <c r="OG336" s="23">
        <v>2500</v>
      </c>
      <c r="OH336" s="23">
        <v>750</v>
      </c>
      <c r="OI336" s="23">
        <v>150</v>
      </c>
      <c r="OK336" s="23">
        <v>120</v>
      </c>
      <c r="OL336" s="23">
        <v>25</v>
      </c>
      <c r="OM336" s="23">
        <v>30</v>
      </c>
      <c r="ON336" s="23" t="s">
        <v>881</v>
      </c>
      <c r="OO336" s="23" t="s">
        <v>794</v>
      </c>
      <c r="OR336" s="23" t="s">
        <v>785</v>
      </c>
      <c r="PJ336" s="23" t="s">
        <v>808</v>
      </c>
      <c r="PK336" s="23">
        <v>2000</v>
      </c>
      <c r="PL336" s="23">
        <v>1500</v>
      </c>
      <c r="PM336" s="23">
        <v>113</v>
      </c>
      <c r="PO336" s="23">
        <v>113</v>
      </c>
      <c r="PP336" s="23">
        <v>0</v>
      </c>
      <c r="PQ336" s="23">
        <v>0</v>
      </c>
      <c r="PS336" s="23" t="s">
        <v>794</v>
      </c>
      <c r="PV336" s="23" t="s">
        <v>785</v>
      </c>
      <c r="AAB336" s="23" t="s">
        <v>2171</v>
      </c>
      <c r="AAC336" s="25">
        <v>174989304</v>
      </c>
      <c r="AAD336" s="23">
        <v>44316.402002314819</v>
      </c>
      <c r="AAF336" s="23" t="s">
        <v>2172</v>
      </c>
      <c r="AAG336" s="23" t="s">
        <v>2173</v>
      </c>
      <c r="AAJ336" s="23">
        <v>365</v>
      </c>
    </row>
    <row r="337" spans="1:712" x14ac:dyDescent="0.3">
      <c r="A337" s="23" t="s">
        <v>3500</v>
      </c>
      <c r="B337" s="25">
        <v>44315.414837974531</v>
      </c>
      <c r="C337" s="25">
        <v>44315.417416087963</v>
      </c>
      <c r="D337" s="25">
        <v>44315</v>
      </c>
      <c r="E337" s="23" t="s">
        <v>2169</v>
      </c>
      <c r="F337" s="23" t="s">
        <v>787</v>
      </c>
      <c r="G337" s="25">
        <v>44315</v>
      </c>
      <c r="H337" s="23" t="s">
        <v>868</v>
      </c>
      <c r="I337" s="23" t="s">
        <v>880</v>
      </c>
      <c r="J337" s="23" t="s">
        <v>880</v>
      </c>
      <c r="K337" s="23" t="s">
        <v>880</v>
      </c>
      <c r="L337" s="23" t="s">
        <v>793</v>
      </c>
      <c r="M337" s="23" t="s">
        <v>3501</v>
      </c>
      <c r="N337" s="23" t="s">
        <v>3479</v>
      </c>
      <c r="O337" s="23">
        <v>0</v>
      </c>
      <c r="P337" s="23">
        <v>0</v>
      </c>
      <c r="Q337" s="23">
        <v>0</v>
      </c>
      <c r="R337" s="23">
        <v>0</v>
      </c>
      <c r="S337" s="23">
        <v>0</v>
      </c>
      <c r="T337" s="23">
        <v>0</v>
      </c>
      <c r="U337" s="23">
        <v>0</v>
      </c>
      <c r="V337" s="23">
        <v>0</v>
      </c>
      <c r="W337" s="23">
        <v>0</v>
      </c>
      <c r="X337" s="23">
        <v>1</v>
      </c>
      <c r="Y337" s="23">
        <v>1</v>
      </c>
      <c r="Z337" s="23">
        <v>1</v>
      </c>
      <c r="AA337" s="23">
        <v>1</v>
      </c>
      <c r="AB337" s="23">
        <v>0</v>
      </c>
      <c r="AC337" s="23">
        <v>0</v>
      </c>
      <c r="AD337" s="23">
        <v>0</v>
      </c>
      <c r="AE337" s="23">
        <v>0</v>
      </c>
      <c r="AF337" s="23">
        <v>0</v>
      </c>
      <c r="AG337" s="23">
        <v>0</v>
      </c>
      <c r="AH337" s="23">
        <v>0</v>
      </c>
      <c r="AI337" s="23">
        <v>0</v>
      </c>
      <c r="AJ337" s="23">
        <v>0</v>
      </c>
      <c r="AK337" s="23">
        <v>0</v>
      </c>
      <c r="KT337" s="23" t="s">
        <v>808</v>
      </c>
      <c r="KU337" s="23">
        <v>1500</v>
      </c>
      <c r="KV337" s="23">
        <v>200</v>
      </c>
      <c r="KW337" s="23">
        <v>67</v>
      </c>
      <c r="KY337" s="23">
        <v>67</v>
      </c>
      <c r="KZ337" s="23">
        <v>0</v>
      </c>
      <c r="LA337" s="23">
        <v>0</v>
      </c>
      <c r="LC337" s="23" t="s">
        <v>794</v>
      </c>
      <c r="LF337" s="23" t="s">
        <v>785</v>
      </c>
      <c r="LX337" s="23" t="s">
        <v>808</v>
      </c>
      <c r="LY337" s="23">
        <v>2000</v>
      </c>
      <c r="LZ337" s="23">
        <v>750</v>
      </c>
      <c r="MA337" s="23">
        <v>188</v>
      </c>
      <c r="MC337" s="23">
        <v>188</v>
      </c>
      <c r="MD337" s="23">
        <v>0</v>
      </c>
      <c r="ME337" s="23">
        <v>0</v>
      </c>
      <c r="MG337" s="23" t="s">
        <v>794</v>
      </c>
      <c r="MJ337" s="23" t="s">
        <v>785</v>
      </c>
      <c r="OF337" s="23" t="s">
        <v>808</v>
      </c>
      <c r="OG337" s="23">
        <v>2500</v>
      </c>
      <c r="OH337" s="23">
        <v>750</v>
      </c>
      <c r="OI337" s="23">
        <v>150</v>
      </c>
      <c r="OK337" s="23">
        <v>120</v>
      </c>
      <c r="OL337" s="23">
        <v>25</v>
      </c>
      <c r="OM337" s="23">
        <v>30</v>
      </c>
      <c r="ON337" s="23" t="s">
        <v>881</v>
      </c>
      <c r="OO337" s="23" t="s">
        <v>794</v>
      </c>
      <c r="OR337" s="23" t="s">
        <v>785</v>
      </c>
      <c r="PJ337" s="23" t="s">
        <v>808</v>
      </c>
      <c r="PK337" s="23">
        <v>2000</v>
      </c>
      <c r="PL337" s="23">
        <v>1250</v>
      </c>
      <c r="PM337" s="23">
        <v>94</v>
      </c>
      <c r="PO337" s="23">
        <v>113</v>
      </c>
      <c r="PP337" s="23">
        <v>-16.814159292035399</v>
      </c>
      <c r="PQ337" s="23">
        <v>-19</v>
      </c>
      <c r="PR337" s="23" t="s">
        <v>3502</v>
      </c>
      <c r="PS337" s="23" t="s">
        <v>794</v>
      </c>
      <c r="PV337" s="23" t="s">
        <v>785</v>
      </c>
      <c r="AAB337" s="23" t="s">
        <v>2171</v>
      </c>
      <c r="AAC337" s="25">
        <v>174989314</v>
      </c>
      <c r="AAD337" s="23">
        <v>44316.402071759258</v>
      </c>
      <c r="AAF337" s="23" t="s">
        <v>2172</v>
      </c>
      <c r="AAG337" s="23" t="s">
        <v>2173</v>
      </c>
      <c r="AAJ337" s="23">
        <v>366</v>
      </c>
    </row>
    <row r="338" spans="1:712" x14ac:dyDescent="0.3">
      <c r="A338" s="23" t="s">
        <v>3503</v>
      </c>
      <c r="B338" s="25">
        <v>44315.417919988417</v>
      </c>
      <c r="C338" s="25">
        <v>44315.419785902777</v>
      </c>
      <c r="D338" s="25">
        <v>44315</v>
      </c>
      <c r="E338" s="23" t="s">
        <v>2169</v>
      </c>
      <c r="F338" s="23" t="s">
        <v>787</v>
      </c>
      <c r="G338" s="25">
        <v>44315</v>
      </c>
      <c r="H338" s="23" t="s">
        <v>868</v>
      </c>
      <c r="I338" s="23" t="s">
        <v>880</v>
      </c>
      <c r="J338" s="23" t="s">
        <v>880</v>
      </c>
      <c r="K338" s="23" t="s">
        <v>880</v>
      </c>
      <c r="L338" s="23" t="s">
        <v>793</v>
      </c>
      <c r="M338" s="23" t="s">
        <v>2881</v>
      </c>
      <c r="N338" s="23" t="s">
        <v>809</v>
      </c>
      <c r="O338" s="23">
        <v>0</v>
      </c>
      <c r="P338" s="23">
        <v>0</v>
      </c>
      <c r="Q338" s="23">
        <v>0</v>
      </c>
      <c r="R338" s="23">
        <v>0</v>
      </c>
      <c r="S338" s="23">
        <v>0</v>
      </c>
      <c r="T338" s="23">
        <v>0</v>
      </c>
      <c r="U338" s="23">
        <v>0</v>
      </c>
      <c r="V338" s="23">
        <v>0</v>
      </c>
      <c r="W338" s="23">
        <v>0</v>
      </c>
      <c r="X338" s="23">
        <v>0</v>
      </c>
      <c r="Y338" s="23">
        <v>0</v>
      </c>
      <c r="Z338" s="23">
        <v>0</v>
      </c>
      <c r="AA338" s="23">
        <v>0</v>
      </c>
      <c r="AB338" s="23">
        <v>0</v>
      </c>
      <c r="AC338" s="23">
        <v>0</v>
      </c>
      <c r="AD338" s="23">
        <v>1</v>
      </c>
      <c r="AE338" s="23">
        <v>0</v>
      </c>
      <c r="AF338" s="23">
        <v>0</v>
      </c>
      <c r="AG338" s="23">
        <v>0</v>
      </c>
      <c r="AH338" s="23">
        <v>0</v>
      </c>
      <c r="AI338" s="23">
        <v>0</v>
      </c>
      <c r="AJ338" s="23">
        <v>0</v>
      </c>
      <c r="AK338" s="23">
        <v>0</v>
      </c>
      <c r="NB338" s="23" t="s">
        <v>781</v>
      </c>
      <c r="ND338" s="23">
        <v>1500</v>
      </c>
      <c r="NE338" s="23">
        <v>1500</v>
      </c>
      <c r="NG338" s="23">
        <v>1500</v>
      </c>
      <c r="NH338" s="23">
        <v>0</v>
      </c>
      <c r="NI338" s="23">
        <v>0</v>
      </c>
      <c r="NK338" s="23" t="s">
        <v>794</v>
      </c>
      <c r="NN338" s="23" t="s">
        <v>785</v>
      </c>
      <c r="AAB338" s="23" t="s">
        <v>2171</v>
      </c>
      <c r="AAC338" s="25">
        <v>174989575</v>
      </c>
      <c r="AAD338" s="23">
        <v>44316.403460648136</v>
      </c>
      <c r="AAF338" s="23" t="s">
        <v>2172</v>
      </c>
      <c r="AAG338" s="23" t="s">
        <v>2173</v>
      </c>
      <c r="AAJ338" s="23">
        <v>367</v>
      </c>
    </row>
    <row r="339" spans="1:712" x14ac:dyDescent="0.3">
      <c r="A339" s="23" t="s">
        <v>3504</v>
      </c>
      <c r="B339" s="25">
        <v>44315.419893032413</v>
      </c>
      <c r="C339" s="25">
        <v>44315.420635243063</v>
      </c>
      <c r="D339" s="25">
        <v>44315</v>
      </c>
      <c r="E339" s="23" t="s">
        <v>2169</v>
      </c>
      <c r="F339" s="23" t="s">
        <v>787</v>
      </c>
      <c r="G339" s="25">
        <v>44315</v>
      </c>
      <c r="H339" s="23" t="s">
        <v>868</v>
      </c>
      <c r="I339" s="23" t="s">
        <v>880</v>
      </c>
      <c r="J339" s="23" t="s">
        <v>880</v>
      </c>
      <c r="K339" s="23" t="s">
        <v>880</v>
      </c>
      <c r="L339" s="23" t="s">
        <v>793</v>
      </c>
      <c r="M339" s="23" t="s">
        <v>3505</v>
      </c>
      <c r="N339" s="23" t="s">
        <v>809</v>
      </c>
      <c r="O339" s="23">
        <v>0</v>
      </c>
      <c r="P339" s="23">
        <v>0</v>
      </c>
      <c r="Q339" s="23">
        <v>0</v>
      </c>
      <c r="R339" s="23">
        <v>0</v>
      </c>
      <c r="S339" s="23">
        <v>0</v>
      </c>
      <c r="T339" s="23">
        <v>0</v>
      </c>
      <c r="U339" s="23">
        <v>0</v>
      </c>
      <c r="V339" s="23">
        <v>0</v>
      </c>
      <c r="W339" s="23">
        <v>0</v>
      </c>
      <c r="X339" s="23">
        <v>0</v>
      </c>
      <c r="Y339" s="23">
        <v>0</v>
      </c>
      <c r="Z339" s="23">
        <v>0</v>
      </c>
      <c r="AA339" s="23">
        <v>0</v>
      </c>
      <c r="AB339" s="23">
        <v>0</v>
      </c>
      <c r="AC339" s="23">
        <v>0</v>
      </c>
      <c r="AD339" s="23">
        <v>1</v>
      </c>
      <c r="AE339" s="23">
        <v>0</v>
      </c>
      <c r="AF339" s="23">
        <v>0</v>
      </c>
      <c r="AG339" s="23">
        <v>0</v>
      </c>
      <c r="AH339" s="23">
        <v>0</v>
      </c>
      <c r="AI339" s="23">
        <v>0</v>
      </c>
      <c r="AJ339" s="23">
        <v>0</v>
      </c>
      <c r="AK339" s="23">
        <v>0</v>
      </c>
      <c r="NB339" s="23" t="s">
        <v>781</v>
      </c>
      <c r="ND339" s="23">
        <v>1500</v>
      </c>
      <c r="NE339" s="23">
        <v>1500</v>
      </c>
      <c r="NG339" s="23">
        <v>1500</v>
      </c>
      <c r="NH339" s="23">
        <v>0</v>
      </c>
      <c r="NI339" s="23">
        <v>0</v>
      </c>
      <c r="NK339" s="23" t="s">
        <v>794</v>
      </c>
      <c r="NN339" s="23" t="s">
        <v>785</v>
      </c>
      <c r="AAB339" s="23" t="s">
        <v>2171</v>
      </c>
      <c r="AAC339" s="25">
        <v>174989580</v>
      </c>
      <c r="AAD339" s="23">
        <v>44316.403506944444</v>
      </c>
      <c r="AAF339" s="23" t="s">
        <v>2172</v>
      </c>
      <c r="AAG339" s="23" t="s">
        <v>2173</v>
      </c>
      <c r="AAJ339" s="23">
        <v>368</v>
      </c>
    </row>
    <row r="340" spans="1:712" x14ac:dyDescent="0.3">
      <c r="A340" s="23" t="s">
        <v>3506</v>
      </c>
      <c r="B340" s="25">
        <v>44315.420744490737</v>
      </c>
      <c r="C340" s="25">
        <v>44315.422104027777</v>
      </c>
      <c r="D340" s="25">
        <v>44315</v>
      </c>
      <c r="E340" s="23" t="s">
        <v>2169</v>
      </c>
      <c r="F340" s="23" t="s">
        <v>787</v>
      </c>
      <c r="G340" s="25">
        <v>44315</v>
      </c>
      <c r="H340" s="23" t="s">
        <v>868</v>
      </c>
      <c r="I340" s="23" t="s">
        <v>880</v>
      </c>
      <c r="J340" s="23" t="s">
        <v>880</v>
      </c>
      <c r="K340" s="23" t="s">
        <v>880</v>
      </c>
      <c r="L340" s="23" t="s">
        <v>793</v>
      </c>
      <c r="M340" s="23" t="s">
        <v>3507</v>
      </c>
      <c r="N340" s="23" t="s">
        <v>809</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1</v>
      </c>
      <c r="AE340" s="23">
        <v>0</v>
      </c>
      <c r="AF340" s="23">
        <v>0</v>
      </c>
      <c r="AG340" s="23">
        <v>0</v>
      </c>
      <c r="AH340" s="23">
        <v>0</v>
      </c>
      <c r="AI340" s="23">
        <v>0</v>
      </c>
      <c r="AJ340" s="23">
        <v>0</v>
      </c>
      <c r="AK340" s="23">
        <v>0</v>
      </c>
      <c r="NB340" s="23" t="s">
        <v>781</v>
      </c>
      <c r="ND340" s="23">
        <v>1500</v>
      </c>
      <c r="NE340" s="23">
        <v>1500</v>
      </c>
      <c r="NG340" s="23">
        <v>1500</v>
      </c>
      <c r="NH340" s="23">
        <v>0</v>
      </c>
      <c r="NI340" s="23">
        <v>0</v>
      </c>
      <c r="NK340" s="23" t="s">
        <v>794</v>
      </c>
      <c r="NN340" s="23" t="s">
        <v>785</v>
      </c>
      <c r="AAB340" s="23" t="s">
        <v>2171</v>
      </c>
      <c r="AAC340" s="25">
        <v>174989589</v>
      </c>
      <c r="AAD340" s="23">
        <v>44316.403553240743</v>
      </c>
      <c r="AAF340" s="23" t="s">
        <v>2172</v>
      </c>
      <c r="AAG340" s="23" t="s">
        <v>2173</v>
      </c>
      <c r="AAJ340" s="23">
        <v>369</v>
      </c>
    </row>
    <row r="341" spans="1:712" x14ac:dyDescent="0.3">
      <c r="A341" s="23" t="s">
        <v>3508</v>
      </c>
      <c r="B341" s="25">
        <v>44315.427512581024</v>
      </c>
      <c r="C341" s="25">
        <v>44315.438924733797</v>
      </c>
      <c r="D341" s="25">
        <v>44315</v>
      </c>
      <c r="E341" s="23" t="s">
        <v>2169</v>
      </c>
      <c r="F341" s="23" t="s">
        <v>787</v>
      </c>
      <c r="G341" s="25">
        <v>44315</v>
      </c>
      <c r="H341" s="23" t="s">
        <v>868</v>
      </c>
      <c r="I341" s="23" t="s">
        <v>880</v>
      </c>
      <c r="J341" s="23" t="s">
        <v>880</v>
      </c>
      <c r="K341" s="23" t="s">
        <v>880</v>
      </c>
      <c r="L341" s="23" t="s">
        <v>793</v>
      </c>
      <c r="M341" s="23" t="s">
        <v>3509</v>
      </c>
      <c r="N341" s="23" t="s">
        <v>820</v>
      </c>
      <c r="O341" s="23">
        <v>0</v>
      </c>
      <c r="P341" s="23">
        <v>0</v>
      </c>
      <c r="Q341" s="23">
        <v>0</v>
      </c>
      <c r="R341" s="23">
        <v>0</v>
      </c>
      <c r="S341" s="23">
        <v>0</v>
      </c>
      <c r="T341" s="23">
        <v>0</v>
      </c>
      <c r="U341" s="23">
        <v>0</v>
      </c>
      <c r="V341" s="23">
        <v>0</v>
      </c>
      <c r="W341" s="23">
        <v>0</v>
      </c>
      <c r="X341" s="23">
        <v>0</v>
      </c>
      <c r="Y341" s="23">
        <v>0</v>
      </c>
      <c r="Z341" s="23">
        <v>0</v>
      </c>
      <c r="AA341" s="23">
        <v>0</v>
      </c>
      <c r="AB341" s="23">
        <v>0</v>
      </c>
      <c r="AC341" s="23">
        <v>0</v>
      </c>
      <c r="AD341" s="23">
        <v>0</v>
      </c>
      <c r="AE341" s="23">
        <v>0</v>
      </c>
      <c r="AF341" s="23">
        <v>0</v>
      </c>
      <c r="AG341" s="23">
        <v>0</v>
      </c>
      <c r="AH341" s="23">
        <v>0</v>
      </c>
      <c r="AI341" s="23">
        <v>0</v>
      </c>
      <c r="AJ341" s="23">
        <v>0</v>
      </c>
      <c r="AK341" s="23">
        <v>1</v>
      </c>
      <c r="ZR341" s="23" t="s">
        <v>781</v>
      </c>
      <c r="ZT341" s="23" t="s">
        <v>781</v>
      </c>
      <c r="AAB341" s="23" t="s">
        <v>2171</v>
      </c>
      <c r="AAC341" s="25">
        <v>174989600</v>
      </c>
      <c r="AAD341" s="23">
        <v>44316.403611111113</v>
      </c>
      <c r="AAF341" s="23" t="s">
        <v>2172</v>
      </c>
      <c r="AAG341" s="23" t="s">
        <v>2173</v>
      </c>
      <c r="AAJ341" s="23">
        <v>370</v>
      </c>
    </row>
    <row r="342" spans="1:712" x14ac:dyDescent="0.3">
      <c r="A342" s="23" t="s">
        <v>3510</v>
      </c>
      <c r="B342" s="25">
        <v>44315.439767129632</v>
      </c>
      <c r="C342" s="25">
        <v>44315.441231944453</v>
      </c>
      <c r="D342" s="25">
        <v>44315</v>
      </c>
      <c r="E342" s="23" t="s">
        <v>2169</v>
      </c>
      <c r="F342" s="23" t="s">
        <v>787</v>
      </c>
      <c r="G342" s="25">
        <v>44315</v>
      </c>
      <c r="H342" s="23" t="s">
        <v>868</v>
      </c>
      <c r="I342" s="23" t="s">
        <v>880</v>
      </c>
      <c r="J342" s="23" t="s">
        <v>880</v>
      </c>
      <c r="K342" s="23" t="s">
        <v>880</v>
      </c>
      <c r="L342" s="23" t="s">
        <v>793</v>
      </c>
      <c r="M342" s="23" t="s">
        <v>3511</v>
      </c>
      <c r="N342" s="23" t="s">
        <v>820</v>
      </c>
      <c r="O342" s="23">
        <v>0</v>
      </c>
      <c r="P342" s="23">
        <v>0</v>
      </c>
      <c r="Q342" s="23">
        <v>0</v>
      </c>
      <c r="R342" s="23">
        <v>0</v>
      </c>
      <c r="S342" s="23">
        <v>0</v>
      </c>
      <c r="T342" s="23">
        <v>0</v>
      </c>
      <c r="U342" s="23">
        <v>0</v>
      </c>
      <c r="V342" s="23">
        <v>0</v>
      </c>
      <c r="W342" s="23">
        <v>0</v>
      </c>
      <c r="X342" s="23">
        <v>0</v>
      </c>
      <c r="Y342" s="23">
        <v>0</v>
      </c>
      <c r="Z342" s="23">
        <v>0</v>
      </c>
      <c r="AA342" s="23">
        <v>0</v>
      </c>
      <c r="AB342" s="23">
        <v>0</v>
      </c>
      <c r="AC342" s="23">
        <v>0</v>
      </c>
      <c r="AD342" s="23">
        <v>0</v>
      </c>
      <c r="AE342" s="23">
        <v>0</v>
      </c>
      <c r="AF342" s="23">
        <v>0</v>
      </c>
      <c r="AG342" s="23">
        <v>0</v>
      </c>
      <c r="AH342" s="23">
        <v>0</v>
      </c>
      <c r="AI342" s="23">
        <v>0</v>
      </c>
      <c r="AJ342" s="23">
        <v>0</v>
      </c>
      <c r="AK342" s="23">
        <v>1</v>
      </c>
      <c r="ZR342" s="23" t="s">
        <v>781</v>
      </c>
      <c r="ZT342" s="23" t="s">
        <v>781</v>
      </c>
      <c r="AAB342" s="23" t="s">
        <v>2171</v>
      </c>
      <c r="AAC342" s="25">
        <v>174989629</v>
      </c>
      <c r="AAD342" s="23">
        <v>44316.403715277782</v>
      </c>
      <c r="AAF342" s="23" t="s">
        <v>2172</v>
      </c>
      <c r="AAG342" s="23" t="s">
        <v>2173</v>
      </c>
      <c r="AAJ342" s="23">
        <v>371</v>
      </c>
    </row>
    <row r="343" spans="1:712" x14ac:dyDescent="0.3">
      <c r="A343" s="23" t="s">
        <v>3512</v>
      </c>
      <c r="B343" s="25">
        <v>44315.598902673613</v>
      </c>
      <c r="C343" s="25">
        <v>44315.602751539351</v>
      </c>
      <c r="D343" s="25">
        <v>44315</v>
      </c>
      <c r="E343" s="23" t="s">
        <v>2169</v>
      </c>
      <c r="F343" s="23" t="s">
        <v>787</v>
      </c>
      <c r="G343" s="25">
        <v>44315</v>
      </c>
      <c r="H343" s="23" t="s">
        <v>868</v>
      </c>
      <c r="I343" s="23" t="s">
        <v>880</v>
      </c>
      <c r="J343" s="23" t="s">
        <v>880</v>
      </c>
      <c r="K343" s="23" t="s">
        <v>880</v>
      </c>
      <c r="L343" s="23" t="s">
        <v>793</v>
      </c>
      <c r="M343" s="23" t="s">
        <v>3513</v>
      </c>
      <c r="N343" s="23" t="s">
        <v>815</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0</v>
      </c>
      <c r="AH343" s="23">
        <v>0</v>
      </c>
      <c r="AI343" s="23">
        <v>1</v>
      </c>
      <c r="AJ343" s="23">
        <v>0</v>
      </c>
      <c r="AK343" s="23">
        <v>0</v>
      </c>
      <c r="XL343" s="23" t="s">
        <v>781</v>
      </c>
      <c r="XN343" s="23">
        <v>50</v>
      </c>
      <c r="XO343" s="23">
        <v>50</v>
      </c>
      <c r="XP343" s="23">
        <v>0</v>
      </c>
      <c r="XQ343" s="23">
        <v>0</v>
      </c>
      <c r="XS343" s="23" t="s">
        <v>794</v>
      </c>
      <c r="XV343" s="23" t="s">
        <v>785</v>
      </c>
      <c r="AAB343" s="23" t="s">
        <v>2171</v>
      </c>
      <c r="AAC343" s="25">
        <v>174989676</v>
      </c>
      <c r="AAD343" s="23">
        <v>44316.403865740736</v>
      </c>
      <c r="AAF343" s="23" t="s">
        <v>2172</v>
      </c>
      <c r="AAG343" s="23" t="s">
        <v>2173</v>
      </c>
      <c r="AAJ343" s="23">
        <v>372</v>
      </c>
    </row>
    <row r="344" spans="1:712" x14ac:dyDescent="0.3">
      <c r="A344" s="23" t="s">
        <v>3514</v>
      </c>
      <c r="B344" s="25">
        <v>44315.603388414347</v>
      </c>
      <c r="C344" s="25">
        <v>44315.606612268522</v>
      </c>
      <c r="D344" s="25">
        <v>44315</v>
      </c>
      <c r="E344" s="23" t="s">
        <v>2169</v>
      </c>
      <c r="F344" s="23" t="s">
        <v>787</v>
      </c>
      <c r="G344" s="25">
        <v>44315</v>
      </c>
      <c r="H344" s="23" t="s">
        <v>868</v>
      </c>
      <c r="I344" s="23" t="s">
        <v>880</v>
      </c>
      <c r="J344" s="23" t="s">
        <v>880</v>
      </c>
      <c r="K344" s="23" t="s">
        <v>880</v>
      </c>
      <c r="L344" s="23" t="s">
        <v>793</v>
      </c>
      <c r="M344" s="23" t="s">
        <v>2382</v>
      </c>
      <c r="N344" s="23" t="s">
        <v>815</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1</v>
      </c>
      <c r="AJ344" s="23">
        <v>0</v>
      </c>
      <c r="AK344" s="23">
        <v>0</v>
      </c>
      <c r="XL344" s="23" t="s">
        <v>781</v>
      </c>
      <c r="XN344" s="23">
        <v>50</v>
      </c>
      <c r="XO344" s="23">
        <v>50</v>
      </c>
      <c r="XP344" s="23">
        <v>0</v>
      </c>
      <c r="XQ344" s="23">
        <v>0</v>
      </c>
      <c r="XS344" s="23" t="s">
        <v>794</v>
      </c>
      <c r="XV344" s="23" t="s">
        <v>785</v>
      </c>
      <c r="AAB344" s="23" t="s">
        <v>2171</v>
      </c>
      <c r="AAC344" s="25">
        <v>174989696</v>
      </c>
      <c r="AAD344" s="23">
        <v>44316.403912037043</v>
      </c>
      <c r="AAF344" s="23" t="s">
        <v>2172</v>
      </c>
      <c r="AAG344" s="23" t="s">
        <v>2173</v>
      </c>
      <c r="AAJ344" s="23">
        <v>373</v>
      </c>
    </row>
    <row r="345" spans="1:712" x14ac:dyDescent="0.3">
      <c r="A345" s="23" t="s">
        <v>3515</v>
      </c>
      <c r="B345" s="25">
        <v>44315.606758032409</v>
      </c>
      <c r="C345" s="25">
        <v>44315.608249942132</v>
      </c>
      <c r="D345" s="25">
        <v>44315</v>
      </c>
      <c r="E345" s="23" t="s">
        <v>2169</v>
      </c>
      <c r="F345" s="23" t="s">
        <v>787</v>
      </c>
      <c r="G345" s="25">
        <v>44315</v>
      </c>
      <c r="H345" s="23" t="s">
        <v>868</v>
      </c>
      <c r="I345" s="23" t="s">
        <v>880</v>
      </c>
      <c r="J345" s="23" t="s">
        <v>880</v>
      </c>
      <c r="K345" s="23" t="s">
        <v>880</v>
      </c>
      <c r="L345" s="23" t="s">
        <v>793</v>
      </c>
      <c r="M345" s="23" t="s">
        <v>3516</v>
      </c>
      <c r="N345" s="23" t="s">
        <v>815</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1</v>
      </c>
      <c r="AJ345" s="23">
        <v>0</v>
      </c>
      <c r="AK345" s="23">
        <v>0</v>
      </c>
      <c r="XL345" s="23" t="s">
        <v>781</v>
      </c>
      <c r="XN345" s="23">
        <v>50</v>
      </c>
      <c r="XO345" s="23">
        <v>50</v>
      </c>
      <c r="XP345" s="23">
        <v>0</v>
      </c>
      <c r="XQ345" s="23">
        <v>0</v>
      </c>
      <c r="XS345" s="23" t="s">
        <v>794</v>
      </c>
      <c r="XV345" s="23" t="s">
        <v>785</v>
      </c>
      <c r="AAB345" s="23" t="s">
        <v>2171</v>
      </c>
      <c r="AAC345" s="25">
        <v>174989721</v>
      </c>
      <c r="AAD345" s="23">
        <v>44316.403969907413</v>
      </c>
      <c r="AAF345" s="23" t="s">
        <v>2172</v>
      </c>
      <c r="AAG345" s="23" t="s">
        <v>2173</v>
      </c>
      <c r="AAJ345" s="23">
        <v>374</v>
      </c>
    </row>
    <row r="346" spans="1:712" x14ac:dyDescent="0.3">
      <c r="A346" s="23" t="s">
        <v>3517</v>
      </c>
      <c r="B346" s="25">
        <v>44315.611893368063</v>
      </c>
      <c r="C346" s="25">
        <v>44315.612863240742</v>
      </c>
      <c r="D346" s="25">
        <v>44315</v>
      </c>
      <c r="E346" s="23" t="s">
        <v>2169</v>
      </c>
      <c r="F346" s="23" t="s">
        <v>787</v>
      </c>
      <c r="G346" s="25">
        <v>44315</v>
      </c>
      <c r="H346" s="23" t="s">
        <v>868</v>
      </c>
      <c r="I346" s="23" t="s">
        <v>880</v>
      </c>
      <c r="J346" s="23" t="s">
        <v>880</v>
      </c>
      <c r="K346" s="23" t="s">
        <v>880</v>
      </c>
      <c r="L346" s="23" t="s">
        <v>793</v>
      </c>
      <c r="M346" s="23" t="s">
        <v>3518</v>
      </c>
      <c r="N346" s="23" t="s">
        <v>815</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1</v>
      </c>
      <c r="AJ346" s="23">
        <v>0</v>
      </c>
      <c r="AK346" s="23">
        <v>0</v>
      </c>
      <c r="XL346" s="23" t="s">
        <v>781</v>
      </c>
      <c r="XN346" s="23">
        <v>50</v>
      </c>
      <c r="XO346" s="23">
        <v>50</v>
      </c>
      <c r="XP346" s="23">
        <v>0</v>
      </c>
      <c r="XQ346" s="23">
        <v>0</v>
      </c>
      <c r="XS346" s="23" t="s">
        <v>794</v>
      </c>
      <c r="XV346" s="23" t="s">
        <v>785</v>
      </c>
      <c r="AAB346" s="23" t="s">
        <v>2171</v>
      </c>
      <c r="AAC346" s="25">
        <v>174989752</v>
      </c>
      <c r="AAD346" s="23">
        <v>44316.404027777782</v>
      </c>
      <c r="AAF346" s="23" t="s">
        <v>2172</v>
      </c>
      <c r="AAG346" s="23" t="s">
        <v>2173</v>
      </c>
      <c r="AAJ346" s="23">
        <v>375</v>
      </c>
    </row>
    <row r="347" spans="1:712" x14ac:dyDescent="0.3">
      <c r="A347" s="23" t="s">
        <v>3519</v>
      </c>
      <c r="B347" s="25">
        <v>44315.618825752317</v>
      </c>
      <c r="C347" s="25">
        <v>44315.619667175917</v>
      </c>
      <c r="D347" s="25">
        <v>44315</v>
      </c>
      <c r="E347" s="23" t="s">
        <v>2169</v>
      </c>
      <c r="F347" s="23" t="s">
        <v>787</v>
      </c>
      <c r="G347" s="25">
        <v>44315</v>
      </c>
      <c r="H347" s="23" t="s">
        <v>868</v>
      </c>
      <c r="I347" s="23" t="s">
        <v>880</v>
      </c>
      <c r="J347" s="23" t="s">
        <v>880</v>
      </c>
      <c r="K347" s="23" t="s">
        <v>880</v>
      </c>
      <c r="L347" s="23" t="s">
        <v>793</v>
      </c>
      <c r="M347" s="23" t="s">
        <v>3520</v>
      </c>
      <c r="N347" s="23" t="s">
        <v>815</v>
      </c>
      <c r="O347" s="23">
        <v>0</v>
      </c>
      <c r="P347" s="23">
        <v>0</v>
      </c>
      <c r="Q347" s="23">
        <v>0</v>
      </c>
      <c r="R347" s="23">
        <v>0</v>
      </c>
      <c r="S347" s="23">
        <v>0</v>
      </c>
      <c r="T347" s="23">
        <v>0</v>
      </c>
      <c r="U347" s="23">
        <v>0</v>
      </c>
      <c r="V347" s="23">
        <v>0</v>
      </c>
      <c r="W347" s="23">
        <v>0</v>
      </c>
      <c r="X347" s="23">
        <v>0</v>
      </c>
      <c r="Y347" s="23">
        <v>0</v>
      </c>
      <c r="Z347" s="23">
        <v>0</v>
      </c>
      <c r="AA347" s="23">
        <v>0</v>
      </c>
      <c r="AB347" s="23">
        <v>0</v>
      </c>
      <c r="AC347" s="23">
        <v>0</v>
      </c>
      <c r="AD347" s="23">
        <v>0</v>
      </c>
      <c r="AE347" s="23">
        <v>0</v>
      </c>
      <c r="AF347" s="23">
        <v>0</v>
      </c>
      <c r="AG347" s="23">
        <v>0</v>
      </c>
      <c r="AH347" s="23">
        <v>0</v>
      </c>
      <c r="AI347" s="23">
        <v>1</v>
      </c>
      <c r="AJ347" s="23">
        <v>0</v>
      </c>
      <c r="AK347" s="23">
        <v>0</v>
      </c>
      <c r="XL347" s="23" t="s">
        <v>781</v>
      </c>
      <c r="XN347" s="23">
        <v>50</v>
      </c>
      <c r="XO347" s="23">
        <v>50</v>
      </c>
      <c r="XP347" s="23">
        <v>0</v>
      </c>
      <c r="XQ347" s="23">
        <v>0</v>
      </c>
      <c r="XS347" s="23" t="s">
        <v>794</v>
      </c>
      <c r="XV347" s="23" t="s">
        <v>785</v>
      </c>
      <c r="AAB347" s="23" t="s">
        <v>2171</v>
      </c>
      <c r="AAC347" s="25">
        <v>174989778</v>
      </c>
      <c r="AAD347" s="23">
        <v>44316.404074074082</v>
      </c>
      <c r="AAF347" s="23" t="s">
        <v>2172</v>
      </c>
      <c r="AAG347" s="23" t="s">
        <v>2173</v>
      </c>
      <c r="AAJ347" s="23">
        <v>376</v>
      </c>
    </row>
    <row r="348" spans="1:712" x14ac:dyDescent="0.3">
      <c r="A348" s="23" t="s">
        <v>3521</v>
      </c>
      <c r="B348" s="25">
        <v>44315.619773124999</v>
      </c>
      <c r="C348" s="25">
        <v>44315.644725879632</v>
      </c>
      <c r="D348" s="25">
        <v>44315</v>
      </c>
      <c r="E348" s="23" t="s">
        <v>2169</v>
      </c>
      <c r="F348" s="23" t="s">
        <v>787</v>
      </c>
      <c r="G348" s="25">
        <v>44315</v>
      </c>
      <c r="H348" s="23" t="s">
        <v>868</v>
      </c>
      <c r="I348" s="23" t="s">
        <v>880</v>
      </c>
      <c r="J348" s="23" t="s">
        <v>880</v>
      </c>
      <c r="K348" s="23" t="s">
        <v>880</v>
      </c>
      <c r="L348" s="23" t="s">
        <v>793</v>
      </c>
      <c r="M348" s="23" t="s">
        <v>3522</v>
      </c>
      <c r="N348" s="23" t="s">
        <v>3483</v>
      </c>
      <c r="O348" s="23">
        <v>1</v>
      </c>
      <c r="P348" s="23">
        <v>1</v>
      </c>
      <c r="Q348" s="23">
        <v>1</v>
      </c>
      <c r="R348" s="23">
        <v>1</v>
      </c>
      <c r="S348" s="23">
        <v>1</v>
      </c>
      <c r="T348" s="23">
        <v>1</v>
      </c>
      <c r="U348" s="23">
        <v>1</v>
      </c>
      <c r="V348" s="23">
        <v>1</v>
      </c>
      <c r="W348" s="23">
        <v>0</v>
      </c>
      <c r="X348" s="23">
        <v>0</v>
      </c>
      <c r="Y348" s="23">
        <v>0</v>
      </c>
      <c r="Z348" s="23">
        <v>0</v>
      </c>
      <c r="AA348" s="23">
        <v>0</v>
      </c>
      <c r="AB348" s="23">
        <v>1</v>
      </c>
      <c r="AC348" s="23">
        <v>1</v>
      </c>
      <c r="AD348" s="23">
        <v>0</v>
      </c>
      <c r="AE348" s="23">
        <v>1</v>
      </c>
      <c r="AF348" s="23">
        <v>1</v>
      </c>
      <c r="AG348" s="23">
        <v>1</v>
      </c>
      <c r="AH348" s="23">
        <v>1</v>
      </c>
      <c r="AI348" s="23">
        <v>0</v>
      </c>
      <c r="AJ348" s="23">
        <v>1</v>
      </c>
      <c r="AK348" s="23">
        <v>0</v>
      </c>
      <c r="AL348" s="23" t="s">
        <v>781</v>
      </c>
      <c r="AN348" s="23">
        <v>1000</v>
      </c>
      <c r="AO348" s="23">
        <v>1000</v>
      </c>
      <c r="AQ348" s="23">
        <v>1250</v>
      </c>
      <c r="AR348" s="23">
        <v>-20</v>
      </c>
      <c r="AS348" s="23">
        <v>-250</v>
      </c>
      <c r="AT348" s="23" t="s">
        <v>881</v>
      </c>
      <c r="AU348" s="23" t="s">
        <v>796</v>
      </c>
      <c r="AV348" s="23" t="s">
        <v>806</v>
      </c>
      <c r="AX348" s="23" t="s">
        <v>781</v>
      </c>
      <c r="AY348" s="23" t="s">
        <v>2344</v>
      </c>
      <c r="AZ348" s="23">
        <v>1</v>
      </c>
      <c r="BA348" s="23">
        <v>1</v>
      </c>
      <c r="BB348" s="23">
        <v>1</v>
      </c>
      <c r="BC348" s="23">
        <v>1</v>
      </c>
      <c r="BD348" s="23">
        <v>0</v>
      </c>
      <c r="BE348" s="23">
        <v>0</v>
      </c>
      <c r="BF348" s="23">
        <v>0</v>
      </c>
      <c r="BG348" s="23">
        <v>0</v>
      </c>
      <c r="BH348" s="23">
        <v>0</v>
      </c>
      <c r="BI348" s="23">
        <v>0</v>
      </c>
      <c r="BJ348" s="23">
        <v>0</v>
      </c>
      <c r="BK348" s="23">
        <v>0</v>
      </c>
      <c r="BL348" s="23">
        <v>0</v>
      </c>
      <c r="BM348" s="23">
        <v>0</v>
      </c>
      <c r="BN348" s="23" t="s">
        <v>3491</v>
      </c>
      <c r="BP348" s="23" t="s">
        <v>785</v>
      </c>
      <c r="BQ348" s="23">
        <v>25</v>
      </c>
      <c r="BR348" s="23">
        <v>2500</v>
      </c>
      <c r="BS348" s="23">
        <v>2000</v>
      </c>
      <c r="BU348" s="23">
        <v>2200</v>
      </c>
      <c r="BV348" s="23">
        <v>-9.0909090909090917</v>
      </c>
      <c r="BW348" s="23">
        <v>-200</v>
      </c>
      <c r="BY348" s="23" t="s">
        <v>796</v>
      </c>
      <c r="BZ348" s="23" t="s">
        <v>806</v>
      </c>
      <c r="CB348" s="23" t="s">
        <v>781</v>
      </c>
      <c r="CC348" s="23" t="s">
        <v>2449</v>
      </c>
      <c r="CD348" s="23">
        <v>1</v>
      </c>
      <c r="CE348" s="23">
        <v>1</v>
      </c>
      <c r="CF348" s="23">
        <v>0</v>
      </c>
      <c r="CG348" s="23">
        <v>1</v>
      </c>
      <c r="CH348" s="23">
        <v>0</v>
      </c>
      <c r="CI348" s="23">
        <v>0</v>
      </c>
      <c r="CJ348" s="23">
        <v>0</v>
      </c>
      <c r="CK348" s="23">
        <v>1</v>
      </c>
      <c r="CL348" s="23">
        <v>0</v>
      </c>
      <c r="CM348" s="23">
        <v>0</v>
      </c>
      <c r="CN348" s="23">
        <v>0</v>
      </c>
      <c r="CO348" s="23">
        <v>0</v>
      </c>
      <c r="CP348" s="23">
        <v>0</v>
      </c>
      <c r="CQ348" s="23">
        <v>0</v>
      </c>
      <c r="CT348" s="23" t="s">
        <v>781</v>
      </c>
      <c r="CV348" s="23">
        <v>2500</v>
      </c>
      <c r="CW348" s="23">
        <v>2500</v>
      </c>
      <c r="CY348" s="23">
        <v>2500</v>
      </c>
      <c r="CZ348" s="23">
        <v>0</v>
      </c>
      <c r="DA348" s="23">
        <v>0</v>
      </c>
      <c r="DC348" s="23" t="s">
        <v>796</v>
      </c>
      <c r="DD348" s="23" t="s">
        <v>806</v>
      </c>
      <c r="DF348" s="23" t="s">
        <v>781</v>
      </c>
      <c r="DG348" s="23" t="s">
        <v>2344</v>
      </c>
      <c r="DH348" s="23">
        <v>1</v>
      </c>
      <c r="DI348" s="23">
        <v>1</v>
      </c>
      <c r="DJ348" s="23">
        <v>1</v>
      </c>
      <c r="DK348" s="23">
        <v>1</v>
      </c>
      <c r="DL348" s="23">
        <v>0</v>
      </c>
      <c r="DM348" s="23">
        <v>0</v>
      </c>
      <c r="DN348" s="23">
        <v>0</v>
      </c>
      <c r="DO348" s="23">
        <v>0</v>
      </c>
      <c r="DP348" s="23">
        <v>0</v>
      </c>
      <c r="DQ348" s="23">
        <v>0</v>
      </c>
      <c r="DR348" s="23">
        <v>0</v>
      </c>
      <c r="DS348" s="23">
        <v>0</v>
      </c>
      <c r="DT348" s="23">
        <v>0</v>
      </c>
      <c r="DU348" s="23">
        <v>0</v>
      </c>
      <c r="DV348" s="23" t="s">
        <v>3523</v>
      </c>
      <c r="DX348" s="23" t="s">
        <v>781</v>
      </c>
      <c r="DZ348" s="23">
        <v>4000</v>
      </c>
      <c r="EA348" s="23">
        <v>4000</v>
      </c>
      <c r="EC348" s="23">
        <v>4000</v>
      </c>
      <c r="ED348" s="23">
        <v>0</v>
      </c>
      <c r="EE348" s="23">
        <v>0</v>
      </c>
      <c r="EG348" s="23" t="s">
        <v>796</v>
      </c>
      <c r="EH348" s="23" t="s">
        <v>806</v>
      </c>
      <c r="EJ348" s="23" t="s">
        <v>781</v>
      </c>
      <c r="EK348" s="23" t="s">
        <v>2344</v>
      </c>
      <c r="EL348" s="23">
        <v>1</v>
      </c>
      <c r="EM348" s="23">
        <v>1</v>
      </c>
      <c r="EN348" s="23">
        <v>1</v>
      </c>
      <c r="EO348" s="23">
        <v>1</v>
      </c>
      <c r="EP348" s="23">
        <v>0</v>
      </c>
      <c r="EQ348" s="23">
        <v>0</v>
      </c>
      <c r="ER348" s="23">
        <v>0</v>
      </c>
      <c r="ES348" s="23">
        <v>0</v>
      </c>
      <c r="ET348" s="23">
        <v>0</v>
      </c>
      <c r="EU348" s="23">
        <v>0</v>
      </c>
      <c r="EV348" s="23">
        <v>0</v>
      </c>
      <c r="EW348" s="23">
        <v>0</v>
      </c>
      <c r="EX348" s="23">
        <v>0</v>
      </c>
      <c r="EY348" s="23">
        <v>0</v>
      </c>
      <c r="EZ348" s="23" t="s">
        <v>3524</v>
      </c>
      <c r="FB348" s="23" t="s">
        <v>781</v>
      </c>
      <c r="FD348" s="23">
        <v>3500</v>
      </c>
      <c r="FE348" s="23">
        <v>3500</v>
      </c>
      <c r="FG348" s="23">
        <v>4000</v>
      </c>
      <c r="FH348" s="23">
        <v>-12.5</v>
      </c>
      <c r="FI348" s="23">
        <v>-500</v>
      </c>
      <c r="FJ348" s="23" t="s">
        <v>881</v>
      </c>
      <c r="FK348" s="23" t="s">
        <v>796</v>
      </c>
      <c r="FL348" s="23" t="s">
        <v>806</v>
      </c>
      <c r="FN348" s="23" t="s">
        <v>781</v>
      </c>
      <c r="FO348" s="23" t="s">
        <v>2433</v>
      </c>
      <c r="FP348" s="23">
        <v>1</v>
      </c>
      <c r="FQ348" s="23">
        <v>1</v>
      </c>
      <c r="FR348" s="23">
        <v>0</v>
      </c>
      <c r="FS348" s="23">
        <v>1</v>
      </c>
      <c r="FT348" s="23">
        <v>0</v>
      </c>
      <c r="FU348" s="23">
        <v>0</v>
      </c>
      <c r="FV348" s="23">
        <v>0</v>
      </c>
      <c r="FW348" s="23">
        <v>0</v>
      </c>
      <c r="FX348" s="23">
        <v>0</v>
      </c>
      <c r="FY348" s="23">
        <v>0</v>
      </c>
      <c r="FZ348" s="23">
        <v>0</v>
      </c>
      <c r="GA348" s="23">
        <v>0</v>
      </c>
      <c r="GB348" s="23">
        <v>0</v>
      </c>
      <c r="GC348" s="23">
        <v>0</v>
      </c>
      <c r="GF348" s="23" t="s">
        <v>781</v>
      </c>
      <c r="GH348" s="23">
        <v>10000</v>
      </c>
      <c r="GI348" s="23">
        <v>15500</v>
      </c>
      <c r="GJ348" s="23">
        <v>-35.483870967741943</v>
      </c>
      <c r="GK348" s="23">
        <v>-5500</v>
      </c>
      <c r="GL348" s="23" t="s">
        <v>3525</v>
      </c>
      <c r="GM348" s="23" t="s">
        <v>796</v>
      </c>
      <c r="GN348" s="23" t="s">
        <v>806</v>
      </c>
      <c r="GP348" s="23" t="s">
        <v>781</v>
      </c>
      <c r="GQ348" s="23" t="s">
        <v>2433</v>
      </c>
      <c r="GR348" s="23">
        <v>1</v>
      </c>
      <c r="GS348" s="23">
        <v>1</v>
      </c>
      <c r="GT348" s="23">
        <v>0</v>
      </c>
      <c r="GU348" s="23">
        <v>1</v>
      </c>
      <c r="GV348" s="23">
        <v>0</v>
      </c>
      <c r="GW348" s="23">
        <v>0</v>
      </c>
      <c r="GX348" s="23">
        <v>0</v>
      </c>
      <c r="GY348" s="23">
        <v>0</v>
      </c>
      <c r="GZ348" s="23">
        <v>0</v>
      </c>
      <c r="HA348" s="23">
        <v>0</v>
      </c>
      <c r="HB348" s="23">
        <v>0</v>
      </c>
      <c r="HC348" s="23">
        <v>0</v>
      </c>
      <c r="HD348" s="23">
        <v>0</v>
      </c>
      <c r="HE348" s="23">
        <v>0</v>
      </c>
      <c r="HH348" s="23" t="s">
        <v>781</v>
      </c>
      <c r="HJ348" s="23">
        <v>4000</v>
      </c>
      <c r="HK348" s="23">
        <v>4000</v>
      </c>
      <c r="HM348" s="23">
        <v>4000</v>
      </c>
      <c r="HN348" s="23">
        <v>0</v>
      </c>
      <c r="HO348" s="23">
        <v>0</v>
      </c>
      <c r="HQ348" s="23" t="s">
        <v>796</v>
      </c>
      <c r="HR348" s="23" t="s">
        <v>806</v>
      </c>
      <c r="HT348" s="23" t="s">
        <v>781</v>
      </c>
      <c r="HU348" s="23" t="s">
        <v>2449</v>
      </c>
      <c r="HV348" s="23">
        <v>1</v>
      </c>
      <c r="HW348" s="23">
        <v>1</v>
      </c>
      <c r="HX348" s="23">
        <v>0</v>
      </c>
      <c r="HY348" s="23">
        <v>1</v>
      </c>
      <c r="HZ348" s="23">
        <v>0</v>
      </c>
      <c r="IA348" s="23">
        <v>0</v>
      </c>
      <c r="IB348" s="23">
        <v>0</v>
      </c>
      <c r="IC348" s="23">
        <v>1</v>
      </c>
      <c r="ID348" s="23">
        <v>0</v>
      </c>
      <c r="IE348" s="23">
        <v>0</v>
      </c>
      <c r="IF348" s="23">
        <v>0</v>
      </c>
      <c r="IG348" s="23">
        <v>0</v>
      </c>
      <c r="IH348" s="23">
        <v>0</v>
      </c>
      <c r="II348" s="23">
        <v>0</v>
      </c>
      <c r="IL348" s="23" t="s">
        <v>781</v>
      </c>
      <c r="IQ348" s="23">
        <v>6150</v>
      </c>
      <c r="IR348" s="23">
        <v>-100</v>
      </c>
      <c r="IS348" s="23">
        <v>-6150</v>
      </c>
      <c r="IT348" s="23" t="s">
        <v>3492</v>
      </c>
      <c r="IU348" s="23" t="s">
        <v>796</v>
      </c>
      <c r="IV348" s="23" t="s">
        <v>806</v>
      </c>
      <c r="IX348" s="23" t="s">
        <v>781</v>
      </c>
      <c r="IY348" s="23" t="s">
        <v>812</v>
      </c>
      <c r="IZ348" s="23">
        <v>0</v>
      </c>
      <c r="JA348" s="23">
        <v>0</v>
      </c>
      <c r="JB348" s="23">
        <v>0</v>
      </c>
      <c r="JC348" s="23">
        <v>0</v>
      </c>
      <c r="JD348" s="23">
        <v>0</v>
      </c>
      <c r="JE348" s="23">
        <v>0</v>
      </c>
      <c r="JF348" s="23">
        <v>0</v>
      </c>
      <c r="JG348" s="23">
        <v>0</v>
      </c>
      <c r="JH348" s="23">
        <v>0</v>
      </c>
      <c r="JI348" s="23">
        <v>0</v>
      </c>
      <c r="JJ348" s="23">
        <v>1</v>
      </c>
      <c r="JK348" s="23">
        <v>0</v>
      </c>
      <c r="JL348" s="23">
        <v>0</v>
      </c>
      <c r="JM348" s="23">
        <v>0</v>
      </c>
      <c r="QN348" s="23" t="s">
        <v>781</v>
      </c>
      <c r="QP348" s="23">
        <v>1500</v>
      </c>
      <c r="QQ348" s="23">
        <v>1500</v>
      </c>
      <c r="QS348" s="23">
        <v>1500</v>
      </c>
      <c r="QT348" s="23">
        <v>0</v>
      </c>
      <c r="QU348" s="23">
        <v>0</v>
      </c>
      <c r="QW348" s="23" t="s">
        <v>796</v>
      </c>
      <c r="QX348" s="23" t="s">
        <v>806</v>
      </c>
      <c r="QZ348" s="23" t="s">
        <v>781</v>
      </c>
      <c r="RA348" s="23" t="s">
        <v>2449</v>
      </c>
      <c r="RB348" s="23">
        <v>1</v>
      </c>
      <c r="RC348" s="23">
        <v>1</v>
      </c>
      <c r="RD348" s="23">
        <v>0</v>
      </c>
      <c r="RE348" s="23">
        <v>1</v>
      </c>
      <c r="RF348" s="23">
        <v>0</v>
      </c>
      <c r="RG348" s="23">
        <v>0</v>
      </c>
      <c r="RH348" s="23">
        <v>0</v>
      </c>
      <c r="RI348" s="23">
        <v>1</v>
      </c>
      <c r="RJ348" s="23">
        <v>0</v>
      </c>
      <c r="RK348" s="23">
        <v>0</v>
      </c>
      <c r="RL348" s="23">
        <v>0</v>
      </c>
      <c r="RM348" s="23">
        <v>0</v>
      </c>
      <c r="RN348" s="23">
        <v>0</v>
      </c>
      <c r="RO348" s="23">
        <v>0</v>
      </c>
      <c r="RR348" s="23" t="s">
        <v>808</v>
      </c>
      <c r="RS348" s="23">
        <v>1000</v>
      </c>
      <c r="RT348" s="23">
        <v>1000</v>
      </c>
      <c r="RU348" s="23">
        <v>200</v>
      </c>
      <c r="RW348" s="23">
        <v>240</v>
      </c>
      <c r="RX348" s="23">
        <v>-16.666666666666661</v>
      </c>
      <c r="RY348" s="23">
        <v>-40</v>
      </c>
      <c r="RZ348" s="23" t="s">
        <v>3526</v>
      </c>
      <c r="SA348" s="23" t="s">
        <v>796</v>
      </c>
      <c r="SB348" s="23" t="s">
        <v>873</v>
      </c>
      <c r="SD348" s="23" t="s">
        <v>781</v>
      </c>
      <c r="SE348" s="23" t="s">
        <v>2433</v>
      </c>
      <c r="SF348" s="23">
        <v>1</v>
      </c>
      <c r="SG348" s="23">
        <v>1</v>
      </c>
      <c r="SH348" s="23">
        <v>0</v>
      </c>
      <c r="SI348" s="23">
        <v>1</v>
      </c>
      <c r="SJ348" s="23">
        <v>0</v>
      </c>
      <c r="SK348" s="23">
        <v>0</v>
      </c>
      <c r="SL348" s="23">
        <v>0</v>
      </c>
      <c r="SM348" s="23">
        <v>0</v>
      </c>
      <c r="SN348" s="23">
        <v>0</v>
      </c>
      <c r="SO348" s="23">
        <v>0</v>
      </c>
      <c r="SP348" s="23">
        <v>0</v>
      </c>
      <c r="SQ348" s="23">
        <v>0</v>
      </c>
      <c r="SR348" s="23">
        <v>0</v>
      </c>
      <c r="SS348" s="23">
        <v>0</v>
      </c>
      <c r="SV348" s="23" t="s">
        <v>808</v>
      </c>
      <c r="SW348" s="23">
        <v>1000</v>
      </c>
      <c r="SX348" s="23">
        <v>700</v>
      </c>
      <c r="SY348" s="23">
        <v>105</v>
      </c>
      <c r="TA348" s="23">
        <v>143</v>
      </c>
      <c r="TB348" s="23">
        <v>-26.57342657342657</v>
      </c>
      <c r="TC348" s="23">
        <v>-38</v>
      </c>
      <c r="TD348" s="23" t="s">
        <v>3527</v>
      </c>
      <c r="TE348" s="23" t="s">
        <v>796</v>
      </c>
      <c r="TF348" s="23" t="s">
        <v>806</v>
      </c>
      <c r="TH348" s="23" t="s">
        <v>781</v>
      </c>
      <c r="TI348" s="23" t="s">
        <v>2449</v>
      </c>
      <c r="TJ348" s="23">
        <v>1</v>
      </c>
      <c r="TK348" s="23">
        <v>1</v>
      </c>
      <c r="TL348" s="23">
        <v>0</v>
      </c>
      <c r="TM348" s="23">
        <v>1</v>
      </c>
      <c r="TN348" s="23">
        <v>0</v>
      </c>
      <c r="TO348" s="23">
        <v>0</v>
      </c>
      <c r="TP348" s="23">
        <v>0</v>
      </c>
      <c r="TQ348" s="23">
        <v>1</v>
      </c>
      <c r="TR348" s="23">
        <v>0</v>
      </c>
      <c r="TS348" s="23">
        <v>0</v>
      </c>
      <c r="TT348" s="23">
        <v>0</v>
      </c>
      <c r="TU348" s="23">
        <v>0</v>
      </c>
      <c r="TV348" s="23">
        <v>0</v>
      </c>
      <c r="TW348" s="23">
        <v>0</v>
      </c>
      <c r="TZ348" s="23" t="s">
        <v>781</v>
      </c>
      <c r="UB348" s="23">
        <v>200</v>
      </c>
      <c r="UC348" s="23">
        <v>200</v>
      </c>
      <c r="UE348" s="23">
        <v>200</v>
      </c>
      <c r="UF348" s="23">
        <v>0</v>
      </c>
      <c r="UG348" s="23">
        <v>0</v>
      </c>
      <c r="UI348" s="23" t="s">
        <v>796</v>
      </c>
      <c r="UJ348" s="23" t="s">
        <v>806</v>
      </c>
      <c r="UL348" s="23" t="s">
        <v>781</v>
      </c>
      <c r="UM348" s="23" t="s">
        <v>2433</v>
      </c>
      <c r="UN348" s="23">
        <v>1</v>
      </c>
      <c r="UO348" s="23">
        <v>1</v>
      </c>
      <c r="UP348" s="23">
        <v>0</v>
      </c>
      <c r="UQ348" s="23">
        <v>1</v>
      </c>
      <c r="UR348" s="23">
        <v>0</v>
      </c>
      <c r="US348" s="23">
        <v>0</v>
      </c>
      <c r="UT348" s="23">
        <v>0</v>
      </c>
      <c r="UU348" s="23">
        <v>0</v>
      </c>
      <c r="UV348" s="23">
        <v>0</v>
      </c>
      <c r="UW348" s="23">
        <v>0</v>
      </c>
      <c r="UX348" s="23">
        <v>0</v>
      </c>
      <c r="UY348" s="23">
        <v>0</v>
      </c>
      <c r="UZ348" s="23">
        <v>0</v>
      </c>
      <c r="VA348" s="23">
        <v>0</v>
      </c>
      <c r="VD348" s="23" t="s">
        <v>781</v>
      </c>
      <c r="VF348" s="23">
        <v>1500</v>
      </c>
      <c r="VG348" s="23">
        <v>1500</v>
      </c>
      <c r="VI348" s="23">
        <v>1750</v>
      </c>
      <c r="VJ348" s="23">
        <v>-14.28571428571429</v>
      </c>
      <c r="VK348" s="23">
        <v>-250</v>
      </c>
      <c r="VL348" s="23" t="s">
        <v>3528</v>
      </c>
      <c r="VM348" s="23" t="s">
        <v>796</v>
      </c>
      <c r="VN348" s="23" t="s">
        <v>806</v>
      </c>
      <c r="VP348" s="23" t="s">
        <v>781</v>
      </c>
      <c r="VQ348" s="23" t="s">
        <v>2344</v>
      </c>
      <c r="VR348" s="23">
        <v>1</v>
      </c>
      <c r="VS348" s="23">
        <v>1</v>
      </c>
      <c r="VT348" s="23">
        <v>1</v>
      </c>
      <c r="VU348" s="23">
        <v>1</v>
      </c>
      <c r="VV348" s="23">
        <v>0</v>
      </c>
      <c r="VW348" s="23">
        <v>0</v>
      </c>
      <c r="VX348" s="23">
        <v>0</v>
      </c>
      <c r="VY348" s="23">
        <v>0</v>
      </c>
      <c r="VZ348" s="23">
        <v>0</v>
      </c>
      <c r="WA348" s="23">
        <v>0</v>
      </c>
      <c r="WB348" s="23">
        <v>0</v>
      </c>
      <c r="WC348" s="23">
        <v>0</v>
      </c>
      <c r="WD348" s="23">
        <v>0</v>
      </c>
      <c r="WE348" s="23">
        <v>0</v>
      </c>
      <c r="WF348" s="23" t="s">
        <v>3529</v>
      </c>
      <c r="WH348" s="23" t="s">
        <v>781</v>
      </c>
      <c r="WJ348" s="23">
        <v>3000</v>
      </c>
      <c r="WK348" s="23">
        <v>3000</v>
      </c>
      <c r="WM348" s="23">
        <v>3000</v>
      </c>
      <c r="WN348" s="23">
        <v>0</v>
      </c>
      <c r="WO348" s="23">
        <v>0</v>
      </c>
      <c r="WQ348" s="23" t="s">
        <v>796</v>
      </c>
      <c r="WR348" s="23" t="s">
        <v>806</v>
      </c>
      <c r="WT348" s="23" t="s">
        <v>781</v>
      </c>
      <c r="WU348" s="23" t="s">
        <v>2344</v>
      </c>
      <c r="WV348" s="23">
        <v>1</v>
      </c>
      <c r="WW348" s="23">
        <v>1</v>
      </c>
      <c r="WX348" s="23">
        <v>1</v>
      </c>
      <c r="WY348" s="23">
        <v>1</v>
      </c>
      <c r="WZ348" s="23">
        <v>0</v>
      </c>
      <c r="XA348" s="23">
        <v>0</v>
      </c>
      <c r="XB348" s="23">
        <v>0</v>
      </c>
      <c r="XC348" s="23">
        <v>0</v>
      </c>
      <c r="XD348" s="23">
        <v>0</v>
      </c>
      <c r="XE348" s="23">
        <v>0</v>
      </c>
      <c r="XF348" s="23">
        <v>0</v>
      </c>
      <c r="XG348" s="23">
        <v>0</v>
      </c>
      <c r="XH348" s="23">
        <v>0</v>
      </c>
      <c r="XI348" s="23">
        <v>0</v>
      </c>
      <c r="XJ348" s="23" t="s">
        <v>3530</v>
      </c>
      <c r="YN348" s="23" t="s">
        <v>781</v>
      </c>
      <c r="YP348" s="23">
        <v>1250</v>
      </c>
      <c r="YQ348" s="23">
        <v>1250</v>
      </c>
      <c r="YS348" s="23">
        <v>1300</v>
      </c>
      <c r="YT348" s="23">
        <v>-3.8461538461538458</v>
      </c>
      <c r="YU348" s="23">
        <v>-50</v>
      </c>
      <c r="YW348" s="23" t="s">
        <v>796</v>
      </c>
      <c r="YX348" s="23" t="s">
        <v>806</v>
      </c>
      <c r="YZ348" s="23" t="s">
        <v>781</v>
      </c>
      <c r="ZA348" s="23" t="s">
        <v>2449</v>
      </c>
      <c r="ZB348" s="23">
        <v>1</v>
      </c>
      <c r="ZC348" s="23">
        <v>1</v>
      </c>
      <c r="ZD348" s="23">
        <v>0</v>
      </c>
      <c r="ZE348" s="23">
        <v>1</v>
      </c>
      <c r="ZF348" s="23">
        <v>0</v>
      </c>
      <c r="ZG348" s="23">
        <v>0</v>
      </c>
      <c r="ZH348" s="23">
        <v>0</v>
      </c>
      <c r="ZI348" s="23">
        <v>1</v>
      </c>
      <c r="ZJ348" s="23">
        <v>0</v>
      </c>
      <c r="ZK348" s="23">
        <v>0</v>
      </c>
      <c r="ZL348" s="23">
        <v>0</v>
      </c>
      <c r="ZM348" s="23">
        <v>0</v>
      </c>
      <c r="ZN348" s="23">
        <v>0</v>
      </c>
      <c r="ZO348" s="23">
        <v>0</v>
      </c>
      <c r="AAB348" s="23" t="s">
        <v>2171</v>
      </c>
      <c r="AAC348" s="25">
        <v>174989806</v>
      </c>
      <c r="AAD348" s="23">
        <v>44316.404131944437</v>
      </c>
      <c r="AAF348" s="23" t="s">
        <v>2172</v>
      </c>
      <c r="AAG348" s="23" t="s">
        <v>2173</v>
      </c>
      <c r="AAJ348" s="23">
        <v>377</v>
      </c>
    </row>
    <row r="349" spans="1:712" x14ac:dyDescent="0.3">
      <c r="A349" s="23" t="s">
        <v>3531</v>
      </c>
      <c r="B349" s="25">
        <v>44315.395924097218</v>
      </c>
      <c r="C349" s="25">
        <v>44315.700553287039</v>
      </c>
      <c r="D349" s="25">
        <v>44315</v>
      </c>
      <c r="E349" s="23" t="s">
        <v>3532</v>
      </c>
      <c r="F349" s="23" t="s">
        <v>777</v>
      </c>
      <c r="G349" s="25">
        <v>44315</v>
      </c>
      <c r="H349" s="23" t="s">
        <v>778</v>
      </c>
      <c r="I349" s="23" t="s">
        <v>779</v>
      </c>
      <c r="J349" s="23" t="s">
        <v>779</v>
      </c>
      <c r="K349" s="23" t="s">
        <v>779</v>
      </c>
      <c r="L349" s="23" t="s">
        <v>793</v>
      </c>
      <c r="M349" s="23" t="s">
        <v>3533</v>
      </c>
      <c r="N349" s="23" t="s">
        <v>3297</v>
      </c>
      <c r="O349" s="23">
        <v>1</v>
      </c>
      <c r="P349" s="23">
        <v>1</v>
      </c>
      <c r="Q349" s="23">
        <v>1</v>
      </c>
      <c r="R349" s="23">
        <v>1</v>
      </c>
      <c r="S349" s="23">
        <v>1</v>
      </c>
      <c r="T349" s="23">
        <v>1</v>
      </c>
      <c r="U349" s="23">
        <v>1</v>
      </c>
      <c r="V349" s="23">
        <v>1</v>
      </c>
      <c r="W349" s="23">
        <v>1</v>
      </c>
      <c r="X349" s="23">
        <v>1</v>
      </c>
      <c r="Y349" s="23">
        <v>1</v>
      </c>
      <c r="Z349" s="23">
        <v>1</v>
      </c>
      <c r="AA349" s="23">
        <v>1</v>
      </c>
      <c r="AB349" s="23">
        <v>1</v>
      </c>
      <c r="AC349" s="23">
        <v>1</v>
      </c>
      <c r="AD349" s="23">
        <v>1</v>
      </c>
      <c r="AE349" s="23">
        <v>1</v>
      </c>
      <c r="AF349" s="23">
        <v>1</v>
      </c>
      <c r="AG349" s="23">
        <v>1</v>
      </c>
      <c r="AH349" s="23">
        <v>1</v>
      </c>
      <c r="AI349" s="23">
        <v>1</v>
      </c>
      <c r="AJ349" s="23">
        <v>1</v>
      </c>
      <c r="AK349" s="23">
        <v>1</v>
      </c>
      <c r="AL349" s="23" t="s">
        <v>781</v>
      </c>
      <c r="AN349" s="23">
        <v>1500</v>
      </c>
      <c r="AO349" s="23">
        <v>1500</v>
      </c>
      <c r="AQ349" s="23">
        <v>1500</v>
      </c>
      <c r="AR349" s="23">
        <v>0</v>
      </c>
      <c r="AS349" s="23">
        <v>0</v>
      </c>
      <c r="AU349" s="23" t="s">
        <v>782</v>
      </c>
      <c r="AW349" s="23" t="s">
        <v>783</v>
      </c>
      <c r="AX349" s="23" t="s">
        <v>785</v>
      </c>
      <c r="BP349" s="23" t="s">
        <v>781</v>
      </c>
      <c r="BR349" s="23">
        <v>1500</v>
      </c>
      <c r="BS349" s="23">
        <v>1500</v>
      </c>
      <c r="BU349" s="23">
        <v>2000</v>
      </c>
      <c r="BV349" s="23">
        <v>-25</v>
      </c>
      <c r="BW349" s="23">
        <v>-500</v>
      </c>
      <c r="BX349" s="23" t="s">
        <v>2720</v>
      </c>
      <c r="BY349" s="23" t="s">
        <v>796</v>
      </c>
      <c r="BZ349" s="23" t="s">
        <v>824</v>
      </c>
      <c r="CB349" s="23" t="s">
        <v>785</v>
      </c>
      <c r="CT349" s="23" t="s">
        <v>781</v>
      </c>
      <c r="CV349" s="23">
        <v>3000</v>
      </c>
      <c r="CW349" s="23">
        <v>3000</v>
      </c>
      <c r="CY349" s="23">
        <v>3000</v>
      </c>
      <c r="CZ349" s="23">
        <v>0</v>
      </c>
      <c r="DA349" s="23">
        <v>0</v>
      </c>
      <c r="DC349" s="23" t="s">
        <v>782</v>
      </c>
      <c r="DE349" s="23" t="s">
        <v>783</v>
      </c>
      <c r="DF349" s="23" t="s">
        <v>785</v>
      </c>
      <c r="DX349" s="23" t="s">
        <v>781</v>
      </c>
      <c r="DZ349" s="23">
        <v>6000</v>
      </c>
      <c r="EA349" s="23">
        <v>6000</v>
      </c>
      <c r="EC349" s="23">
        <v>6000</v>
      </c>
      <c r="ED349" s="23">
        <v>0</v>
      </c>
      <c r="EE349" s="23">
        <v>0</v>
      </c>
      <c r="EG349" s="23" t="s">
        <v>782</v>
      </c>
      <c r="EI349" s="23" t="s">
        <v>783</v>
      </c>
      <c r="EJ349" s="23" t="s">
        <v>785</v>
      </c>
      <c r="FB349" s="23" t="s">
        <v>781</v>
      </c>
      <c r="FD349" s="23">
        <v>2500</v>
      </c>
      <c r="FE349" s="23">
        <v>2500</v>
      </c>
      <c r="FG349" s="23">
        <v>2500</v>
      </c>
      <c r="FH349" s="23">
        <v>0</v>
      </c>
      <c r="FI349" s="23">
        <v>0</v>
      </c>
      <c r="FK349" s="23" t="s">
        <v>782</v>
      </c>
      <c r="FM349" s="23" t="s">
        <v>783</v>
      </c>
      <c r="FN349" s="23" t="s">
        <v>785</v>
      </c>
      <c r="GF349" s="23" t="s">
        <v>781</v>
      </c>
      <c r="GH349" s="23">
        <v>15000</v>
      </c>
      <c r="GI349" s="23">
        <v>15000</v>
      </c>
      <c r="GJ349" s="23">
        <v>0</v>
      </c>
      <c r="GK349" s="23">
        <v>0</v>
      </c>
      <c r="GM349" s="23" t="s">
        <v>782</v>
      </c>
      <c r="GO349" s="23" t="s">
        <v>783</v>
      </c>
      <c r="GP349" s="23" t="s">
        <v>785</v>
      </c>
      <c r="HH349" s="23" t="s">
        <v>781</v>
      </c>
      <c r="HJ349" s="23">
        <v>3000</v>
      </c>
      <c r="HK349" s="23">
        <v>3000</v>
      </c>
      <c r="HM349" s="23">
        <v>3000</v>
      </c>
      <c r="HN349" s="23">
        <v>0</v>
      </c>
      <c r="HO349" s="23">
        <v>0</v>
      </c>
      <c r="HQ349" s="23" t="s">
        <v>782</v>
      </c>
      <c r="HS349" s="23" t="s">
        <v>783</v>
      </c>
      <c r="HT349" s="23" t="s">
        <v>785</v>
      </c>
      <c r="IL349" s="23" t="s">
        <v>781</v>
      </c>
      <c r="IN349" s="23">
        <v>7000</v>
      </c>
      <c r="IO349" s="23">
        <v>7000</v>
      </c>
      <c r="IQ349" s="23">
        <v>7000</v>
      </c>
      <c r="IR349" s="23">
        <v>0</v>
      </c>
      <c r="IS349" s="23">
        <v>0</v>
      </c>
      <c r="IU349" s="23" t="s">
        <v>782</v>
      </c>
      <c r="IW349" s="23" t="s">
        <v>783</v>
      </c>
      <c r="IX349" s="23" t="s">
        <v>785</v>
      </c>
      <c r="JP349" s="23" t="s">
        <v>786</v>
      </c>
      <c r="JR349" s="23">
        <v>150</v>
      </c>
      <c r="JS349" s="23">
        <v>150</v>
      </c>
      <c r="JU349" s="23">
        <v>150</v>
      </c>
      <c r="JV349" s="23">
        <v>0</v>
      </c>
      <c r="JW349" s="23">
        <v>0</v>
      </c>
      <c r="JY349" s="23" t="s">
        <v>807</v>
      </c>
      <c r="KB349" s="23" t="s">
        <v>781</v>
      </c>
      <c r="KC349" s="23" t="s">
        <v>810</v>
      </c>
      <c r="KD349" s="23">
        <v>0</v>
      </c>
      <c r="KE349" s="23">
        <v>0</v>
      </c>
      <c r="KF349" s="23">
        <v>0</v>
      </c>
      <c r="KG349" s="23">
        <v>0</v>
      </c>
      <c r="KH349" s="23">
        <v>0</v>
      </c>
      <c r="KI349" s="23">
        <v>1</v>
      </c>
      <c r="KJ349" s="23">
        <v>0</v>
      </c>
      <c r="KK349" s="23">
        <v>0</v>
      </c>
      <c r="KL349" s="23">
        <v>0</v>
      </c>
      <c r="KM349" s="23">
        <v>0</v>
      </c>
      <c r="KN349" s="23">
        <v>0</v>
      </c>
      <c r="KO349" s="23">
        <v>0</v>
      </c>
      <c r="KP349" s="23">
        <v>0</v>
      </c>
      <c r="KQ349" s="23">
        <v>0</v>
      </c>
      <c r="KT349" s="23" t="s">
        <v>786</v>
      </c>
      <c r="KV349" s="23">
        <v>200</v>
      </c>
      <c r="KW349" s="23">
        <v>200</v>
      </c>
      <c r="KY349" s="23">
        <v>100</v>
      </c>
      <c r="KZ349" s="23">
        <v>100</v>
      </c>
      <c r="LA349" s="23">
        <v>100</v>
      </c>
      <c r="LB349" s="23" t="s">
        <v>3534</v>
      </c>
      <c r="LC349" s="23" t="s">
        <v>807</v>
      </c>
      <c r="LF349" s="23" t="s">
        <v>781</v>
      </c>
      <c r="LG349" s="23" t="s">
        <v>810</v>
      </c>
      <c r="LH349" s="23">
        <v>0</v>
      </c>
      <c r="LI349" s="23">
        <v>0</v>
      </c>
      <c r="LJ349" s="23">
        <v>0</v>
      </c>
      <c r="LK349" s="23">
        <v>0</v>
      </c>
      <c r="LL349" s="23">
        <v>0</v>
      </c>
      <c r="LM349" s="23">
        <v>1</v>
      </c>
      <c r="LN349" s="23">
        <v>0</v>
      </c>
      <c r="LO349" s="23">
        <v>0</v>
      </c>
      <c r="LP349" s="23">
        <v>0</v>
      </c>
      <c r="LQ349" s="23">
        <v>0</v>
      </c>
      <c r="LR349" s="23">
        <v>0</v>
      </c>
      <c r="LS349" s="23">
        <v>0</v>
      </c>
      <c r="LT349" s="23">
        <v>0</v>
      </c>
      <c r="LU349" s="23">
        <v>0</v>
      </c>
      <c r="LX349" s="23" t="s">
        <v>786</v>
      </c>
      <c r="LZ349" s="23">
        <v>300</v>
      </c>
      <c r="MA349" s="23">
        <v>300</v>
      </c>
      <c r="MC349" s="23">
        <v>300</v>
      </c>
      <c r="MD349" s="23">
        <v>0</v>
      </c>
      <c r="ME349" s="23">
        <v>0</v>
      </c>
      <c r="MG349" s="23" t="s">
        <v>782</v>
      </c>
      <c r="MI349" s="23" t="s">
        <v>783</v>
      </c>
      <c r="MJ349" s="23" t="s">
        <v>785</v>
      </c>
      <c r="NB349" s="23" t="s">
        <v>781</v>
      </c>
      <c r="ND349" s="23">
        <v>3000</v>
      </c>
      <c r="NE349" s="23">
        <v>3000</v>
      </c>
      <c r="NG349" s="23">
        <v>3000</v>
      </c>
      <c r="NH349" s="23">
        <v>0</v>
      </c>
      <c r="NI349" s="23">
        <v>0</v>
      </c>
      <c r="NK349" s="23" t="s">
        <v>807</v>
      </c>
      <c r="NN349" s="23" t="s">
        <v>781</v>
      </c>
      <c r="NO349" s="23" t="s">
        <v>784</v>
      </c>
      <c r="NP349" s="23">
        <v>1</v>
      </c>
      <c r="NQ349" s="23">
        <v>0</v>
      </c>
      <c r="NR349" s="23">
        <v>0</v>
      </c>
      <c r="NS349" s="23">
        <v>0</v>
      </c>
      <c r="NT349" s="23">
        <v>0</v>
      </c>
      <c r="NU349" s="23">
        <v>0</v>
      </c>
      <c r="NV349" s="23">
        <v>0</v>
      </c>
      <c r="NW349" s="23">
        <v>0</v>
      </c>
      <c r="NX349" s="23">
        <v>0</v>
      </c>
      <c r="NY349" s="23">
        <v>0</v>
      </c>
      <c r="NZ349" s="23">
        <v>0</v>
      </c>
      <c r="OA349" s="23">
        <v>0</v>
      </c>
      <c r="OB349" s="23">
        <v>0</v>
      </c>
      <c r="OC349" s="23">
        <v>0</v>
      </c>
      <c r="OF349" s="23" t="s">
        <v>786</v>
      </c>
      <c r="OH349" s="23">
        <v>150</v>
      </c>
      <c r="OI349" s="23">
        <v>150</v>
      </c>
      <c r="OK349" s="23">
        <v>150</v>
      </c>
      <c r="OL349" s="23">
        <v>0</v>
      </c>
      <c r="OM349" s="23">
        <v>0</v>
      </c>
      <c r="OO349" s="23" t="s">
        <v>807</v>
      </c>
      <c r="OR349" s="23" t="s">
        <v>781</v>
      </c>
      <c r="OS349" s="23" t="s">
        <v>811</v>
      </c>
      <c r="OT349" s="23">
        <v>0</v>
      </c>
      <c r="OU349" s="23">
        <v>0</v>
      </c>
      <c r="OV349" s="23">
        <v>0</v>
      </c>
      <c r="OW349" s="23">
        <v>0</v>
      </c>
      <c r="OX349" s="23">
        <v>0</v>
      </c>
      <c r="OY349" s="23">
        <v>0</v>
      </c>
      <c r="OZ349" s="23">
        <v>0</v>
      </c>
      <c r="PA349" s="23">
        <v>0</v>
      </c>
      <c r="PB349" s="23">
        <v>0</v>
      </c>
      <c r="PC349" s="23">
        <v>0</v>
      </c>
      <c r="PD349" s="23">
        <v>0</v>
      </c>
      <c r="PE349" s="23">
        <v>0</v>
      </c>
      <c r="PF349" s="23">
        <v>1</v>
      </c>
      <c r="PG349" s="23">
        <v>0</v>
      </c>
      <c r="PI349" s="23" t="s">
        <v>3535</v>
      </c>
      <c r="PJ349" s="23" t="s">
        <v>786</v>
      </c>
      <c r="PL349" s="23">
        <v>150</v>
      </c>
      <c r="PM349" s="23">
        <v>150</v>
      </c>
      <c r="PO349" s="23">
        <v>100</v>
      </c>
      <c r="PP349" s="23">
        <v>50</v>
      </c>
      <c r="PQ349" s="23">
        <v>50</v>
      </c>
      <c r="PR349" s="23" t="s">
        <v>3536</v>
      </c>
      <c r="PS349" s="23" t="s">
        <v>807</v>
      </c>
      <c r="PV349" s="23" t="s">
        <v>781</v>
      </c>
      <c r="PW349" s="23" t="s">
        <v>811</v>
      </c>
      <c r="PX349" s="23">
        <v>0</v>
      </c>
      <c r="PY349" s="23">
        <v>0</v>
      </c>
      <c r="PZ349" s="23">
        <v>0</v>
      </c>
      <c r="QA349" s="23">
        <v>0</v>
      </c>
      <c r="QB349" s="23">
        <v>0</v>
      </c>
      <c r="QC349" s="23">
        <v>0</v>
      </c>
      <c r="QD349" s="23">
        <v>0</v>
      </c>
      <c r="QE349" s="23">
        <v>0</v>
      </c>
      <c r="QF349" s="23">
        <v>0</v>
      </c>
      <c r="QG349" s="23">
        <v>0</v>
      </c>
      <c r="QH349" s="23">
        <v>0</v>
      </c>
      <c r="QI349" s="23">
        <v>0</v>
      </c>
      <c r="QJ349" s="23">
        <v>1</v>
      </c>
      <c r="QK349" s="23">
        <v>0</v>
      </c>
      <c r="QM349" s="23" t="s">
        <v>3537</v>
      </c>
      <c r="QN349" s="23" t="s">
        <v>781</v>
      </c>
      <c r="QP349" s="23">
        <v>1300</v>
      </c>
      <c r="QQ349" s="23">
        <v>1300</v>
      </c>
      <c r="QS349" s="23">
        <v>1300</v>
      </c>
      <c r="QT349" s="23">
        <v>0</v>
      </c>
      <c r="QU349" s="23">
        <v>0</v>
      </c>
      <c r="QW349" s="23" t="s">
        <v>782</v>
      </c>
      <c r="QY349" s="23" t="s">
        <v>783</v>
      </c>
      <c r="QZ349" s="23" t="s">
        <v>785</v>
      </c>
      <c r="RR349" s="23" t="s">
        <v>786</v>
      </c>
      <c r="RT349" s="23">
        <v>250</v>
      </c>
      <c r="RU349" s="23">
        <v>250</v>
      </c>
      <c r="RW349" s="23">
        <v>250</v>
      </c>
      <c r="RX349" s="23">
        <v>0</v>
      </c>
      <c r="RY349" s="23">
        <v>0</v>
      </c>
      <c r="SA349" s="23" t="s">
        <v>782</v>
      </c>
      <c r="SC349" s="23" t="s">
        <v>783</v>
      </c>
      <c r="SD349" s="23" t="s">
        <v>785</v>
      </c>
      <c r="SV349" s="23" t="s">
        <v>786</v>
      </c>
      <c r="SX349" s="23">
        <v>100</v>
      </c>
      <c r="SY349" s="23">
        <v>100</v>
      </c>
      <c r="TA349" s="23">
        <v>100</v>
      </c>
      <c r="TB349" s="23">
        <v>0</v>
      </c>
      <c r="TC349" s="23">
        <v>0</v>
      </c>
      <c r="TE349" s="23" t="s">
        <v>782</v>
      </c>
      <c r="TG349" s="23" t="s">
        <v>783</v>
      </c>
      <c r="TH349" s="23" t="s">
        <v>785</v>
      </c>
      <c r="TZ349" s="23" t="s">
        <v>781</v>
      </c>
      <c r="UB349" s="23">
        <v>200</v>
      </c>
      <c r="UC349" s="23">
        <v>200</v>
      </c>
      <c r="UE349" s="23">
        <v>200</v>
      </c>
      <c r="UF349" s="23">
        <v>0</v>
      </c>
      <c r="UG349" s="23">
        <v>0</v>
      </c>
      <c r="UI349" s="23" t="s">
        <v>782</v>
      </c>
      <c r="UK349" s="23" t="s">
        <v>783</v>
      </c>
      <c r="UL349" s="23" t="s">
        <v>785</v>
      </c>
      <c r="VD349" s="23" t="s">
        <v>781</v>
      </c>
      <c r="VF349" s="23">
        <v>1000</v>
      </c>
      <c r="VG349" s="23">
        <v>1000</v>
      </c>
      <c r="VI349" s="23">
        <v>1000</v>
      </c>
      <c r="VJ349" s="23">
        <v>0</v>
      </c>
      <c r="VK349" s="23">
        <v>0</v>
      </c>
      <c r="VM349" s="23" t="s">
        <v>782</v>
      </c>
      <c r="VP349" s="23" t="s">
        <v>785</v>
      </c>
      <c r="WH349" s="23" t="s">
        <v>781</v>
      </c>
      <c r="WJ349" s="23">
        <v>3000</v>
      </c>
      <c r="WK349" s="23">
        <v>3000</v>
      </c>
      <c r="WM349" s="23">
        <v>3000</v>
      </c>
      <c r="WN349" s="23">
        <v>0</v>
      </c>
      <c r="WO349" s="23">
        <v>0</v>
      </c>
      <c r="WQ349" s="23" t="s">
        <v>782</v>
      </c>
      <c r="WS349" s="23" t="s">
        <v>783</v>
      </c>
      <c r="WT349" s="23" t="s">
        <v>785</v>
      </c>
      <c r="XL349" s="23" t="s">
        <v>781</v>
      </c>
      <c r="XN349" s="23">
        <v>50</v>
      </c>
      <c r="XO349" s="23">
        <v>50</v>
      </c>
      <c r="XP349" s="23">
        <v>0</v>
      </c>
      <c r="XQ349" s="23">
        <v>0</v>
      </c>
      <c r="XS349" s="23" t="s">
        <v>807</v>
      </c>
      <c r="XV349" s="23" t="s">
        <v>785</v>
      </c>
      <c r="YN349" s="23" t="s">
        <v>781</v>
      </c>
      <c r="YP349" s="23">
        <v>700</v>
      </c>
      <c r="YQ349" s="23">
        <v>700</v>
      </c>
      <c r="YS349" s="23">
        <v>625</v>
      </c>
      <c r="YT349" s="23">
        <v>12</v>
      </c>
      <c r="YU349" s="23">
        <v>75</v>
      </c>
      <c r="YV349" s="23" t="s">
        <v>3456</v>
      </c>
      <c r="YW349" s="23" t="s">
        <v>782</v>
      </c>
      <c r="YY349" s="23" t="s">
        <v>783</v>
      </c>
      <c r="YZ349" s="23" t="s">
        <v>781</v>
      </c>
      <c r="ZA349" s="23" t="s">
        <v>3538</v>
      </c>
      <c r="ZB349" s="23">
        <v>1</v>
      </c>
      <c r="ZC349" s="23">
        <v>0</v>
      </c>
      <c r="ZD349" s="23">
        <v>0</v>
      </c>
      <c r="ZE349" s="23">
        <v>0</v>
      </c>
      <c r="ZF349" s="23">
        <v>0</v>
      </c>
      <c r="ZG349" s="23">
        <v>0</v>
      </c>
      <c r="ZH349" s="23">
        <v>0</v>
      </c>
      <c r="ZI349" s="23">
        <v>1</v>
      </c>
      <c r="ZJ349" s="23">
        <v>0</v>
      </c>
      <c r="ZK349" s="23">
        <v>0</v>
      </c>
      <c r="ZL349" s="23">
        <v>0</v>
      </c>
      <c r="ZM349" s="23">
        <v>0</v>
      </c>
      <c r="ZN349" s="23">
        <v>0</v>
      </c>
      <c r="ZO349" s="23">
        <v>0</v>
      </c>
      <c r="ZR349" s="23" t="s">
        <v>781</v>
      </c>
      <c r="ZT349" s="23" t="s">
        <v>785</v>
      </c>
      <c r="ZU349" s="23">
        <v>25</v>
      </c>
      <c r="ZV349" s="23">
        <v>25</v>
      </c>
      <c r="AAB349" s="23" t="s">
        <v>2171</v>
      </c>
      <c r="AAC349" s="25">
        <v>175016682</v>
      </c>
      <c r="AAD349" s="23">
        <v>44316.490601851852</v>
      </c>
      <c r="AAF349" s="23" t="s">
        <v>2172</v>
      </c>
      <c r="AAG349" s="23" t="s">
        <v>2173</v>
      </c>
      <c r="AAJ349" s="23">
        <v>378</v>
      </c>
    </row>
    <row r="350" spans="1:712" x14ac:dyDescent="0.3">
      <c r="A350" s="23" t="s">
        <v>3539</v>
      </c>
      <c r="B350" s="25">
        <v>44315.515435486122</v>
      </c>
      <c r="C350" s="25">
        <v>44315.701007777781</v>
      </c>
      <c r="D350" s="25">
        <v>44315</v>
      </c>
      <c r="E350" s="23" t="s">
        <v>3532</v>
      </c>
      <c r="F350" s="23" t="s">
        <v>777</v>
      </c>
      <c r="G350" s="25">
        <v>44315</v>
      </c>
      <c r="H350" s="23" t="s">
        <v>778</v>
      </c>
      <c r="I350" s="23" t="s">
        <v>779</v>
      </c>
      <c r="J350" s="23" t="s">
        <v>779</v>
      </c>
      <c r="K350" s="23" t="s">
        <v>779</v>
      </c>
      <c r="L350" s="23" t="s">
        <v>793</v>
      </c>
      <c r="M350" s="23" t="s">
        <v>3540</v>
      </c>
      <c r="N350" s="23" t="s">
        <v>3541</v>
      </c>
      <c r="O350" s="23">
        <v>1</v>
      </c>
      <c r="P350" s="23">
        <v>1</v>
      </c>
      <c r="Q350" s="23">
        <v>1</v>
      </c>
      <c r="R350" s="23">
        <v>1</v>
      </c>
      <c r="S350" s="23">
        <v>1</v>
      </c>
      <c r="T350" s="23">
        <v>1</v>
      </c>
      <c r="U350" s="23">
        <v>1</v>
      </c>
      <c r="V350" s="23">
        <v>1</v>
      </c>
      <c r="W350" s="23">
        <v>1</v>
      </c>
      <c r="X350" s="23">
        <v>1</v>
      </c>
      <c r="Y350" s="23">
        <v>1</v>
      </c>
      <c r="Z350" s="23">
        <v>1</v>
      </c>
      <c r="AA350" s="23">
        <v>1</v>
      </c>
      <c r="AB350" s="23">
        <v>1</v>
      </c>
      <c r="AC350" s="23">
        <v>1</v>
      </c>
      <c r="AD350" s="23">
        <v>1</v>
      </c>
      <c r="AE350" s="23">
        <v>1</v>
      </c>
      <c r="AF350" s="23">
        <v>1</v>
      </c>
      <c r="AG350" s="23">
        <v>1</v>
      </c>
      <c r="AH350" s="23">
        <v>1</v>
      </c>
      <c r="AI350" s="23">
        <v>1</v>
      </c>
      <c r="AJ350" s="23">
        <v>1</v>
      </c>
      <c r="AK350" s="23">
        <v>1</v>
      </c>
      <c r="AL350" s="23" t="s">
        <v>781</v>
      </c>
      <c r="AN350" s="23">
        <v>1500</v>
      </c>
      <c r="AO350" s="23">
        <v>1500</v>
      </c>
      <c r="AQ350" s="23">
        <v>1500</v>
      </c>
      <c r="AR350" s="23">
        <v>0</v>
      </c>
      <c r="AS350" s="23">
        <v>0</v>
      </c>
      <c r="AU350" s="23" t="s">
        <v>782</v>
      </c>
      <c r="AW350" s="23" t="s">
        <v>783</v>
      </c>
      <c r="AX350" s="23" t="s">
        <v>781</v>
      </c>
      <c r="AY350" s="23" t="s">
        <v>2430</v>
      </c>
      <c r="AZ350" s="23">
        <v>1</v>
      </c>
      <c r="BA350" s="23">
        <v>1</v>
      </c>
      <c r="BB350" s="23">
        <v>0</v>
      </c>
      <c r="BC350" s="23">
        <v>0</v>
      </c>
      <c r="BD350" s="23">
        <v>0</v>
      </c>
      <c r="BE350" s="23">
        <v>0</v>
      </c>
      <c r="BF350" s="23">
        <v>0</v>
      </c>
      <c r="BG350" s="23">
        <v>0</v>
      </c>
      <c r="BH350" s="23">
        <v>0</v>
      </c>
      <c r="BI350" s="23">
        <v>0</v>
      </c>
      <c r="BJ350" s="23">
        <v>0</v>
      </c>
      <c r="BK350" s="23">
        <v>0</v>
      </c>
      <c r="BL350" s="23">
        <v>0</v>
      </c>
      <c r="BM350" s="23">
        <v>0</v>
      </c>
      <c r="BP350" s="23" t="s">
        <v>781</v>
      </c>
      <c r="BR350" s="23">
        <v>1500</v>
      </c>
      <c r="BS350" s="23">
        <v>1500</v>
      </c>
      <c r="BU350" s="23">
        <v>2000</v>
      </c>
      <c r="BV350" s="23">
        <v>-25</v>
      </c>
      <c r="BW350" s="23">
        <v>-500</v>
      </c>
      <c r="BX350" s="23" t="s">
        <v>2720</v>
      </c>
      <c r="BY350" s="23" t="s">
        <v>796</v>
      </c>
      <c r="BZ350" s="23" t="s">
        <v>824</v>
      </c>
      <c r="CB350" s="23" t="s">
        <v>785</v>
      </c>
      <c r="CT350" s="23" t="s">
        <v>781</v>
      </c>
      <c r="CV350" s="23">
        <v>3000</v>
      </c>
      <c r="CW350" s="23">
        <v>3000</v>
      </c>
      <c r="CY350" s="23">
        <v>3000</v>
      </c>
      <c r="CZ350" s="23">
        <v>0</v>
      </c>
      <c r="DA350" s="23">
        <v>0</v>
      </c>
      <c r="DC350" s="23" t="s">
        <v>782</v>
      </c>
      <c r="DE350" s="23" t="s">
        <v>783</v>
      </c>
      <c r="DF350" s="23" t="s">
        <v>781</v>
      </c>
      <c r="DG350" s="23" t="s">
        <v>2430</v>
      </c>
      <c r="DH350" s="23">
        <v>1</v>
      </c>
      <c r="DI350" s="23">
        <v>1</v>
      </c>
      <c r="DJ350" s="23">
        <v>0</v>
      </c>
      <c r="DK350" s="23">
        <v>0</v>
      </c>
      <c r="DL350" s="23">
        <v>0</v>
      </c>
      <c r="DM350" s="23">
        <v>0</v>
      </c>
      <c r="DN350" s="23">
        <v>0</v>
      </c>
      <c r="DO350" s="23">
        <v>0</v>
      </c>
      <c r="DP350" s="23">
        <v>0</v>
      </c>
      <c r="DQ350" s="23">
        <v>0</v>
      </c>
      <c r="DR350" s="23">
        <v>0</v>
      </c>
      <c r="DS350" s="23">
        <v>0</v>
      </c>
      <c r="DT350" s="23">
        <v>0</v>
      </c>
      <c r="DU350" s="23">
        <v>0</v>
      </c>
      <c r="DX350" s="23" t="s">
        <v>781</v>
      </c>
      <c r="DZ350" s="23">
        <v>6000</v>
      </c>
      <c r="EA350" s="23">
        <v>6000</v>
      </c>
      <c r="EC350" s="23">
        <v>6000</v>
      </c>
      <c r="ED350" s="23">
        <v>0</v>
      </c>
      <c r="EE350" s="23">
        <v>0</v>
      </c>
      <c r="EG350" s="23" t="s">
        <v>782</v>
      </c>
      <c r="EI350" s="23" t="s">
        <v>783</v>
      </c>
      <c r="EJ350" s="23" t="s">
        <v>781</v>
      </c>
      <c r="EK350" s="23" t="s">
        <v>2430</v>
      </c>
      <c r="EL350" s="23">
        <v>1</v>
      </c>
      <c r="EM350" s="23">
        <v>1</v>
      </c>
      <c r="EN350" s="23">
        <v>0</v>
      </c>
      <c r="EO350" s="23">
        <v>0</v>
      </c>
      <c r="EP350" s="23">
        <v>0</v>
      </c>
      <c r="EQ350" s="23">
        <v>0</v>
      </c>
      <c r="ER350" s="23">
        <v>0</v>
      </c>
      <c r="ES350" s="23">
        <v>0</v>
      </c>
      <c r="ET350" s="23">
        <v>0</v>
      </c>
      <c r="EU350" s="23">
        <v>0</v>
      </c>
      <c r="EV350" s="23">
        <v>0</v>
      </c>
      <c r="EW350" s="23">
        <v>0</v>
      </c>
      <c r="EX350" s="23">
        <v>0</v>
      </c>
      <c r="EY350" s="23">
        <v>0</v>
      </c>
      <c r="FB350" s="23" t="s">
        <v>781</v>
      </c>
      <c r="FD350" s="23">
        <v>2500</v>
      </c>
      <c r="FE350" s="23">
        <v>2500</v>
      </c>
      <c r="FG350" s="23">
        <v>2500</v>
      </c>
      <c r="FH350" s="23">
        <v>0</v>
      </c>
      <c r="FI350" s="23">
        <v>0</v>
      </c>
      <c r="FK350" s="23" t="s">
        <v>782</v>
      </c>
      <c r="FM350" s="23" t="s">
        <v>783</v>
      </c>
      <c r="FN350" s="23" t="s">
        <v>781</v>
      </c>
      <c r="FO350" s="23" t="s">
        <v>784</v>
      </c>
      <c r="FP350" s="23">
        <v>1</v>
      </c>
      <c r="FQ350" s="23">
        <v>0</v>
      </c>
      <c r="FR350" s="23">
        <v>0</v>
      </c>
      <c r="FS350" s="23">
        <v>0</v>
      </c>
      <c r="FT350" s="23">
        <v>0</v>
      </c>
      <c r="FU350" s="23">
        <v>0</v>
      </c>
      <c r="FV350" s="23">
        <v>0</v>
      </c>
      <c r="FW350" s="23">
        <v>0</v>
      </c>
      <c r="FX350" s="23">
        <v>0</v>
      </c>
      <c r="FY350" s="23">
        <v>0</v>
      </c>
      <c r="FZ350" s="23">
        <v>0</v>
      </c>
      <c r="GA350" s="23">
        <v>0</v>
      </c>
      <c r="GB350" s="23">
        <v>0</v>
      </c>
      <c r="GC350" s="23">
        <v>0</v>
      </c>
      <c r="GF350" s="23" t="s">
        <v>781</v>
      </c>
      <c r="GH350" s="23">
        <v>15000</v>
      </c>
      <c r="GI350" s="23">
        <v>15000</v>
      </c>
      <c r="GJ350" s="23">
        <v>0</v>
      </c>
      <c r="GK350" s="23">
        <v>0</v>
      </c>
      <c r="GM350" s="23" t="s">
        <v>807</v>
      </c>
      <c r="GP350" s="23" t="s">
        <v>781</v>
      </c>
      <c r="GQ350" s="23" t="s">
        <v>784</v>
      </c>
      <c r="GR350" s="23">
        <v>1</v>
      </c>
      <c r="GS350" s="23">
        <v>0</v>
      </c>
      <c r="GT350" s="23">
        <v>0</v>
      </c>
      <c r="GU350" s="23">
        <v>0</v>
      </c>
      <c r="GV350" s="23">
        <v>0</v>
      </c>
      <c r="GW350" s="23">
        <v>0</v>
      </c>
      <c r="GX350" s="23">
        <v>0</v>
      </c>
      <c r="GY350" s="23">
        <v>0</v>
      </c>
      <c r="GZ350" s="23">
        <v>0</v>
      </c>
      <c r="HA350" s="23">
        <v>0</v>
      </c>
      <c r="HB350" s="23">
        <v>0</v>
      </c>
      <c r="HC350" s="23">
        <v>0</v>
      </c>
      <c r="HD350" s="23">
        <v>0</v>
      </c>
      <c r="HE350" s="23">
        <v>0</v>
      </c>
      <c r="HH350" s="23" t="s">
        <v>781</v>
      </c>
      <c r="HJ350" s="23">
        <v>3000</v>
      </c>
      <c r="HK350" s="23">
        <v>3000</v>
      </c>
      <c r="HM350" s="23">
        <v>3000</v>
      </c>
      <c r="HN350" s="23">
        <v>0</v>
      </c>
      <c r="HO350" s="23">
        <v>0</v>
      </c>
      <c r="HQ350" s="23" t="s">
        <v>782</v>
      </c>
      <c r="HS350" s="23" t="s">
        <v>783</v>
      </c>
      <c r="HT350" s="23" t="s">
        <v>781</v>
      </c>
      <c r="HU350" s="23" t="s">
        <v>784</v>
      </c>
      <c r="HV350" s="23">
        <v>1</v>
      </c>
      <c r="HW350" s="23">
        <v>0</v>
      </c>
      <c r="HX350" s="23">
        <v>0</v>
      </c>
      <c r="HY350" s="23">
        <v>0</v>
      </c>
      <c r="HZ350" s="23">
        <v>0</v>
      </c>
      <c r="IA350" s="23">
        <v>0</v>
      </c>
      <c r="IB350" s="23">
        <v>0</v>
      </c>
      <c r="IC350" s="23">
        <v>0</v>
      </c>
      <c r="ID350" s="23">
        <v>0</v>
      </c>
      <c r="IE350" s="23">
        <v>0</v>
      </c>
      <c r="IF350" s="23">
        <v>0</v>
      </c>
      <c r="IG350" s="23">
        <v>0</v>
      </c>
      <c r="IH350" s="23">
        <v>0</v>
      </c>
      <c r="II350" s="23">
        <v>0</v>
      </c>
      <c r="IL350" s="23" t="s">
        <v>781</v>
      </c>
      <c r="IN350" s="23">
        <v>7000</v>
      </c>
      <c r="IO350" s="23">
        <v>7000</v>
      </c>
      <c r="IQ350" s="23">
        <v>7000</v>
      </c>
      <c r="IR350" s="23">
        <v>0</v>
      </c>
      <c r="IS350" s="23">
        <v>0</v>
      </c>
      <c r="IU350" s="23" t="s">
        <v>782</v>
      </c>
      <c r="IW350" s="23" t="s">
        <v>783</v>
      </c>
      <c r="IX350" s="23" t="s">
        <v>781</v>
      </c>
      <c r="IY350" s="23" t="s">
        <v>2430</v>
      </c>
      <c r="IZ350" s="23">
        <v>1</v>
      </c>
      <c r="JA350" s="23">
        <v>1</v>
      </c>
      <c r="JB350" s="23">
        <v>0</v>
      </c>
      <c r="JC350" s="23">
        <v>0</v>
      </c>
      <c r="JD350" s="23">
        <v>0</v>
      </c>
      <c r="JE350" s="23">
        <v>0</v>
      </c>
      <c r="JF350" s="23">
        <v>0</v>
      </c>
      <c r="JG350" s="23">
        <v>0</v>
      </c>
      <c r="JH350" s="23">
        <v>0</v>
      </c>
      <c r="JI350" s="23">
        <v>0</v>
      </c>
      <c r="JJ350" s="23">
        <v>0</v>
      </c>
      <c r="JK350" s="23">
        <v>0</v>
      </c>
      <c r="JL350" s="23">
        <v>0</v>
      </c>
      <c r="JM350" s="23">
        <v>0</v>
      </c>
      <c r="JP350" s="23" t="s">
        <v>786</v>
      </c>
      <c r="JR350" s="23">
        <v>150</v>
      </c>
      <c r="JS350" s="23">
        <v>150</v>
      </c>
      <c r="JU350" s="23">
        <v>150</v>
      </c>
      <c r="JV350" s="23">
        <v>0</v>
      </c>
      <c r="JW350" s="23">
        <v>0</v>
      </c>
      <c r="JY350" s="23" t="s">
        <v>807</v>
      </c>
      <c r="KB350" s="23" t="s">
        <v>781</v>
      </c>
      <c r="KC350" s="23" t="s">
        <v>803</v>
      </c>
      <c r="KD350" s="23">
        <v>0</v>
      </c>
      <c r="KE350" s="23">
        <v>0</v>
      </c>
      <c r="KF350" s="23">
        <v>0</v>
      </c>
      <c r="KG350" s="23">
        <v>0</v>
      </c>
      <c r="KH350" s="23">
        <v>1</v>
      </c>
      <c r="KI350" s="23">
        <v>0</v>
      </c>
      <c r="KJ350" s="23">
        <v>0</v>
      </c>
      <c r="KK350" s="23">
        <v>0</v>
      </c>
      <c r="KL350" s="23">
        <v>0</v>
      </c>
      <c r="KM350" s="23">
        <v>0</v>
      </c>
      <c r="KN350" s="23">
        <v>0</v>
      </c>
      <c r="KO350" s="23">
        <v>0</v>
      </c>
      <c r="KP350" s="23">
        <v>0</v>
      </c>
      <c r="KQ350" s="23">
        <v>0</v>
      </c>
      <c r="KT350" s="23" t="s">
        <v>786</v>
      </c>
      <c r="KV350" s="23">
        <v>200</v>
      </c>
      <c r="KW350" s="23">
        <v>200</v>
      </c>
      <c r="KY350" s="23">
        <v>100</v>
      </c>
      <c r="KZ350" s="23">
        <v>100</v>
      </c>
      <c r="LA350" s="23">
        <v>100</v>
      </c>
      <c r="LB350" s="23" t="s">
        <v>3534</v>
      </c>
      <c r="LC350" s="23" t="s">
        <v>807</v>
      </c>
      <c r="LF350" s="23" t="s">
        <v>781</v>
      </c>
      <c r="LG350" s="23" t="s">
        <v>810</v>
      </c>
      <c r="LH350" s="23">
        <v>0</v>
      </c>
      <c r="LI350" s="23">
        <v>0</v>
      </c>
      <c r="LJ350" s="23">
        <v>0</v>
      </c>
      <c r="LK350" s="23">
        <v>0</v>
      </c>
      <c r="LL350" s="23">
        <v>0</v>
      </c>
      <c r="LM350" s="23">
        <v>1</v>
      </c>
      <c r="LN350" s="23">
        <v>0</v>
      </c>
      <c r="LO350" s="23">
        <v>0</v>
      </c>
      <c r="LP350" s="23">
        <v>0</v>
      </c>
      <c r="LQ350" s="23">
        <v>0</v>
      </c>
      <c r="LR350" s="23">
        <v>0</v>
      </c>
      <c r="LS350" s="23">
        <v>0</v>
      </c>
      <c r="LT350" s="23">
        <v>0</v>
      </c>
      <c r="LU350" s="23">
        <v>0</v>
      </c>
      <c r="LX350" s="23" t="s">
        <v>786</v>
      </c>
      <c r="LZ350" s="23">
        <v>300</v>
      </c>
      <c r="MA350" s="23">
        <v>300</v>
      </c>
      <c r="MC350" s="23">
        <v>300</v>
      </c>
      <c r="MD350" s="23">
        <v>0</v>
      </c>
      <c r="ME350" s="23">
        <v>0</v>
      </c>
      <c r="MG350" s="23" t="s">
        <v>782</v>
      </c>
      <c r="MJ350" s="23" t="s">
        <v>781</v>
      </c>
      <c r="MK350" s="23" t="s">
        <v>3542</v>
      </c>
      <c r="ML350" s="23">
        <v>1</v>
      </c>
      <c r="MM350" s="23">
        <v>1</v>
      </c>
      <c r="MN350" s="23">
        <v>0</v>
      </c>
      <c r="MO350" s="23">
        <v>0</v>
      </c>
      <c r="MP350" s="23">
        <v>0</v>
      </c>
      <c r="MQ350" s="23">
        <v>0</v>
      </c>
      <c r="MR350" s="23">
        <v>0</v>
      </c>
      <c r="MS350" s="23">
        <v>0</v>
      </c>
      <c r="MT350" s="23">
        <v>0</v>
      </c>
      <c r="MU350" s="23">
        <v>0</v>
      </c>
      <c r="MV350" s="23">
        <v>0</v>
      </c>
      <c r="MW350" s="23">
        <v>0</v>
      </c>
      <c r="MX350" s="23">
        <v>0</v>
      </c>
      <c r="MY350" s="23">
        <v>0</v>
      </c>
      <c r="NB350" s="23" t="s">
        <v>781</v>
      </c>
      <c r="ND350" s="23">
        <v>3000</v>
      </c>
      <c r="NE350" s="23">
        <v>3000</v>
      </c>
      <c r="NG350" s="23">
        <v>3000</v>
      </c>
      <c r="NH350" s="23">
        <v>0</v>
      </c>
      <c r="NI350" s="23">
        <v>0</v>
      </c>
      <c r="NK350" s="23" t="s">
        <v>807</v>
      </c>
      <c r="NN350" s="23" t="s">
        <v>781</v>
      </c>
      <c r="NO350" s="23" t="s">
        <v>784</v>
      </c>
      <c r="NP350" s="23">
        <v>1</v>
      </c>
      <c r="NQ350" s="23">
        <v>0</v>
      </c>
      <c r="NR350" s="23">
        <v>0</v>
      </c>
      <c r="NS350" s="23">
        <v>0</v>
      </c>
      <c r="NT350" s="23">
        <v>0</v>
      </c>
      <c r="NU350" s="23">
        <v>0</v>
      </c>
      <c r="NV350" s="23">
        <v>0</v>
      </c>
      <c r="NW350" s="23">
        <v>0</v>
      </c>
      <c r="NX350" s="23">
        <v>0</v>
      </c>
      <c r="NY350" s="23">
        <v>0</v>
      </c>
      <c r="NZ350" s="23">
        <v>0</v>
      </c>
      <c r="OA350" s="23">
        <v>0</v>
      </c>
      <c r="OB350" s="23">
        <v>0</v>
      </c>
      <c r="OC350" s="23">
        <v>0</v>
      </c>
      <c r="OF350" s="23" t="s">
        <v>786</v>
      </c>
      <c r="OH350" s="23">
        <v>150</v>
      </c>
      <c r="OI350" s="23">
        <v>150</v>
      </c>
      <c r="OK350" s="23">
        <v>150</v>
      </c>
      <c r="OL350" s="23">
        <v>0</v>
      </c>
      <c r="OM350" s="23">
        <v>0</v>
      </c>
      <c r="OO350" s="23" t="s">
        <v>807</v>
      </c>
      <c r="OR350" s="23" t="s">
        <v>781</v>
      </c>
      <c r="OS350" s="23" t="s">
        <v>810</v>
      </c>
      <c r="OT350" s="23">
        <v>0</v>
      </c>
      <c r="OU350" s="23">
        <v>0</v>
      </c>
      <c r="OV350" s="23">
        <v>0</v>
      </c>
      <c r="OW350" s="23">
        <v>0</v>
      </c>
      <c r="OX350" s="23">
        <v>0</v>
      </c>
      <c r="OY350" s="23">
        <v>1</v>
      </c>
      <c r="OZ350" s="23">
        <v>0</v>
      </c>
      <c r="PA350" s="23">
        <v>0</v>
      </c>
      <c r="PB350" s="23">
        <v>0</v>
      </c>
      <c r="PC350" s="23">
        <v>0</v>
      </c>
      <c r="PD350" s="23">
        <v>0</v>
      </c>
      <c r="PE350" s="23">
        <v>0</v>
      </c>
      <c r="PF350" s="23">
        <v>0</v>
      </c>
      <c r="PG350" s="23">
        <v>0</v>
      </c>
      <c r="PJ350" s="23" t="s">
        <v>786</v>
      </c>
      <c r="PL350" s="23">
        <v>150</v>
      </c>
      <c r="PM350" s="23">
        <v>150</v>
      </c>
      <c r="PO350" s="23">
        <v>100</v>
      </c>
      <c r="PP350" s="23">
        <v>50</v>
      </c>
      <c r="PQ350" s="23">
        <v>50</v>
      </c>
      <c r="PR350" s="23" t="s">
        <v>3543</v>
      </c>
      <c r="PS350" s="23" t="s">
        <v>807</v>
      </c>
      <c r="PV350" s="23" t="s">
        <v>781</v>
      </c>
      <c r="PW350" s="23" t="s">
        <v>811</v>
      </c>
      <c r="PX350" s="23">
        <v>0</v>
      </c>
      <c r="PY350" s="23">
        <v>0</v>
      </c>
      <c r="PZ350" s="23">
        <v>0</v>
      </c>
      <c r="QA350" s="23">
        <v>0</v>
      </c>
      <c r="QB350" s="23">
        <v>0</v>
      </c>
      <c r="QC350" s="23">
        <v>0</v>
      </c>
      <c r="QD350" s="23">
        <v>0</v>
      </c>
      <c r="QE350" s="23">
        <v>0</v>
      </c>
      <c r="QF350" s="23">
        <v>0</v>
      </c>
      <c r="QG350" s="23">
        <v>0</v>
      </c>
      <c r="QH350" s="23">
        <v>0</v>
      </c>
      <c r="QI350" s="23">
        <v>0</v>
      </c>
      <c r="QJ350" s="23">
        <v>1</v>
      </c>
      <c r="QK350" s="23">
        <v>0</v>
      </c>
      <c r="QM350" s="23" t="s">
        <v>3544</v>
      </c>
      <c r="QN350" s="23" t="s">
        <v>781</v>
      </c>
      <c r="QP350" s="23">
        <v>1300</v>
      </c>
      <c r="QQ350" s="23">
        <v>1300</v>
      </c>
      <c r="QS350" s="23">
        <v>1300</v>
      </c>
      <c r="QT350" s="23">
        <v>0</v>
      </c>
      <c r="QU350" s="23">
        <v>0</v>
      </c>
      <c r="QW350" s="23" t="s">
        <v>782</v>
      </c>
      <c r="QY350" s="23" t="s">
        <v>783</v>
      </c>
      <c r="QZ350" s="23" t="s">
        <v>781</v>
      </c>
      <c r="RA350" s="23" t="s">
        <v>2430</v>
      </c>
      <c r="RB350" s="23">
        <v>1</v>
      </c>
      <c r="RC350" s="23">
        <v>1</v>
      </c>
      <c r="RD350" s="23">
        <v>0</v>
      </c>
      <c r="RE350" s="23">
        <v>0</v>
      </c>
      <c r="RF350" s="23">
        <v>0</v>
      </c>
      <c r="RG350" s="23">
        <v>0</v>
      </c>
      <c r="RH350" s="23">
        <v>0</v>
      </c>
      <c r="RI350" s="23">
        <v>0</v>
      </c>
      <c r="RJ350" s="23">
        <v>0</v>
      </c>
      <c r="RK350" s="23">
        <v>0</v>
      </c>
      <c r="RL350" s="23">
        <v>0</v>
      </c>
      <c r="RM350" s="23">
        <v>0</v>
      </c>
      <c r="RN350" s="23">
        <v>0</v>
      </c>
      <c r="RO350" s="23">
        <v>0</v>
      </c>
      <c r="RR350" s="23" t="s">
        <v>786</v>
      </c>
      <c r="RT350" s="23">
        <v>250</v>
      </c>
      <c r="RU350" s="23">
        <v>250</v>
      </c>
      <c r="RW350" s="23">
        <v>250</v>
      </c>
      <c r="RX350" s="23">
        <v>0</v>
      </c>
      <c r="RY350" s="23">
        <v>0</v>
      </c>
      <c r="SA350" s="23" t="s">
        <v>782</v>
      </c>
      <c r="SC350" s="23" t="s">
        <v>783</v>
      </c>
      <c r="SD350" s="23" t="s">
        <v>781</v>
      </c>
      <c r="SE350" s="23" t="s">
        <v>3542</v>
      </c>
      <c r="SF350" s="23">
        <v>1</v>
      </c>
      <c r="SG350" s="23">
        <v>1</v>
      </c>
      <c r="SH350" s="23">
        <v>0</v>
      </c>
      <c r="SI350" s="23">
        <v>0</v>
      </c>
      <c r="SJ350" s="23">
        <v>0</v>
      </c>
      <c r="SK350" s="23">
        <v>0</v>
      </c>
      <c r="SL350" s="23">
        <v>0</v>
      </c>
      <c r="SM350" s="23">
        <v>0</v>
      </c>
      <c r="SN350" s="23">
        <v>0</v>
      </c>
      <c r="SO350" s="23">
        <v>0</v>
      </c>
      <c r="SP350" s="23">
        <v>0</v>
      </c>
      <c r="SQ350" s="23">
        <v>0</v>
      </c>
      <c r="SR350" s="23">
        <v>0</v>
      </c>
      <c r="SS350" s="23">
        <v>0</v>
      </c>
      <c r="SV350" s="23" t="s">
        <v>786</v>
      </c>
      <c r="SX350" s="23">
        <v>100</v>
      </c>
      <c r="SY350" s="23">
        <v>100</v>
      </c>
      <c r="TA350" s="23">
        <v>100</v>
      </c>
      <c r="TB350" s="23">
        <v>0</v>
      </c>
      <c r="TC350" s="23">
        <v>0</v>
      </c>
      <c r="TE350" s="23" t="s">
        <v>782</v>
      </c>
      <c r="TG350" s="23" t="s">
        <v>783</v>
      </c>
      <c r="TH350" s="23" t="s">
        <v>781</v>
      </c>
      <c r="TI350" s="23" t="s">
        <v>2430</v>
      </c>
      <c r="TJ350" s="23">
        <v>1</v>
      </c>
      <c r="TK350" s="23">
        <v>1</v>
      </c>
      <c r="TL350" s="23">
        <v>0</v>
      </c>
      <c r="TM350" s="23">
        <v>0</v>
      </c>
      <c r="TN350" s="23">
        <v>0</v>
      </c>
      <c r="TO350" s="23">
        <v>0</v>
      </c>
      <c r="TP350" s="23">
        <v>0</v>
      </c>
      <c r="TQ350" s="23">
        <v>0</v>
      </c>
      <c r="TR350" s="23">
        <v>0</v>
      </c>
      <c r="TS350" s="23">
        <v>0</v>
      </c>
      <c r="TT350" s="23">
        <v>0</v>
      </c>
      <c r="TU350" s="23">
        <v>0</v>
      </c>
      <c r="TV350" s="23">
        <v>0</v>
      </c>
      <c r="TW350" s="23">
        <v>0</v>
      </c>
      <c r="TZ350" s="23" t="s">
        <v>781</v>
      </c>
      <c r="UB350" s="23">
        <v>200</v>
      </c>
      <c r="UC350" s="23">
        <v>200</v>
      </c>
      <c r="UE350" s="23">
        <v>200</v>
      </c>
      <c r="UF350" s="23">
        <v>0</v>
      </c>
      <c r="UG350" s="23">
        <v>0</v>
      </c>
      <c r="UI350" s="23" t="s">
        <v>782</v>
      </c>
      <c r="UK350" s="23" t="s">
        <v>783</v>
      </c>
      <c r="UL350" s="23" t="s">
        <v>781</v>
      </c>
      <c r="UM350" s="23" t="s">
        <v>2430</v>
      </c>
      <c r="UN350" s="23">
        <v>1</v>
      </c>
      <c r="UO350" s="23">
        <v>1</v>
      </c>
      <c r="UP350" s="23">
        <v>0</v>
      </c>
      <c r="UQ350" s="23">
        <v>0</v>
      </c>
      <c r="UR350" s="23">
        <v>0</v>
      </c>
      <c r="US350" s="23">
        <v>0</v>
      </c>
      <c r="UT350" s="23">
        <v>0</v>
      </c>
      <c r="UU350" s="23">
        <v>0</v>
      </c>
      <c r="UV350" s="23">
        <v>0</v>
      </c>
      <c r="UW350" s="23">
        <v>0</v>
      </c>
      <c r="UX350" s="23">
        <v>0</v>
      </c>
      <c r="UY350" s="23">
        <v>0</v>
      </c>
      <c r="UZ350" s="23">
        <v>0</v>
      </c>
      <c r="VA350" s="23">
        <v>0</v>
      </c>
      <c r="VD350" s="23" t="s">
        <v>781</v>
      </c>
      <c r="VF350" s="23">
        <v>1000</v>
      </c>
      <c r="VG350" s="23">
        <v>1000</v>
      </c>
      <c r="VI350" s="23">
        <v>1000</v>
      </c>
      <c r="VJ350" s="23">
        <v>0</v>
      </c>
      <c r="VK350" s="23">
        <v>0</v>
      </c>
      <c r="VM350" s="23" t="s">
        <v>782</v>
      </c>
      <c r="VO350" s="23" t="s">
        <v>783</v>
      </c>
      <c r="VP350" s="23" t="s">
        <v>781</v>
      </c>
      <c r="VQ350" s="23" t="s">
        <v>2430</v>
      </c>
      <c r="VR350" s="23">
        <v>1</v>
      </c>
      <c r="VS350" s="23">
        <v>1</v>
      </c>
      <c r="VT350" s="23">
        <v>0</v>
      </c>
      <c r="VU350" s="23">
        <v>0</v>
      </c>
      <c r="VV350" s="23">
        <v>0</v>
      </c>
      <c r="VW350" s="23">
        <v>0</v>
      </c>
      <c r="VX350" s="23">
        <v>0</v>
      </c>
      <c r="VY350" s="23">
        <v>0</v>
      </c>
      <c r="VZ350" s="23">
        <v>0</v>
      </c>
      <c r="WA350" s="23">
        <v>0</v>
      </c>
      <c r="WB350" s="23">
        <v>0</v>
      </c>
      <c r="WC350" s="23">
        <v>0</v>
      </c>
      <c r="WD350" s="23">
        <v>0</v>
      </c>
      <c r="WE350" s="23">
        <v>0</v>
      </c>
      <c r="WH350" s="23" t="s">
        <v>781</v>
      </c>
      <c r="WJ350" s="23">
        <v>3000</v>
      </c>
      <c r="WK350" s="23">
        <v>3000</v>
      </c>
      <c r="WM350" s="23">
        <v>3000</v>
      </c>
      <c r="WN350" s="23">
        <v>0</v>
      </c>
      <c r="WO350" s="23">
        <v>0</v>
      </c>
      <c r="WQ350" s="23" t="s">
        <v>782</v>
      </c>
      <c r="WS350" s="23" t="s">
        <v>783</v>
      </c>
      <c r="WT350" s="23" t="s">
        <v>781</v>
      </c>
      <c r="WU350" s="23" t="s">
        <v>2430</v>
      </c>
      <c r="WV350" s="23">
        <v>1</v>
      </c>
      <c r="WW350" s="23">
        <v>1</v>
      </c>
      <c r="WX350" s="23">
        <v>0</v>
      </c>
      <c r="WY350" s="23">
        <v>0</v>
      </c>
      <c r="WZ350" s="23">
        <v>0</v>
      </c>
      <c r="XA350" s="23">
        <v>0</v>
      </c>
      <c r="XB350" s="23">
        <v>0</v>
      </c>
      <c r="XC350" s="23">
        <v>0</v>
      </c>
      <c r="XD350" s="23">
        <v>0</v>
      </c>
      <c r="XE350" s="23">
        <v>0</v>
      </c>
      <c r="XF350" s="23">
        <v>0</v>
      </c>
      <c r="XG350" s="23">
        <v>0</v>
      </c>
      <c r="XH350" s="23">
        <v>0</v>
      </c>
      <c r="XI350" s="23">
        <v>0</v>
      </c>
      <c r="XL350" s="23" t="s">
        <v>781</v>
      </c>
      <c r="XN350" s="23">
        <v>50</v>
      </c>
      <c r="XO350" s="23">
        <v>50</v>
      </c>
      <c r="XP350" s="23">
        <v>0</v>
      </c>
      <c r="XQ350" s="23">
        <v>0</v>
      </c>
      <c r="XS350" s="23" t="s">
        <v>807</v>
      </c>
      <c r="XV350" s="23" t="s">
        <v>785</v>
      </c>
      <c r="YN350" s="23" t="s">
        <v>781</v>
      </c>
      <c r="YP350" s="23">
        <v>700</v>
      </c>
      <c r="YQ350" s="23">
        <v>700</v>
      </c>
      <c r="YS350" s="23">
        <v>625</v>
      </c>
      <c r="YT350" s="23">
        <v>12</v>
      </c>
      <c r="YU350" s="23">
        <v>75</v>
      </c>
      <c r="YV350" s="23" t="s">
        <v>3543</v>
      </c>
      <c r="YW350" s="23" t="s">
        <v>782</v>
      </c>
      <c r="YY350" s="23" t="s">
        <v>783</v>
      </c>
      <c r="YZ350" s="23" t="s">
        <v>781</v>
      </c>
      <c r="ZA350" s="23" t="s">
        <v>2430</v>
      </c>
      <c r="ZB350" s="23">
        <v>1</v>
      </c>
      <c r="ZC350" s="23">
        <v>1</v>
      </c>
      <c r="ZD350" s="23">
        <v>0</v>
      </c>
      <c r="ZE350" s="23">
        <v>0</v>
      </c>
      <c r="ZF350" s="23">
        <v>0</v>
      </c>
      <c r="ZG350" s="23">
        <v>0</v>
      </c>
      <c r="ZH350" s="23">
        <v>0</v>
      </c>
      <c r="ZI350" s="23">
        <v>0</v>
      </c>
      <c r="ZJ350" s="23">
        <v>0</v>
      </c>
      <c r="ZK350" s="23">
        <v>0</v>
      </c>
      <c r="ZL350" s="23">
        <v>0</v>
      </c>
      <c r="ZM350" s="23">
        <v>0</v>
      </c>
      <c r="ZN350" s="23">
        <v>0</v>
      </c>
      <c r="ZO350" s="23">
        <v>0</v>
      </c>
      <c r="ZR350" s="23" t="s">
        <v>781</v>
      </c>
      <c r="ZT350" s="23" t="s">
        <v>785</v>
      </c>
      <c r="ZU350" s="23">
        <v>25</v>
      </c>
      <c r="ZV350" s="23">
        <v>25</v>
      </c>
      <c r="AAB350" s="23" t="s">
        <v>2185</v>
      </c>
      <c r="AAC350" s="25">
        <v>175016694</v>
      </c>
      <c r="AAD350" s="23">
        <v>44316.490624999999</v>
      </c>
      <c r="AAF350" s="23" t="s">
        <v>2172</v>
      </c>
      <c r="AAG350" s="23" t="s">
        <v>2173</v>
      </c>
      <c r="AAJ350" s="23">
        <v>379</v>
      </c>
    </row>
    <row r="351" spans="1:712" x14ac:dyDescent="0.3">
      <c r="A351" s="23" t="s">
        <v>3545</v>
      </c>
      <c r="B351" s="25">
        <v>44315.683897141207</v>
      </c>
      <c r="C351" s="25">
        <v>44315.699307974537</v>
      </c>
      <c r="D351" s="25">
        <v>44315</v>
      </c>
      <c r="E351" s="23" t="s">
        <v>3532</v>
      </c>
      <c r="F351" s="23" t="s">
        <v>777</v>
      </c>
      <c r="G351" s="25">
        <v>44315</v>
      </c>
      <c r="H351" s="23" t="s">
        <v>778</v>
      </c>
      <c r="I351" s="23" t="s">
        <v>779</v>
      </c>
      <c r="J351" s="23" t="s">
        <v>779</v>
      </c>
      <c r="K351" s="23" t="s">
        <v>779</v>
      </c>
      <c r="L351" s="23" t="s">
        <v>793</v>
      </c>
      <c r="M351" s="23" t="s">
        <v>2524</v>
      </c>
      <c r="N351" s="23" t="s">
        <v>3546</v>
      </c>
      <c r="O351" s="23">
        <v>1</v>
      </c>
      <c r="P351" s="23">
        <v>1</v>
      </c>
      <c r="Q351" s="23">
        <v>1</v>
      </c>
      <c r="R351" s="23">
        <v>1</v>
      </c>
      <c r="S351" s="23">
        <v>1</v>
      </c>
      <c r="T351" s="23">
        <v>1</v>
      </c>
      <c r="U351" s="23">
        <v>1</v>
      </c>
      <c r="V351" s="23">
        <v>1</v>
      </c>
      <c r="W351" s="23">
        <v>1</v>
      </c>
      <c r="X351" s="23">
        <v>1</v>
      </c>
      <c r="Y351" s="23">
        <v>1</v>
      </c>
      <c r="Z351" s="23">
        <v>1</v>
      </c>
      <c r="AA351" s="23">
        <v>1</v>
      </c>
      <c r="AB351" s="23">
        <v>1</v>
      </c>
      <c r="AC351" s="23">
        <v>1</v>
      </c>
      <c r="AD351" s="23">
        <v>1</v>
      </c>
      <c r="AE351" s="23">
        <v>1</v>
      </c>
      <c r="AF351" s="23">
        <v>1</v>
      </c>
      <c r="AG351" s="23">
        <v>1</v>
      </c>
      <c r="AH351" s="23">
        <v>1</v>
      </c>
      <c r="AI351" s="23">
        <v>1</v>
      </c>
      <c r="AJ351" s="23">
        <v>1</v>
      </c>
      <c r="AK351" s="23">
        <v>1</v>
      </c>
      <c r="AL351" s="23" t="s">
        <v>781</v>
      </c>
      <c r="AN351" s="23">
        <v>1500</v>
      </c>
      <c r="AO351" s="23">
        <v>1500</v>
      </c>
      <c r="AQ351" s="23">
        <v>1500</v>
      </c>
      <c r="AR351" s="23">
        <v>0</v>
      </c>
      <c r="AS351" s="23">
        <v>0</v>
      </c>
      <c r="AU351" s="23" t="s">
        <v>782</v>
      </c>
      <c r="AW351" s="23" t="s">
        <v>783</v>
      </c>
      <c r="AX351" s="23" t="s">
        <v>781</v>
      </c>
      <c r="AY351" s="23" t="s">
        <v>2430</v>
      </c>
      <c r="AZ351" s="23">
        <v>1</v>
      </c>
      <c r="BA351" s="23">
        <v>1</v>
      </c>
      <c r="BB351" s="23">
        <v>0</v>
      </c>
      <c r="BC351" s="23">
        <v>0</v>
      </c>
      <c r="BD351" s="23">
        <v>0</v>
      </c>
      <c r="BE351" s="23">
        <v>0</v>
      </c>
      <c r="BF351" s="23">
        <v>0</v>
      </c>
      <c r="BG351" s="23">
        <v>0</v>
      </c>
      <c r="BH351" s="23">
        <v>0</v>
      </c>
      <c r="BI351" s="23">
        <v>0</v>
      </c>
      <c r="BJ351" s="23">
        <v>0</v>
      </c>
      <c r="BK351" s="23">
        <v>0</v>
      </c>
      <c r="BL351" s="23">
        <v>0</v>
      </c>
      <c r="BM351" s="23">
        <v>0</v>
      </c>
      <c r="BP351" s="23" t="s">
        <v>781</v>
      </c>
      <c r="BR351" s="23">
        <v>2000</v>
      </c>
      <c r="BS351" s="23">
        <v>2000</v>
      </c>
      <c r="BU351" s="23">
        <v>2000</v>
      </c>
      <c r="BV351" s="23">
        <v>0</v>
      </c>
      <c r="BW351" s="23">
        <v>0</v>
      </c>
      <c r="BY351" s="23" t="s">
        <v>782</v>
      </c>
      <c r="CA351" s="23" t="s">
        <v>783</v>
      </c>
      <c r="CB351" s="23" t="s">
        <v>781</v>
      </c>
      <c r="CC351" s="23" t="s">
        <v>2430</v>
      </c>
      <c r="CD351" s="23">
        <v>1</v>
      </c>
      <c r="CE351" s="23">
        <v>1</v>
      </c>
      <c r="CF351" s="23">
        <v>0</v>
      </c>
      <c r="CG351" s="23">
        <v>0</v>
      </c>
      <c r="CH351" s="23">
        <v>0</v>
      </c>
      <c r="CI351" s="23">
        <v>0</v>
      </c>
      <c r="CJ351" s="23">
        <v>0</v>
      </c>
      <c r="CK351" s="23">
        <v>0</v>
      </c>
      <c r="CL351" s="23">
        <v>0</v>
      </c>
      <c r="CM351" s="23">
        <v>0</v>
      </c>
      <c r="CN351" s="23">
        <v>0</v>
      </c>
      <c r="CO351" s="23">
        <v>0</v>
      </c>
      <c r="CP351" s="23">
        <v>0</v>
      </c>
      <c r="CQ351" s="23">
        <v>0</v>
      </c>
      <c r="CT351" s="23" t="s">
        <v>781</v>
      </c>
      <c r="CV351" s="23">
        <v>3000</v>
      </c>
      <c r="CW351" s="23">
        <v>3000</v>
      </c>
      <c r="CY351" s="23">
        <v>3000</v>
      </c>
      <c r="CZ351" s="23">
        <v>0</v>
      </c>
      <c r="DA351" s="23">
        <v>0</v>
      </c>
      <c r="DC351" s="23" t="s">
        <v>782</v>
      </c>
      <c r="DE351" s="23" t="s">
        <v>783</v>
      </c>
      <c r="DF351" s="23" t="s">
        <v>781</v>
      </c>
      <c r="DG351" s="23" t="s">
        <v>2430</v>
      </c>
      <c r="DH351" s="23">
        <v>1</v>
      </c>
      <c r="DI351" s="23">
        <v>1</v>
      </c>
      <c r="DJ351" s="23">
        <v>0</v>
      </c>
      <c r="DK351" s="23">
        <v>0</v>
      </c>
      <c r="DL351" s="23">
        <v>0</v>
      </c>
      <c r="DM351" s="23">
        <v>0</v>
      </c>
      <c r="DN351" s="23">
        <v>0</v>
      </c>
      <c r="DO351" s="23">
        <v>0</v>
      </c>
      <c r="DP351" s="23">
        <v>0</v>
      </c>
      <c r="DQ351" s="23">
        <v>0</v>
      </c>
      <c r="DR351" s="23">
        <v>0</v>
      </c>
      <c r="DS351" s="23">
        <v>0</v>
      </c>
      <c r="DT351" s="23">
        <v>0</v>
      </c>
      <c r="DU351" s="23">
        <v>0</v>
      </c>
      <c r="DX351" s="23" t="s">
        <v>781</v>
      </c>
      <c r="DZ351" s="23">
        <v>6000</v>
      </c>
      <c r="EA351" s="23">
        <v>6000</v>
      </c>
      <c r="EC351" s="23">
        <v>6000</v>
      </c>
      <c r="ED351" s="23">
        <v>0</v>
      </c>
      <c r="EE351" s="23">
        <v>0</v>
      </c>
      <c r="EG351" s="23" t="s">
        <v>782</v>
      </c>
      <c r="EI351" s="23" t="s">
        <v>783</v>
      </c>
      <c r="EJ351" s="23" t="s">
        <v>781</v>
      </c>
      <c r="EK351" s="23" t="s">
        <v>2430</v>
      </c>
      <c r="EL351" s="23">
        <v>1</v>
      </c>
      <c r="EM351" s="23">
        <v>1</v>
      </c>
      <c r="EN351" s="23">
        <v>0</v>
      </c>
      <c r="EO351" s="23">
        <v>0</v>
      </c>
      <c r="EP351" s="23">
        <v>0</v>
      </c>
      <c r="EQ351" s="23">
        <v>0</v>
      </c>
      <c r="ER351" s="23">
        <v>0</v>
      </c>
      <c r="ES351" s="23">
        <v>0</v>
      </c>
      <c r="ET351" s="23">
        <v>0</v>
      </c>
      <c r="EU351" s="23">
        <v>0</v>
      </c>
      <c r="EV351" s="23">
        <v>0</v>
      </c>
      <c r="EW351" s="23">
        <v>0</v>
      </c>
      <c r="EX351" s="23">
        <v>0</v>
      </c>
      <c r="EY351" s="23">
        <v>0</v>
      </c>
      <c r="FB351" s="23" t="s">
        <v>781</v>
      </c>
      <c r="FD351" s="23">
        <v>2500</v>
      </c>
      <c r="FE351" s="23">
        <v>2500</v>
      </c>
      <c r="FG351" s="23">
        <v>2500</v>
      </c>
      <c r="FH351" s="23">
        <v>0</v>
      </c>
      <c r="FI351" s="23">
        <v>0</v>
      </c>
      <c r="FK351" s="23" t="s">
        <v>782</v>
      </c>
      <c r="FM351" s="23" t="s">
        <v>783</v>
      </c>
      <c r="FN351" s="23" t="s">
        <v>781</v>
      </c>
      <c r="FO351" s="23" t="s">
        <v>2430</v>
      </c>
      <c r="FP351" s="23">
        <v>1</v>
      </c>
      <c r="FQ351" s="23">
        <v>1</v>
      </c>
      <c r="FR351" s="23">
        <v>0</v>
      </c>
      <c r="FS351" s="23">
        <v>0</v>
      </c>
      <c r="FT351" s="23">
        <v>0</v>
      </c>
      <c r="FU351" s="23">
        <v>0</v>
      </c>
      <c r="FV351" s="23">
        <v>0</v>
      </c>
      <c r="FW351" s="23">
        <v>0</v>
      </c>
      <c r="FX351" s="23">
        <v>0</v>
      </c>
      <c r="FY351" s="23">
        <v>0</v>
      </c>
      <c r="FZ351" s="23">
        <v>0</v>
      </c>
      <c r="GA351" s="23">
        <v>0</v>
      </c>
      <c r="GB351" s="23">
        <v>0</v>
      </c>
      <c r="GC351" s="23">
        <v>0</v>
      </c>
      <c r="GF351" s="23" t="s">
        <v>781</v>
      </c>
      <c r="GH351" s="23">
        <v>15000</v>
      </c>
      <c r="GI351" s="23">
        <v>15000</v>
      </c>
      <c r="GJ351" s="23">
        <v>0</v>
      </c>
      <c r="GK351" s="23">
        <v>0</v>
      </c>
      <c r="GM351" s="23" t="s">
        <v>782</v>
      </c>
      <c r="GO351" s="23" t="s">
        <v>783</v>
      </c>
      <c r="GP351" s="23" t="s">
        <v>781</v>
      </c>
      <c r="GQ351" s="23" t="s">
        <v>2430</v>
      </c>
      <c r="GR351" s="23">
        <v>1</v>
      </c>
      <c r="GS351" s="23">
        <v>1</v>
      </c>
      <c r="GT351" s="23">
        <v>0</v>
      </c>
      <c r="GU351" s="23">
        <v>0</v>
      </c>
      <c r="GV351" s="23">
        <v>0</v>
      </c>
      <c r="GW351" s="23">
        <v>0</v>
      </c>
      <c r="GX351" s="23">
        <v>0</v>
      </c>
      <c r="GY351" s="23">
        <v>0</v>
      </c>
      <c r="GZ351" s="23">
        <v>0</v>
      </c>
      <c r="HA351" s="23">
        <v>0</v>
      </c>
      <c r="HB351" s="23">
        <v>0</v>
      </c>
      <c r="HC351" s="23">
        <v>0</v>
      </c>
      <c r="HD351" s="23">
        <v>0</v>
      </c>
      <c r="HE351" s="23">
        <v>0</v>
      </c>
      <c r="HH351" s="23" t="s">
        <v>781</v>
      </c>
      <c r="HJ351" s="23">
        <v>3000</v>
      </c>
      <c r="HK351" s="23">
        <v>3000</v>
      </c>
      <c r="HM351" s="23">
        <v>3000</v>
      </c>
      <c r="HN351" s="23">
        <v>0</v>
      </c>
      <c r="HO351" s="23">
        <v>0</v>
      </c>
      <c r="HQ351" s="23" t="s">
        <v>823</v>
      </c>
      <c r="HT351" s="23" t="s">
        <v>781</v>
      </c>
      <c r="HU351" s="23" t="s">
        <v>2430</v>
      </c>
      <c r="HV351" s="23">
        <v>1</v>
      </c>
      <c r="HW351" s="23">
        <v>1</v>
      </c>
      <c r="HX351" s="23">
        <v>0</v>
      </c>
      <c r="HY351" s="23">
        <v>0</v>
      </c>
      <c r="HZ351" s="23">
        <v>0</v>
      </c>
      <c r="IA351" s="23">
        <v>0</v>
      </c>
      <c r="IB351" s="23">
        <v>0</v>
      </c>
      <c r="IC351" s="23">
        <v>0</v>
      </c>
      <c r="ID351" s="23">
        <v>0</v>
      </c>
      <c r="IE351" s="23">
        <v>0</v>
      </c>
      <c r="IF351" s="23">
        <v>0</v>
      </c>
      <c r="IG351" s="23">
        <v>0</v>
      </c>
      <c r="IH351" s="23">
        <v>0</v>
      </c>
      <c r="II351" s="23">
        <v>0</v>
      </c>
      <c r="IL351" s="23" t="s">
        <v>781</v>
      </c>
      <c r="IN351" s="23">
        <v>7000</v>
      </c>
      <c r="IO351" s="23">
        <v>7000</v>
      </c>
      <c r="IQ351" s="23">
        <v>7000</v>
      </c>
      <c r="IR351" s="23">
        <v>0</v>
      </c>
      <c r="IS351" s="23">
        <v>0</v>
      </c>
      <c r="IU351" s="23" t="s">
        <v>782</v>
      </c>
      <c r="IW351" s="23" t="s">
        <v>783</v>
      </c>
      <c r="IX351" s="23" t="s">
        <v>781</v>
      </c>
      <c r="IY351" s="23" t="s">
        <v>2430</v>
      </c>
      <c r="IZ351" s="23">
        <v>1</v>
      </c>
      <c r="JA351" s="23">
        <v>1</v>
      </c>
      <c r="JB351" s="23">
        <v>0</v>
      </c>
      <c r="JC351" s="23">
        <v>0</v>
      </c>
      <c r="JD351" s="23">
        <v>0</v>
      </c>
      <c r="JE351" s="23">
        <v>0</v>
      </c>
      <c r="JF351" s="23">
        <v>0</v>
      </c>
      <c r="JG351" s="23">
        <v>0</v>
      </c>
      <c r="JH351" s="23">
        <v>0</v>
      </c>
      <c r="JI351" s="23">
        <v>0</v>
      </c>
      <c r="JJ351" s="23">
        <v>0</v>
      </c>
      <c r="JK351" s="23">
        <v>0</v>
      </c>
      <c r="JL351" s="23">
        <v>0</v>
      </c>
      <c r="JM351" s="23">
        <v>0</v>
      </c>
      <c r="JP351" s="23" t="s">
        <v>786</v>
      </c>
      <c r="JR351" s="23">
        <v>150</v>
      </c>
      <c r="JS351" s="23">
        <v>150</v>
      </c>
      <c r="JU351" s="23">
        <v>150</v>
      </c>
      <c r="JV351" s="23">
        <v>0</v>
      </c>
      <c r="JW351" s="23">
        <v>0</v>
      </c>
      <c r="JY351" s="23" t="s">
        <v>807</v>
      </c>
      <c r="KB351" s="23" t="s">
        <v>785</v>
      </c>
      <c r="KT351" s="23" t="s">
        <v>786</v>
      </c>
      <c r="KV351" s="23">
        <v>150</v>
      </c>
      <c r="KW351" s="23">
        <v>150</v>
      </c>
      <c r="KY351" s="23">
        <v>100</v>
      </c>
      <c r="KZ351" s="23">
        <v>50</v>
      </c>
      <c r="LA351" s="23">
        <v>50</v>
      </c>
      <c r="LB351" s="23" t="s">
        <v>3547</v>
      </c>
      <c r="LC351" s="23" t="s">
        <v>807</v>
      </c>
      <c r="LF351" s="23" t="s">
        <v>781</v>
      </c>
      <c r="LG351" s="23" t="s">
        <v>2430</v>
      </c>
      <c r="LH351" s="23">
        <v>1</v>
      </c>
      <c r="LI351" s="23">
        <v>1</v>
      </c>
      <c r="LJ351" s="23">
        <v>0</v>
      </c>
      <c r="LK351" s="23">
        <v>0</v>
      </c>
      <c r="LL351" s="23">
        <v>0</v>
      </c>
      <c r="LM351" s="23">
        <v>0</v>
      </c>
      <c r="LN351" s="23">
        <v>0</v>
      </c>
      <c r="LO351" s="23">
        <v>0</v>
      </c>
      <c r="LP351" s="23">
        <v>0</v>
      </c>
      <c r="LQ351" s="23">
        <v>0</v>
      </c>
      <c r="LR351" s="23">
        <v>0</v>
      </c>
      <c r="LS351" s="23">
        <v>0</v>
      </c>
      <c r="LT351" s="23">
        <v>0</v>
      </c>
      <c r="LU351" s="23">
        <v>0</v>
      </c>
      <c r="LX351" s="23" t="s">
        <v>786</v>
      </c>
      <c r="LZ351" s="23">
        <v>300</v>
      </c>
      <c r="MA351" s="23">
        <v>300</v>
      </c>
      <c r="MC351" s="23">
        <v>300</v>
      </c>
      <c r="MD351" s="23">
        <v>0</v>
      </c>
      <c r="ME351" s="23">
        <v>0</v>
      </c>
      <c r="MG351" s="23" t="s">
        <v>782</v>
      </c>
      <c r="MI351" s="23" t="s">
        <v>783</v>
      </c>
      <c r="MJ351" s="23" t="s">
        <v>785</v>
      </c>
      <c r="NB351" s="23" t="s">
        <v>781</v>
      </c>
      <c r="ND351" s="23">
        <v>3000</v>
      </c>
      <c r="NE351" s="23">
        <v>3000</v>
      </c>
      <c r="NG351" s="23">
        <v>3000</v>
      </c>
      <c r="NH351" s="23">
        <v>0</v>
      </c>
      <c r="NI351" s="23">
        <v>0</v>
      </c>
      <c r="NK351" s="23" t="s">
        <v>807</v>
      </c>
      <c r="NN351" s="23" t="s">
        <v>785</v>
      </c>
      <c r="OF351" s="23" t="s">
        <v>786</v>
      </c>
      <c r="OH351" s="23">
        <v>150</v>
      </c>
      <c r="OI351" s="23">
        <v>150</v>
      </c>
      <c r="OK351" s="23">
        <v>150</v>
      </c>
      <c r="OL351" s="23">
        <v>0</v>
      </c>
      <c r="OM351" s="23">
        <v>0</v>
      </c>
      <c r="OO351" s="23" t="s">
        <v>807</v>
      </c>
      <c r="OR351" s="23" t="s">
        <v>781</v>
      </c>
      <c r="OS351" s="23" t="s">
        <v>811</v>
      </c>
      <c r="OT351" s="23">
        <v>0</v>
      </c>
      <c r="OU351" s="23">
        <v>0</v>
      </c>
      <c r="OV351" s="23">
        <v>0</v>
      </c>
      <c r="OW351" s="23">
        <v>0</v>
      </c>
      <c r="OX351" s="23">
        <v>0</v>
      </c>
      <c r="OY351" s="23">
        <v>0</v>
      </c>
      <c r="OZ351" s="23">
        <v>0</v>
      </c>
      <c r="PA351" s="23">
        <v>0</v>
      </c>
      <c r="PB351" s="23">
        <v>0</v>
      </c>
      <c r="PC351" s="23">
        <v>0</v>
      </c>
      <c r="PD351" s="23">
        <v>0</v>
      </c>
      <c r="PE351" s="23">
        <v>0</v>
      </c>
      <c r="PF351" s="23">
        <v>1</v>
      </c>
      <c r="PG351" s="23">
        <v>0</v>
      </c>
      <c r="PI351" s="23" t="s">
        <v>3548</v>
      </c>
      <c r="PJ351" s="23" t="s">
        <v>786</v>
      </c>
      <c r="PL351" s="23">
        <v>150</v>
      </c>
      <c r="PM351" s="23">
        <v>150</v>
      </c>
      <c r="PO351" s="23">
        <v>100</v>
      </c>
      <c r="PP351" s="23">
        <v>50</v>
      </c>
      <c r="PQ351" s="23">
        <v>50</v>
      </c>
      <c r="PR351" s="23" t="s">
        <v>3549</v>
      </c>
      <c r="PS351" s="23" t="s">
        <v>782</v>
      </c>
      <c r="PU351" s="23" t="s">
        <v>827</v>
      </c>
      <c r="PV351" s="23" t="s">
        <v>781</v>
      </c>
      <c r="PW351" s="23" t="s">
        <v>784</v>
      </c>
      <c r="PX351" s="23">
        <v>1</v>
      </c>
      <c r="PY351" s="23">
        <v>0</v>
      </c>
      <c r="PZ351" s="23">
        <v>0</v>
      </c>
      <c r="QA351" s="23">
        <v>0</v>
      </c>
      <c r="QB351" s="23">
        <v>0</v>
      </c>
      <c r="QC351" s="23">
        <v>0</v>
      </c>
      <c r="QD351" s="23">
        <v>0</v>
      </c>
      <c r="QE351" s="23">
        <v>0</v>
      </c>
      <c r="QF351" s="23">
        <v>0</v>
      </c>
      <c r="QG351" s="23">
        <v>0</v>
      </c>
      <c r="QH351" s="23">
        <v>0</v>
      </c>
      <c r="QI351" s="23">
        <v>0</v>
      </c>
      <c r="QJ351" s="23">
        <v>0</v>
      </c>
      <c r="QK351" s="23">
        <v>0</v>
      </c>
      <c r="QN351" s="23" t="s">
        <v>781</v>
      </c>
      <c r="QP351" s="23">
        <v>1300</v>
      </c>
      <c r="QQ351" s="23">
        <v>1300</v>
      </c>
      <c r="QS351" s="23">
        <v>1300</v>
      </c>
      <c r="QT351" s="23">
        <v>0</v>
      </c>
      <c r="QU351" s="23">
        <v>0</v>
      </c>
      <c r="QW351" s="23" t="s">
        <v>782</v>
      </c>
      <c r="QY351" s="23" t="s">
        <v>783</v>
      </c>
      <c r="QZ351" s="23" t="s">
        <v>781</v>
      </c>
      <c r="RA351" s="23" t="s">
        <v>2430</v>
      </c>
      <c r="RB351" s="23">
        <v>1</v>
      </c>
      <c r="RC351" s="23">
        <v>1</v>
      </c>
      <c r="RD351" s="23">
        <v>0</v>
      </c>
      <c r="RE351" s="23">
        <v>0</v>
      </c>
      <c r="RF351" s="23">
        <v>0</v>
      </c>
      <c r="RG351" s="23">
        <v>0</v>
      </c>
      <c r="RH351" s="23">
        <v>0</v>
      </c>
      <c r="RI351" s="23">
        <v>0</v>
      </c>
      <c r="RJ351" s="23">
        <v>0</v>
      </c>
      <c r="RK351" s="23">
        <v>0</v>
      </c>
      <c r="RL351" s="23">
        <v>0</v>
      </c>
      <c r="RM351" s="23">
        <v>0</v>
      </c>
      <c r="RN351" s="23">
        <v>0</v>
      </c>
      <c r="RO351" s="23">
        <v>0</v>
      </c>
      <c r="RR351" s="23" t="s">
        <v>786</v>
      </c>
      <c r="RT351" s="23">
        <v>250</v>
      </c>
      <c r="RU351" s="23">
        <v>250</v>
      </c>
      <c r="RW351" s="23">
        <v>250</v>
      </c>
      <c r="RX351" s="23">
        <v>0</v>
      </c>
      <c r="RY351" s="23">
        <v>0</v>
      </c>
      <c r="SA351" s="23" t="s">
        <v>782</v>
      </c>
      <c r="SC351" s="23" t="s">
        <v>783</v>
      </c>
      <c r="SD351" s="23" t="s">
        <v>781</v>
      </c>
      <c r="SE351" s="23" t="s">
        <v>2430</v>
      </c>
      <c r="SF351" s="23">
        <v>1</v>
      </c>
      <c r="SG351" s="23">
        <v>1</v>
      </c>
      <c r="SH351" s="23">
        <v>0</v>
      </c>
      <c r="SI351" s="23">
        <v>0</v>
      </c>
      <c r="SJ351" s="23">
        <v>0</v>
      </c>
      <c r="SK351" s="23">
        <v>0</v>
      </c>
      <c r="SL351" s="23">
        <v>0</v>
      </c>
      <c r="SM351" s="23">
        <v>0</v>
      </c>
      <c r="SN351" s="23">
        <v>0</v>
      </c>
      <c r="SO351" s="23">
        <v>0</v>
      </c>
      <c r="SP351" s="23">
        <v>0</v>
      </c>
      <c r="SQ351" s="23">
        <v>0</v>
      </c>
      <c r="SR351" s="23">
        <v>0</v>
      </c>
      <c r="SS351" s="23">
        <v>0</v>
      </c>
      <c r="SV351" s="23" t="s">
        <v>786</v>
      </c>
      <c r="SX351" s="23">
        <v>100</v>
      </c>
      <c r="SY351" s="23">
        <v>100</v>
      </c>
      <c r="TA351" s="23">
        <v>100</v>
      </c>
      <c r="TB351" s="23">
        <v>0</v>
      </c>
      <c r="TC351" s="23">
        <v>0</v>
      </c>
      <c r="TE351" s="23" t="s">
        <v>782</v>
      </c>
      <c r="TG351" s="23" t="s">
        <v>783</v>
      </c>
      <c r="TH351" s="23" t="s">
        <v>781</v>
      </c>
      <c r="TI351" s="23" t="s">
        <v>2430</v>
      </c>
      <c r="TJ351" s="23">
        <v>1</v>
      </c>
      <c r="TK351" s="23">
        <v>1</v>
      </c>
      <c r="TL351" s="23">
        <v>0</v>
      </c>
      <c r="TM351" s="23">
        <v>0</v>
      </c>
      <c r="TN351" s="23">
        <v>0</v>
      </c>
      <c r="TO351" s="23">
        <v>0</v>
      </c>
      <c r="TP351" s="23">
        <v>0</v>
      </c>
      <c r="TQ351" s="23">
        <v>0</v>
      </c>
      <c r="TR351" s="23">
        <v>0</v>
      </c>
      <c r="TS351" s="23">
        <v>0</v>
      </c>
      <c r="TT351" s="23">
        <v>0</v>
      </c>
      <c r="TU351" s="23">
        <v>0</v>
      </c>
      <c r="TV351" s="23">
        <v>0</v>
      </c>
      <c r="TW351" s="23">
        <v>0</v>
      </c>
      <c r="TZ351" s="23" t="s">
        <v>781</v>
      </c>
      <c r="UB351" s="23">
        <v>200</v>
      </c>
      <c r="UC351" s="23">
        <v>200</v>
      </c>
      <c r="UE351" s="23">
        <v>200</v>
      </c>
      <c r="UF351" s="23">
        <v>0</v>
      </c>
      <c r="UG351" s="23">
        <v>0</v>
      </c>
      <c r="UI351" s="23" t="s">
        <v>782</v>
      </c>
      <c r="UK351" s="23" t="s">
        <v>783</v>
      </c>
      <c r="UL351" s="23" t="s">
        <v>785</v>
      </c>
      <c r="VD351" s="23" t="s">
        <v>781</v>
      </c>
      <c r="VF351" s="23">
        <v>1000</v>
      </c>
      <c r="VG351" s="23">
        <v>1000</v>
      </c>
      <c r="VI351" s="23">
        <v>1000</v>
      </c>
      <c r="VJ351" s="23">
        <v>0</v>
      </c>
      <c r="VK351" s="23">
        <v>0</v>
      </c>
      <c r="VM351" s="23" t="s">
        <v>782</v>
      </c>
      <c r="VO351" s="23" t="s">
        <v>783</v>
      </c>
      <c r="VP351" s="23" t="s">
        <v>781</v>
      </c>
      <c r="VQ351" s="23" t="s">
        <v>2430</v>
      </c>
      <c r="VR351" s="23">
        <v>1</v>
      </c>
      <c r="VS351" s="23">
        <v>1</v>
      </c>
      <c r="VT351" s="23">
        <v>0</v>
      </c>
      <c r="VU351" s="23">
        <v>0</v>
      </c>
      <c r="VV351" s="23">
        <v>0</v>
      </c>
      <c r="VW351" s="23">
        <v>0</v>
      </c>
      <c r="VX351" s="23">
        <v>0</v>
      </c>
      <c r="VY351" s="23">
        <v>0</v>
      </c>
      <c r="VZ351" s="23">
        <v>0</v>
      </c>
      <c r="WA351" s="23">
        <v>0</v>
      </c>
      <c r="WB351" s="23">
        <v>0</v>
      </c>
      <c r="WC351" s="23">
        <v>0</v>
      </c>
      <c r="WD351" s="23">
        <v>0</v>
      </c>
      <c r="WE351" s="23">
        <v>0</v>
      </c>
      <c r="WH351" s="23" t="s">
        <v>781</v>
      </c>
      <c r="WJ351" s="23">
        <v>3000</v>
      </c>
      <c r="WK351" s="23">
        <v>3000</v>
      </c>
      <c r="WM351" s="23">
        <v>3000</v>
      </c>
      <c r="WN351" s="23">
        <v>0</v>
      </c>
      <c r="WO351" s="23">
        <v>0</v>
      </c>
      <c r="WQ351" s="23" t="s">
        <v>782</v>
      </c>
      <c r="WS351" s="23" t="s">
        <v>783</v>
      </c>
      <c r="WT351" s="23" t="s">
        <v>781</v>
      </c>
      <c r="WU351" s="23" t="s">
        <v>2430</v>
      </c>
      <c r="WV351" s="23">
        <v>1</v>
      </c>
      <c r="WW351" s="23">
        <v>1</v>
      </c>
      <c r="WX351" s="23">
        <v>0</v>
      </c>
      <c r="WY351" s="23">
        <v>0</v>
      </c>
      <c r="WZ351" s="23">
        <v>0</v>
      </c>
      <c r="XA351" s="23">
        <v>0</v>
      </c>
      <c r="XB351" s="23">
        <v>0</v>
      </c>
      <c r="XC351" s="23">
        <v>0</v>
      </c>
      <c r="XD351" s="23">
        <v>0</v>
      </c>
      <c r="XE351" s="23">
        <v>0</v>
      </c>
      <c r="XF351" s="23">
        <v>0</v>
      </c>
      <c r="XG351" s="23">
        <v>0</v>
      </c>
      <c r="XH351" s="23">
        <v>0</v>
      </c>
      <c r="XI351" s="23">
        <v>0</v>
      </c>
      <c r="XL351" s="23" t="s">
        <v>781</v>
      </c>
      <c r="XN351" s="23">
        <v>50</v>
      </c>
      <c r="XO351" s="23">
        <v>50</v>
      </c>
      <c r="XP351" s="23">
        <v>0</v>
      </c>
      <c r="XQ351" s="23">
        <v>0</v>
      </c>
      <c r="XS351" s="23" t="s">
        <v>807</v>
      </c>
      <c r="XV351" s="23" t="s">
        <v>785</v>
      </c>
      <c r="YN351" s="23" t="s">
        <v>781</v>
      </c>
      <c r="YP351" s="23">
        <v>700</v>
      </c>
      <c r="YQ351" s="23">
        <v>700</v>
      </c>
      <c r="YS351" s="23">
        <v>625</v>
      </c>
      <c r="YT351" s="23">
        <v>12</v>
      </c>
      <c r="YU351" s="23">
        <v>75</v>
      </c>
      <c r="YV351" s="23" t="s">
        <v>3550</v>
      </c>
      <c r="YW351" s="23" t="s">
        <v>782</v>
      </c>
      <c r="YY351" s="23" t="s">
        <v>783</v>
      </c>
      <c r="YZ351" s="23" t="s">
        <v>781</v>
      </c>
      <c r="ZA351" s="23" t="s">
        <v>2430</v>
      </c>
      <c r="ZB351" s="23">
        <v>1</v>
      </c>
      <c r="ZC351" s="23">
        <v>1</v>
      </c>
      <c r="ZD351" s="23">
        <v>0</v>
      </c>
      <c r="ZE351" s="23">
        <v>0</v>
      </c>
      <c r="ZF351" s="23">
        <v>0</v>
      </c>
      <c r="ZG351" s="23">
        <v>0</v>
      </c>
      <c r="ZH351" s="23">
        <v>0</v>
      </c>
      <c r="ZI351" s="23">
        <v>0</v>
      </c>
      <c r="ZJ351" s="23">
        <v>0</v>
      </c>
      <c r="ZK351" s="23">
        <v>0</v>
      </c>
      <c r="ZL351" s="23">
        <v>0</v>
      </c>
      <c r="ZM351" s="23">
        <v>0</v>
      </c>
      <c r="ZN351" s="23">
        <v>0</v>
      </c>
      <c r="ZO351" s="23">
        <v>0</v>
      </c>
      <c r="ZR351" s="23" t="s">
        <v>781</v>
      </c>
      <c r="ZT351" s="23" t="s">
        <v>785</v>
      </c>
      <c r="ZU351" s="23">
        <v>25</v>
      </c>
      <c r="ZV351" s="23">
        <v>25</v>
      </c>
      <c r="AAB351" s="23" t="s">
        <v>2185</v>
      </c>
      <c r="AAC351" s="25">
        <v>175016710</v>
      </c>
      <c r="AAD351" s="23">
        <v>44316.490659722222</v>
      </c>
      <c r="AAF351" s="23" t="s">
        <v>2172</v>
      </c>
      <c r="AAG351" s="23" t="s">
        <v>2173</v>
      </c>
      <c r="AAJ351" s="23">
        <v>380</v>
      </c>
    </row>
    <row r="352" spans="1:712" x14ac:dyDescent="0.3">
      <c r="A352" s="23" t="s">
        <v>3551</v>
      </c>
      <c r="B352" s="25">
        <v>44315.701594525468</v>
      </c>
      <c r="C352" s="25">
        <v>44315.722774814807</v>
      </c>
      <c r="D352" s="25">
        <v>44315</v>
      </c>
      <c r="E352" s="23" t="s">
        <v>3532</v>
      </c>
      <c r="F352" s="23" t="s">
        <v>777</v>
      </c>
      <c r="G352" s="25">
        <v>44315</v>
      </c>
      <c r="H352" s="23" t="s">
        <v>778</v>
      </c>
      <c r="I352" s="23" t="s">
        <v>779</v>
      </c>
      <c r="J352" s="23" t="s">
        <v>779</v>
      </c>
      <c r="K352" s="23" t="s">
        <v>779</v>
      </c>
      <c r="L352" s="23" t="s">
        <v>793</v>
      </c>
      <c r="M352" s="23" t="s">
        <v>3552</v>
      </c>
      <c r="N352" s="23" t="s">
        <v>3553</v>
      </c>
      <c r="O352" s="23">
        <v>1</v>
      </c>
      <c r="P352" s="23">
        <v>1</v>
      </c>
      <c r="Q352" s="23">
        <v>1</v>
      </c>
      <c r="R352" s="23">
        <v>1</v>
      </c>
      <c r="S352" s="23">
        <v>1</v>
      </c>
      <c r="T352" s="23">
        <v>1</v>
      </c>
      <c r="U352" s="23">
        <v>1</v>
      </c>
      <c r="V352" s="23">
        <v>1</v>
      </c>
      <c r="W352" s="23">
        <v>1</v>
      </c>
      <c r="X352" s="23">
        <v>1</v>
      </c>
      <c r="Y352" s="23">
        <v>1</v>
      </c>
      <c r="Z352" s="23">
        <v>1</v>
      </c>
      <c r="AA352" s="23">
        <v>1</v>
      </c>
      <c r="AB352" s="23">
        <v>1</v>
      </c>
      <c r="AC352" s="23">
        <v>1</v>
      </c>
      <c r="AD352" s="23">
        <v>1</v>
      </c>
      <c r="AE352" s="23">
        <v>1</v>
      </c>
      <c r="AF352" s="23">
        <v>1</v>
      </c>
      <c r="AG352" s="23">
        <v>1</v>
      </c>
      <c r="AH352" s="23">
        <v>1</v>
      </c>
      <c r="AI352" s="23">
        <v>1</v>
      </c>
      <c r="AJ352" s="23">
        <v>1</v>
      </c>
      <c r="AK352" s="23">
        <v>1</v>
      </c>
      <c r="AL352" s="23" t="s">
        <v>781</v>
      </c>
      <c r="AN352" s="23">
        <v>1500</v>
      </c>
      <c r="AO352" s="23">
        <v>1500</v>
      </c>
      <c r="AQ352" s="23">
        <v>1500</v>
      </c>
      <c r="AR352" s="23">
        <v>0</v>
      </c>
      <c r="AS352" s="23">
        <v>0</v>
      </c>
      <c r="AU352" s="23" t="s">
        <v>782</v>
      </c>
      <c r="AW352" s="23" t="s">
        <v>783</v>
      </c>
      <c r="AX352" s="23" t="s">
        <v>785</v>
      </c>
      <c r="BP352" s="23" t="s">
        <v>781</v>
      </c>
      <c r="BR352" s="23">
        <v>1500</v>
      </c>
      <c r="BS352" s="23">
        <v>1500</v>
      </c>
      <c r="BU352" s="23">
        <v>2000</v>
      </c>
      <c r="BV352" s="23">
        <v>-25</v>
      </c>
      <c r="BW352" s="23">
        <v>-500</v>
      </c>
      <c r="BX352" s="23" t="s">
        <v>2720</v>
      </c>
      <c r="BY352" s="23" t="s">
        <v>807</v>
      </c>
      <c r="CB352" s="23" t="s">
        <v>785</v>
      </c>
      <c r="CT352" s="23" t="s">
        <v>781</v>
      </c>
      <c r="CV352" s="23">
        <v>3000</v>
      </c>
      <c r="CW352" s="23">
        <v>3000</v>
      </c>
      <c r="CY352" s="23">
        <v>3000</v>
      </c>
      <c r="CZ352" s="23">
        <v>0</v>
      </c>
      <c r="DA352" s="23">
        <v>0</v>
      </c>
      <c r="DC352" s="23" t="s">
        <v>782</v>
      </c>
      <c r="DE352" s="23" t="s">
        <v>783</v>
      </c>
      <c r="DF352" s="23" t="s">
        <v>781</v>
      </c>
      <c r="DG352" s="23" t="s">
        <v>2430</v>
      </c>
      <c r="DH352" s="23">
        <v>1</v>
      </c>
      <c r="DI352" s="23">
        <v>1</v>
      </c>
      <c r="DJ352" s="23">
        <v>0</v>
      </c>
      <c r="DK352" s="23">
        <v>0</v>
      </c>
      <c r="DL352" s="23">
        <v>0</v>
      </c>
      <c r="DM352" s="23">
        <v>0</v>
      </c>
      <c r="DN352" s="23">
        <v>0</v>
      </c>
      <c r="DO352" s="23">
        <v>0</v>
      </c>
      <c r="DP352" s="23">
        <v>0</v>
      </c>
      <c r="DQ352" s="23">
        <v>0</v>
      </c>
      <c r="DR352" s="23">
        <v>0</v>
      </c>
      <c r="DS352" s="23">
        <v>0</v>
      </c>
      <c r="DT352" s="23">
        <v>0</v>
      </c>
      <c r="DU352" s="23">
        <v>0</v>
      </c>
      <c r="DX352" s="23" t="s">
        <v>781</v>
      </c>
      <c r="DZ352" s="23">
        <v>6000</v>
      </c>
      <c r="EA352" s="23">
        <v>6000</v>
      </c>
      <c r="EC352" s="23">
        <v>6000</v>
      </c>
      <c r="ED352" s="23">
        <v>0</v>
      </c>
      <c r="EE352" s="23">
        <v>0</v>
      </c>
      <c r="EG352" s="23" t="s">
        <v>782</v>
      </c>
      <c r="EI352" s="23" t="s">
        <v>783</v>
      </c>
      <c r="EJ352" s="23" t="s">
        <v>785</v>
      </c>
      <c r="FB352" s="23" t="s">
        <v>781</v>
      </c>
      <c r="FD352" s="23">
        <v>2500</v>
      </c>
      <c r="FE352" s="23">
        <v>2500</v>
      </c>
      <c r="FG352" s="23">
        <v>2500</v>
      </c>
      <c r="FH352" s="23">
        <v>0</v>
      </c>
      <c r="FI352" s="23">
        <v>0</v>
      </c>
      <c r="FK352" s="23" t="s">
        <v>782</v>
      </c>
      <c r="FM352" s="23" t="s">
        <v>783</v>
      </c>
      <c r="FN352" s="23" t="s">
        <v>785</v>
      </c>
      <c r="GF352" s="23" t="s">
        <v>781</v>
      </c>
      <c r="GH352" s="23">
        <v>15000</v>
      </c>
      <c r="GI352" s="23">
        <v>15000</v>
      </c>
      <c r="GJ352" s="23">
        <v>0</v>
      </c>
      <c r="GK352" s="23">
        <v>0</v>
      </c>
      <c r="GM352" s="23" t="s">
        <v>782</v>
      </c>
      <c r="GO352" s="23" t="s">
        <v>783</v>
      </c>
      <c r="GP352" s="23" t="s">
        <v>785</v>
      </c>
      <c r="HH352" s="23" t="s">
        <v>781</v>
      </c>
      <c r="HJ352" s="23">
        <v>3000</v>
      </c>
      <c r="HK352" s="23">
        <v>3000</v>
      </c>
      <c r="HM352" s="23">
        <v>3000</v>
      </c>
      <c r="HN352" s="23">
        <v>0</v>
      </c>
      <c r="HO352" s="23">
        <v>0</v>
      </c>
      <c r="HQ352" s="23" t="s">
        <v>782</v>
      </c>
      <c r="HS352" s="23" t="s">
        <v>783</v>
      </c>
      <c r="HT352" s="23" t="s">
        <v>785</v>
      </c>
      <c r="IL352" s="23" t="s">
        <v>781</v>
      </c>
      <c r="IN352" s="23">
        <v>7000</v>
      </c>
      <c r="IO352" s="23">
        <v>7000</v>
      </c>
      <c r="IQ352" s="23">
        <v>7000</v>
      </c>
      <c r="IR352" s="23">
        <v>0</v>
      </c>
      <c r="IS352" s="23">
        <v>0</v>
      </c>
      <c r="IU352" s="23" t="s">
        <v>782</v>
      </c>
      <c r="IW352" s="23" t="s">
        <v>783</v>
      </c>
      <c r="IX352" s="23" t="s">
        <v>785</v>
      </c>
      <c r="JP352" s="23" t="s">
        <v>786</v>
      </c>
      <c r="JR352" s="23">
        <v>150</v>
      </c>
      <c r="JS352" s="23">
        <v>150</v>
      </c>
      <c r="JU352" s="23">
        <v>150</v>
      </c>
      <c r="JV352" s="23">
        <v>0</v>
      </c>
      <c r="JW352" s="23">
        <v>0</v>
      </c>
      <c r="JY352" s="23" t="s">
        <v>807</v>
      </c>
      <c r="KB352" s="23" t="s">
        <v>781</v>
      </c>
      <c r="KC352" s="23" t="s">
        <v>811</v>
      </c>
      <c r="KD352" s="23">
        <v>0</v>
      </c>
      <c r="KE352" s="23">
        <v>0</v>
      </c>
      <c r="KF352" s="23">
        <v>0</v>
      </c>
      <c r="KG352" s="23">
        <v>0</v>
      </c>
      <c r="KH352" s="23">
        <v>0</v>
      </c>
      <c r="KI352" s="23">
        <v>0</v>
      </c>
      <c r="KJ352" s="23">
        <v>0</v>
      </c>
      <c r="KK352" s="23">
        <v>0</v>
      </c>
      <c r="KL352" s="23">
        <v>0</v>
      </c>
      <c r="KM352" s="23">
        <v>0</v>
      </c>
      <c r="KN352" s="23">
        <v>0</v>
      </c>
      <c r="KO352" s="23">
        <v>0</v>
      </c>
      <c r="KP352" s="23">
        <v>1</v>
      </c>
      <c r="KQ352" s="23">
        <v>0</v>
      </c>
      <c r="KS352" s="23" t="s">
        <v>2728</v>
      </c>
      <c r="KT352" s="23" t="s">
        <v>786</v>
      </c>
      <c r="KV352" s="23">
        <v>200</v>
      </c>
      <c r="KW352" s="23">
        <v>200</v>
      </c>
      <c r="KY352" s="23">
        <v>100</v>
      </c>
      <c r="KZ352" s="23">
        <v>100</v>
      </c>
      <c r="LA352" s="23">
        <v>100</v>
      </c>
      <c r="LB352" s="23" t="s">
        <v>2728</v>
      </c>
      <c r="LC352" s="23" t="s">
        <v>807</v>
      </c>
      <c r="LF352" s="23" t="s">
        <v>781</v>
      </c>
      <c r="LG352" s="23" t="s">
        <v>811</v>
      </c>
      <c r="LH352" s="23">
        <v>0</v>
      </c>
      <c r="LI352" s="23">
        <v>0</v>
      </c>
      <c r="LJ352" s="23">
        <v>0</v>
      </c>
      <c r="LK352" s="23">
        <v>0</v>
      </c>
      <c r="LL352" s="23">
        <v>0</v>
      </c>
      <c r="LM352" s="23">
        <v>0</v>
      </c>
      <c r="LN352" s="23">
        <v>0</v>
      </c>
      <c r="LO352" s="23">
        <v>0</v>
      </c>
      <c r="LP352" s="23">
        <v>0</v>
      </c>
      <c r="LQ352" s="23">
        <v>0</v>
      </c>
      <c r="LR352" s="23">
        <v>0</v>
      </c>
      <c r="LS352" s="23">
        <v>0</v>
      </c>
      <c r="LT352" s="23">
        <v>1</v>
      </c>
      <c r="LU352" s="23">
        <v>0</v>
      </c>
      <c r="LW352" s="23" t="s">
        <v>2728</v>
      </c>
      <c r="LX352" s="23" t="s">
        <v>786</v>
      </c>
      <c r="LZ352" s="23">
        <v>300</v>
      </c>
      <c r="MA352" s="23">
        <v>300</v>
      </c>
      <c r="MC352" s="23">
        <v>300</v>
      </c>
      <c r="MD352" s="23">
        <v>0</v>
      </c>
      <c r="ME352" s="23">
        <v>0</v>
      </c>
      <c r="MG352" s="23" t="s">
        <v>782</v>
      </c>
      <c r="MI352" s="23" t="s">
        <v>783</v>
      </c>
      <c r="MJ352" s="23" t="s">
        <v>785</v>
      </c>
      <c r="NB352" s="23" t="s">
        <v>781</v>
      </c>
      <c r="ND352" s="23">
        <v>3000</v>
      </c>
      <c r="NE352" s="23">
        <v>3000</v>
      </c>
      <c r="NG352" s="23">
        <v>3000</v>
      </c>
      <c r="NH352" s="23">
        <v>0</v>
      </c>
      <c r="NI352" s="23">
        <v>0</v>
      </c>
      <c r="NK352" s="23" t="s">
        <v>807</v>
      </c>
      <c r="NN352" s="23" t="s">
        <v>781</v>
      </c>
      <c r="NO352" s="23" t="s">
        <v>784</v>
      </c>
      <c r="NP352" s="23">
        <v>1</v>
      </c>
      <c r="NQ352" s="23">
        <v>0</v>
      </c>
      <c r="NR352" s="23">
        <v>0</v>
      </c>
      <c r="NS352" s="23">
        <v>0</v>
      </c>
      <c r="NT352" s="23">
        <v>0</v>
      </c>
      <c r="NU352" s="23">
        <v>0</v>
      </c>
      <c r="NV352" s="23">
        <v>0</v>
      </c>
      <c r="NW352" s="23">
        <v>0</v>
      </c>
      <c r="NX352" s="23">
        <v>0</v>
      </c>
      <c r="NY352" s="23">
        <v>0</v>
      </c>
      <c r="NZ352" s="23">
        <v>0</v>
      </c>
      <c r="OA352" s="23">
        <v>0</v>
      </c>
      <c r="OB352" s="23">
        <v>0</v>
      </c>
      <c r="OC352" s="23">
        <v>0</v>
      </c>
      <c r="OF352" s="23" t="s">
        <v>786</v>
      </c>
      <c r="OH352" s="23">
        <v>200</v>
      </c>
      <c r="OI352" s="23">
        <v>200</v>
      </c>
      <c r="OK352" s="23">
        <v>150</v>
      </c>
      <c r="OL352" s="23">
        <v>33.333333333333329</v>
      </c>
      <c r="OM352" s="23">
        <v>50</v>
      </c>
      <c r="ON352" s="23" t="s">
        <v>2728</v>
      </c>
      <c r="OO352" s="23" t="s">
        <v>807</v>
      </c>
      <c r="OR352" s="23" t="s">
        <v>781</v>
      </c>
      <c r="OS352" s="23" t="s">
        <v>811</v>
      </c>
      <c r="OT352" s="23">
        <v>0</v>
      </c>
      <c r="OU352" s="23">
        <v>0</v>
      </c>
      <c r="OV352" s="23">
        <v>0</v>
      </c>
      <c r="OW352" s="23">
        <v>0</v>
      </c>
      <c r="OX352" s="23">
        <v>0</v>
      </c>
      <c r="OY352" s="23">
        <v>0</v>
      </c>
      <c r="OZ352" s="23">
        <v>0</v>
      </c>
      <c r="PA352" s="23">
        <v>0</v>
      </c>
      <c r="PB352" s="23">
        <v>0</v>
      </c>
      <c r="PC352" s="23">
        <v>0</v>
      </c>
      <c r="PD352" s="23">
        <v>0</v>
      </c>
      <c r="PE352" s="23">
        <v>0</v>
      </c>
      <c r="PF352" s="23">
        <v>1</v>
      </c>
      <c r="PG352" s="23">
        <v>0</v>
      </c>
      <c r="PI352" s="23" t="s">
        <v>3548</v>
      </c>
      <c r="PJ352" s="23" t="s">
        <v>786</v>
      </c>
      <c r="PL352" s="23">
        <v>150</v>
      </c>
      <c r="PM352" s="23">
        <v>150</v>
      </c>
      <c r="PO352" s="23">
        <v>100</v>
      </c>
      <c r="PP352" s="23">
        <v>50</v>
      </c>
      <c r="PQ352" s="23">
        <v>50</v>
      </c>
      <c r="PR352" s="23" t="s">
        <v>2728</v>
      </c>
      <c r="PS352" s="23" t="s">
        <v>807</v>
      </c>
      <c r="PV352" s="23" t="s">
        <v>781</v>
      </c>
      <c r="PW352" s="23" t="s">
        <v>811</v>
      </c>
      <c r="PX352" s="23">
        <v>0</v>
      </c>
      <c r="PY352" s="23">
        <v>0</v>
      </c>
      <c r="PZ352" s="23">
        <v>0</v>
      </c>
      <c r="QA352" s="23">
        <v>0</v>
      </c>
      <c r="QB352" s="23">
        <v>0</v>
      </c>
      <c r="QC352" s="23">
        <v>0</v>
      </c>
      <c r="QD352" s="23">
        <v>0</v>
      </c>
      <c r="QE352" s="23">
        <v>0</v>
      </c>
      <c r="QF352" s="23">
        <v>0</v>
      </c>
      <c r="QG352" s="23">
        <v>0</v>
      </c>
      <c r="QH352" s="23">
        <v>0</v>
      </c>
      <c r="QI352" s="23">
        <v>0</v>
      </c>
      <c r="QJ352" s="23">
        <v>1</v>
      </c>
      <c r="QK352" s="23">
        <v>0</v>
      </c>
      <c r="QM352" s="23" t="s">
        <v>3544</v>
      </c>
      <c r="QN352" s="23" t="s">
        <v>781</v>
      </c>
      <c r="QP352" s="23">
        <v>1300</v>
      </c>
      <c r="QQ352" s="23">
        <v>1300</v>
      </c>
      <c r="QS352" s="23">
        <v>1300</v>
      </c>
      <c r="QT352" s="23">
        <v>0</v>
      </c>
      <c r="QU352" s="23">
        <v>0</v>
      </c>
      <c r="QW352" s="23" t="s">
        <v>782</v>
      </c>
      <c r="QY352" s="23" t="s">
        <v>783</v>
      </c>
      <c r="QZ352" s="23" t="s">
        <v>785</v>
      </c>
      <c r="RR352" s="23" t="s">
        <v>786</v>
      </c>
      <c r="RT352" s="23">
        <v>250</v>
      </c>
      <c r="RU352" s="23">
        <v>250</v>
      </c>
      <c r="RW352" s="23">
        <v>250</v>
      </c>
      <c r="RX352" s="23">
        <v>0</v>
      </c>
      <c r="RY352" s="23">
        <v>0</v>
      </c>
      <c r="SA352" s="23" t="s">
        <v>782</v>
      </c>
      <c r="SC352" s="23" t="s">
        <v>783</v>
      </c>
      <c r="SD352" s="23" t="s">
        <v>785</v>
      </c>
      <c r="SV352" s="23" t="s">
        <v>786</v>
      </c>
      <c r="SX352" s="23">
        <v>100</v>
      </c>
      <c r="SY352" s="23">
        <v>100</v>
      </c>
      <c r="TA352" s="23">
        <v>100</v>
      </c>
      <c r="TB352" s="23">
        <v>0</v>
      </c>
      <c r="TC352" s="23">
        <v>0</v>
      </c>
      <c r="TE352" s="23" t="s">
        <v>782</v>
      </c>
      <c r="TG352" s="23" t="s">
        <v>783</v>
      </c>
      <c r="TH352" s="23" t="s">
        <v>785</v>
      </c>
      <c r="TZ352" s="23" t="s">
        <v>781</v>
      </c>
      <c r="UB352" s="23">
        <v>200</v>
      </c>
      <c r="UC352" s="23">
        <v>200</v>
      </c>
      <c r="UE352" s="23">
        <v>200</v>
      </c>
      <c r="UF352" s="23">
        <v>0</v>
      </c>
      <c r="UG352" s="23">
        <v>0</v>
      </c>
      <c r="UI352" s="23" t="s">
        <v>782</v>
      </c>
      <c r="UK352" s="23" t="s">
        <v>783</v>
      </c>
      <c r="UL352" s="23" t="s">
        <v>785</v>
      </c>
      <c r="VD352" s="23" t="s">
        <v>781</v>
      </c>
      <c r="VF352" s="23">
        <v>1000</v>
      </c>
      <c r="VG352" s="23">
        <v>1000</v>
      </c>
      <c r="VI352" s="23">
        <v>1000</v>
      </c>
      <c r="VJ352" s="23">
        <v>0</v>
      </c>
      <c r="VK352" s="23">
        <v>0</v>
      </c>
      <c r="VM352" s="23" t="s">
        <v>782</v>
      </c>
      <c r="VO352" s="23" t="s">
        <v>783</v>
      </c>
      <c r="VP352" s="23" t="s">
        <v>785</v>
      </c>
      <c r="WH352" s="23" t="s">
        <v>781</v>
      </c>
      <c r="WJ352" s="23">
        <v>3000</v>
      </c>
      <c r="WK352" s="23">
        <v>3000</v>
      </c>
      <c r="WM352" s="23">
        <v>3000</v>
      </c>
      <c r="WN352" s="23">
        <v>0</v>
      </c>
      <c r="WO352" s="23">
        <v>0</v>
      </c>
      <c r="WQ352" s="23" t="s">
        <v>782</v>
      </c>
      <c r="WS352" s="23" t="s">
        <v>783</v>
      </c>
      <c r="WT352" s="23" t="s">
        <v>785</v>
      </c>
      <c r="XL352" s="23" t="s">
        <v>781</v>
      </c>
      <c r="XN352" s="23">
        <v>50</v>
      </c>
      <c r="XO352" s="23">
        <v>50</v>
      </c>
      <c r="XP352" s="23">
        <v>0</v>
      </c>
      <c r="XQ352" s="23">
        <v>0</v>
      </c>
      <c r="XS352" s="23" t="s">
        <v>807</v>
      </c>
      <c r="XV352" s="23" t="s">
        <v>785</v>
      </c>
      <c r="YN352" s="23" t="s">
        <v>781</v>
      </c>
      <c r="YP352" s="23">
        <v>700</v>
      </c>
      <c r="YQ352" s="23">
        <v>700</v>
      </c>
      <c r="YS352" s="23">
        <v>625</v>
      </c>
      <c r="YT352" s="23">
        <v>12</v>
      </c>
      <c r="YU352" s="23">
        <v>75</v>
      </c>
      <c r="YV352" s="23" t="s">
        <v>2728</v>
      </c>
      <c r="YW352" s="23" t="s">
        <v>782</v>
      </c>
      <c r="YY352" s="23" t="s">
        <v>783</v>
      </c>
      <c r="YZ352" s="23" t="s">
        <v>781</v>
      </c>
      <c r="ZA352" s="23" t="s">
        <v>2430</v>
      </c>
      <c r="ZB352" s="23">
        <v>1</v>
      </c>
      <c r="ZC352" s="23">
        <v>1</v>
      </c>
      <c r="ZD352" s="23">
        <v>0</v>
      </c>
      <c r="ZE352" s="23">
        <v>0</v>
      </c>
      <c r="ZF352" s="23">
        <v>0</v>
      </c>
      <c r="ZG352" s="23">
        <v>0</v>
      </c>
      <c r="ZH352" s="23">
        <v>0</v>
      </c>
      <c r="ZI352" s="23">
        <v>0</v>
      </c>
      <c r="ZJ352" s="23">
        <v>0</v>
      </c>
      <c r="ZK352" s="23">
        <v>0</v>
      </c>
      <c r="ZL352" s="23">
        <v>0</v>
      </c>
      <c r="ZM352" s="23">
        <v>0</v>
      </c>
      <c r="ZN352" s="23">
        <v>0</v>
      </c>
      <c r="ZO352" s="23">
        <v>0</v>
      </c>
      <c r="ZR352" s="23" t="s">
        <v>781</v>
      </c>
      <c r="ZT352" s="23" t="s">
        <v>785</v>
      </c>
      <c r="ZU352" s="23">
        <v>25</v>
      </c>
      <c r="ZV352" s="23">
        <v>25</v>
      </c>
      <c r="AAB352" s="23" t="s">
        <v>2185</v>
      </c>
      <c r="AAC352" s="25">
        <v>175016717</v>
      </c>
      <c r="AAD352" s="23">
        <v>44316.490682870368</v>
      </c>
      <c r="AAF352" s="23" t="s">
        <v>2172</v>
      </c>
      <c r="AAG352" s="23" t="s">
        <v>2173</v>
      </c>
      <c r="AAJ352" s="23">
        <v>381</v>
      </c>
    </row>
    <row r="353" spans="1:712" x14ac:dyDescent="0.3">
      <c r="A353" s="23" t="s">
        <v>3554</v>
      </c>
      <c r="B353" s="25">
        <v>44316.261250069452</v>
      </c>
      <c r="C353" s="25">
        <v>44316.298028229168</v>
      </c>
      <c r="D353" s="25">
        <v>44316</v>
      </c>
      <c r="E353" s="23" t="s">
        <v>3532</v>
      </c>
      <c r="F353" s="23" t="s">
        <v>777</v>
      </c>
      <c r="G353" s="25">
        <v>44316</v>
      </c>
      <c r="H353" s="23" t="s">
        <v>778</v>
      </c>
      <c r="I353" s="23" t="s">
        <v>779</v>
      </c>
      <c r="J353" s="23" t="s">
        <v>779</v>
      </c>
      <c r="K353" s="23" t="s">
        <v>779</v>
      </c>
      <c r="L353" s="23" t="s">
        <v>793</v>
      </c>
      <c r="M353" s="23" t="s">
        <v>3555</v>
      </c>
      <c r="N353" s="23" t="s">
        <v>3556</v>
      </c>
      <c r="O353" s="23">
        <v>1</v>
      </c>
      <c r="P353" s="23">
        <v>1</v>
      </c>
      <c r="Q353" s="23">
        <v>1</v>
      </c>
      <c r="R353" s="23">
        <v>1</v>
      </c>
      <c r="S353" s="23">
        <v>1</v>
      </c>
      <c r="T353" s="23">
        <v>1</v>
      </c>
      <c r="U353" s="23">
        <v>1</v>
      </c>
      <c r="V353" s="23">
        <v>1</v>
      </c>
      <c r="W353" s="23">
        <v>1</v>
      </c>
      <c r="X353" s="23">
        <v>1</v>
      </c>
      <c r="Y353" s="23">
        <v>1</v>
      </c>
      <c r="Z353" s="23">
        <v>1</v>
      </c>
      <c r="AA353" s="23">
        <v>1</v>
      </c>
      <c r="AB353" s="23">
        <v>1</v>
      </c>
      <c r="AC353" s="23">
        <v>1</v>
      </c>
      <c r="AD353" s="23">
        <v>1</v>
      </c>
      <c r="AE353" s="23">
        <v>1</v>
      </c>
      <c r="AF353" s="23">
        <v>1</v>
      </c>
      <c r="AG353" s="23">
        <v>1</v>
      </c>
      <c r="AH353" s="23">
        <v>1</v>
      </c>
      <c r="AI353" s="23">
        <v>1</v>
      </c>
      <c r="AJ353" s="23">
        <v>1</v>
      </c>
      <c r="AK353" s="23">
        <v>1</v>
      </c>
      <c r="AL353" s="23" t="s">
        <v>781</v>
      </c>
      <c r="AN353" s="23">
        <v>1500</v>
      </c>
      <c r="AO353" s="23">
        <v>1500</v>
      </c>
      <c r="AQ353" s="23">
        <v>1500</v>
      </c>
      <c r="AR353" s="23">
        <v>0</v>
      </c>
      <c r="AS353" s="23">
        <v>0</v>
      </c>
      <c r="AU353" s="23" t="s">
        <v>782</v>
      </c>
      <c r="AW353" s="23" t="s">
        <v>783</v>
      </c>
      <c r="AX353" s="23" t="s">
        <v>781</v>
      </c>
      <c r="AY353" s="23" t="s">
        <v>3542</v>
      </c>
      <c r="AZ353" s="23">
        <v>1</v>
      </c>
      <c r="BA353" s="23">
        <v>1</v>
      </c>
      <c r="BB353" s="23">
        <v>0</v>
      </c>
      <c r="BC353" s="23">
        <v>0</v>
      </c>
      <c r="BD353" s="23">
        <v>0</v>
      </c>
      <c r="BE353" s="23">
        <v>0</v>
      </c>
      <c r="BF353" s="23">
        <v>0</v>
      </c>
      <c r="BG353" s="23">
        <v>0</v>
      </c>
      <c r="BH353" s="23">
        <v>0</v>
      </c>
      <c r="BI353" s="23">
        <v>0</v>
      </c>
      <c r="BJ353" s="23">
        <v>0</v>
      </c>
      <c r="BK353" s="23">
        <v>0</v>
      </c>
      <c r="BL353" s="23">
        <v>0</v>
      </c>
      <c r="BM353" s="23">
        <v>0</v>
      </c>
      <c r="BP353" s="23" t="s">
        <v>781</v>
      </c>
      <c r="BR353" s="23">
        <v>1500</v>
      </c>
      <c r="BS353" s="23">
        <v>1500</v>
      </c>
      <c r="BU353" s="23">
        <v>2000</v>
      </c>
      <c r="BV353" s="23">
        <v>-25</v>
      </c>
      <c r="BW353" s="23">
        <v>-500</v>
      </c>
      <c r="BX353" s="23" t="s">
        <v>2720</v>
      </c>
      <c r="BY353" s="23" t="s">
        <v>796</v>
      </c>
      <c r="BZ353" s="23" t="s">
        <v>824</v>
      </c>
      <c r="CB353" s="23" t="s">
        <v>781</v>
      </c>
      <c r="CC353" s="23" t="s">
        <v>784</v>
      </c>
      <c r="CD353" s="23">
        <v>1</v>
      </c>
      <c r="CE353" s="23">
        <v>0</v>
      </c>
      <c r="CF353" s="23">
        <v>0</v>
      </c>
      <c r="CG353" s="23">
        <v>0</v>
      </c>
      <c r="CH353" s="23">
        <v>0</v>
      </c>
      <c r="CI353" s="23">
        <v>0</v>
      </c>
      <c r="CJ353" s="23">
        <v>0</v>
      </c>
      <c r="CK353" s="23">
        <v>0</v>
      </c>
      <c r="CL353" s="23">
        <v>0</v>
      </c>
      <c r="CM353" s="23">
        <v>0</v>
      </c>
      <c r="CN353" s="23">
        <v>0</v>
      </c>
      <c r="CO353" s="23">
        <v>0</v>
      </c>
      <c r="CP353" s="23">
        <v>0</v>
      </c>
      <c r="CQ353" s="23">
        <v>0</v>
      </c>
      <c r="CT353" s="23" t="s">
        <v>781</v>
      </c>
      <c r="CV353" s="23">
        <v>3000</v>
      </c>
      <c r="CW353" s="23">
        <v>3000</v>
      </c>
      <c r="CY353" s="23">
        <v>3000</v>
      </c>
      <c r="CZ353" s="23">
        <v>0</v>
      </c>
      <c r="DA353" s="23">
        <v>0</v>
      </c>
      <c r="DC353" s="23" t="s">
        <v>782</v>
      </c>
      <c r="DE353" s="23" t="s">
        <v>783</v>
      </c>
      <c r="DF353" s="23" t="s">
        <v>781</v>
      </c>
      <c r="DG353" s="23" t="s">
        <v>784</v>
      </c>
      <c r="DH353" s="23">
        <v>1</v>
      </c>
      <c r="DI353" s="23">
        <v>0</v>
      </c>
      <c r="DJ353" s="23">
        <v>0</v>
      </c>
      <c r="DK353" s="23">
        <v>0</v>
      </c>
      <c r="DL353" s="23">
        <v>0</v>
      </c>
      <c r="DM353" s="23">
        <v>0</v>
      </c>
      <c r="DN353" s="23">
        <v>0</v>
      </c>
      <c r="DO353" s="23">
        <v>0</v>
      </c>
      <c r="DP353" s="23">
        <v>0</v>
      </c>
      <c r="DQ353" s="23">
        <v>0</v>
      </c>
      <c r="DR353" s="23">
        <v>0</v>
      </c>
      <c r="DS353" s="23">
        <v>0</v>
      </c>
      <c r="DT353" s="23">
        <v>0</v>
      </c>
      <c r="DU353" s="23">
        <v>0</v>
      </c>
      <c r="DX353" s="23" t="s">
        <v>781</v>
      </c>
      <c r="DZ353" s="23">
        <v>6000</v>
      </c>
      <c r="EA353" s="23">
        <v>6000</v>
      </c>
      <c r="EC353" s="23">
        <v>6000</v>
      </c>
      <c r="ED353" s="23">
        <v>0</v>
      </c>
      <c r="EE353" s="23">
        <v>0</v>
      </c>
      <c r="EG353" s="23" t="s">
        <v>782</v>
      </c>
      <c r="EI353" s="23" t="s">
        <v>783</v>
      </c>
      <c r="EJ353" s="23" t="s">
        <v>781</v>
      </c>
      <c r="EK353" s="23" t="s">
        <v>784</v>
      </c>
      <c r="EL353" s="23">
        <v>1</v>
      </c>
      <c r="EM353" s="23">
        <v>0</v>
      </c>
      <c r="EN353" s="23">
        <v>0</v>
      </c>
      <c r="EO353" s="23">
        <v>0</v>
      </c>
      <c r="EP353" s="23">
        <v>0</v>
      </c>
      <c r="EQ353" s="23">
        <v>0</v>
      </c>
      <c r="ER353" s="23">
        <v>0</v>
      </c>
      <c r="ES353" s="23">
        <v>0</v>
      </c>
      <c r="ET353" s="23">
        <v>0</v>
      </c>
      <c r="EU353" s="23">
        <v>0</v>
      </c>
      <c r="EV353" s="23">
        <v>0</v>
      </c>
      <c r="EW353" s="23">
        <v>0</v>
      </c>
      <c r="EX353" s="23">
        <v>0</v>
      </c>
      <c r="EY353" s="23">
        <v>0</v>
      </c>
      <c r="FB353" s="23" t="s">
        <v>781</v>
      </c>
      <c r="FD353" s="23">
        <v>2500</v>
      </c>
      <c r="FE353" s="23">
        <v>2500</v>
      </c>
      <c r="FG353" s="23">
        <v>2500</v>
      </c>
      <c r="FH353" s="23">
        <v>0</v>
      </c>
      <c r="FI353" s="23">
        <v>0</v>
      </c>
      <c r="FK353" s="23" t="s">
        <v>782</v>
      </c>
      <c r="FM353" s="23" t="s">
        <v>783</v>
      </c>
      <c r="FN353" s="23" t="s">
        <v>781</v>
      </c>
      <c r="FO353" s="23" t="s">
        <v>784</v>
      </c>
      <c r="FP353" s="23">
        <v>1</v>
      </c>
      <c r="FQ353" s="23">
        <v>0</v>
      </c>
      <c r="FR353" s="23">
        <v>0</v>
      </c>
      <c r="FS353" s="23">
        <v>0</v>
      </c>
      <c r="FT353" s="23">
        <v>0</v>
      </c>
      <c r="FU353" s="23">
        <v>0</v>
      </c>
      <c r="FV353" s="23">
        <v>0</v>
      </c>
      <c r="FW353" s="23">
        <v>0</v>
      </c>
      <c r="FX353" s="23">
        <v>0</v>
      </c>
      <c r="FY353" s="23">
        <v>0</v>
      </c>
      <c r="FZ353" s="23">
        <v>0</v>
      </c>
      <c r="GA353" s="23">
        <v>0</v>
      </c>
      <c r="GB353" s="23">
        <v>0</v>
      </c>
      <c r="GC353" s="23">
        <v>0</v>
      </c>
      <c r="GF353" s="23" t="s">
        <v>781</v>
      </c>
      <c r="GH353" s="23">
        <v>15000</v>
      </c>
      <c r="GI353" s="23">
        <v>15000</v>
      </c>
      <c r="GJ353" s="23">
        <v>0</v>
      </c>
      <c r="GK353" s="23">
        <v>0</v>
      </c>
      <c r="GM353" s="23" t="s">
        <v>782</v>
      </c>
      <c r="GO353" s="23" t="s">
        <v>783</v>
      </c>
      <c r="GP353" s="23" t="s">
        <v>781</v>
      </c>
      <c r="GQ353" s="23" t="s">
        <v>784</v>
      </c>
      <c r="GR353" s="23">
        <v>1</v>
      </c>
      <c r="GS353" s="23">
        <v>0</v>
      </c>
      <c r="GT353" s="23">
        <v>0</v>
      </c>
      <c r="GU353" s="23">
        <v>0</v>
      </c>
      <c r="GV353" s="23">
        <v>0</v>
      </c>
      <c r="GW353" s="23">
        <v>0</v>
      </c>
      <c r="GX353" s="23">
        <v>0</v>
      </c>
      <c r="GY353" s="23">
        <v>0</v>
      </c>
      <c r="GZ353" s="23">
        <v>0</v>
      </c>
      <c r="HA353" s="23">
        <v>0</v>
      </c>
      <c r="HB353" s="23">
        <v>0</v>
      </c>
      <c r="HC353" s="23">
        <v>0</v>
      </c>
      <c r="HD353" s="23">
        <v>0</v>
      </c>
      <c r="HE353" s="23">
        <v>0</v>
      </c>
      <c r="HH353" s="23" t="s">
        <v>781</v>
      </c>
      <c r="HJ353" s="23">
        <v>3000</v>
      </c>
      <c r="HK353" s="23">
        <v>3000</v>
      </c>
      <c r="HM353" s="23">
        <v>3000</v>
      </c>
      <c r="HN353" s="23">
        <v>0</v>
      </c>
      <c r="HO353" s="23">
        <v>0</v>
      </c>
      <c r="HQ353" s="23" t="s">
        <v>782</v>
      </c>
      <c r="HS353" s="23" t="s">
        <v>783</v>
      </c>
      <c r="HT353" s="23" t="s">
        <v>781</v>
      </c>
      <c r="HU353" s="23" t="s">
        <v>784</v>
      </c>
      <c r="HV353" s="23">
        <v>1</v>
      </c>
      <c r="HW353" s="23">
        <v>0</v>
      </c>
      <c r="HX353" s="23">
        <v>0</v>
      </c>
      <c r="HY353" s="23">
        <v>0</v>
      </c>
      <c r="HZ353" s="23">
        <v>0</v>
      </c>
      <c r="IA353" s="23">
        <v>0</v>
      </c>
      <c r="IB353" s="23">
        <v>0</v>
      </c>
      <c r="IC353" s="23">
        <v>0</v>
      </c>
      <c r="ID353" s="23">
        <v>0</v>
      </c>
      <c r="IE353" s="23">
        <v>0</v>
      </c>
      <c r="IF353" s="23">
        <v>0</v>
      </c>
      <c r="IG353" s="23">
        <v>0</v>
      </c>
      <c r="IH353" s="23">
        <v>0</v>
      </c>
      <c r="II353" s="23">
        <v>0</v>
      </c>
      <c r="IL353" s="23" t="s">
        <v>781</v>
      </c>
      <c r="IN353" s="23">
        <v>7000</v>
      </c>
      <c r="IO353" s="23">
        <v>7000</v>
      </c>
      <c r="IQ353" s="23">
        <v>7000</v>
      </c>
      <c r="IR353" s="23">
        <v>0</v>
      </c>
      <c r="IS353" s="23">
        <v>0</v>
      </c>
      <c r="IU353" s="23" t="s">
        <v>782</v>
      </c>
      <c r="IW353" s="23" t="s">
        <v>783</v>
      </c>
      <c r="IX353" s="23" t="s">
        <v>781</v>
      </c>
      <c r="IY353" s="23" t="s">
        <v>784</v>
      </c>
      <c r="IZ353" s="23">
        <v>1</v>
      </c>
      <c r="JA353" s="23">
        <v>0</v>
      </c>
      <c r="JB353" s="23">
        <v>0</v>
      </c>
      <c r="JC353" s="23">
        <v>0</v>
      </c>
      <c r="JD353" s="23">
        <v>0</v>
      </c>
      <c r="JE353" s="23">
        <v>0</v>
      </c>
      <c r="JF353" s="23">
        <v>0</v>
      </c>
      <c r="JG353" s="23">
        <v>0</v>
      </c>
      <c r="JH353" s="23">
        <v>0</v>
      </c>
      <c r="JI353" s="23">
        <v>0</v>
      </c>
      <c r="JJ353" s="23">
        <v>0</v>
      </c>
      <c r="JK353" s="23">
        <v>0</v>
      </c>
      <c r="JL353" s="23">
        <v>0</v>
      </c>
      <c r="JM353" s="23">
        <v>0</v>
      </c>
      <c r="JP353" s="23" t="s">
        <v>786</v>
      </c>
      <c r="JR353" s="23">
        <v>150</v>
      </c>
      <c r="JS353" s="23">
        <v>150</v>
      </c>
      <c r="JU353" s="23">
        <v>150</v>
      </c>
      <c r="JV353" s="23">
        <v>0</v>
      </c>
      <c r="JW353" s="23">
        <v>0</v>
      </c>
      <c r="JY353" s="23" t="s">
        <v>807</v>
      </c>
      <c r="KB353" s="23" t="s">
        <v>781</v>
      </c>
      <c r="KC353" s="23" t="s">
        <v>811</v>
      </c>
      <c r="KD353" s="23">
        <v>0</v>
      </c>
      <c r="KE353" s="23">
        <v>0</v>
      </c>
      <c r="KF353" s="23">
        <v>0</v>
      </c>
      <c r="KG353" s="23">
        <v>0</v>
      </c>
      <c r="KH353" s="23">
        <v>0</v>
      </c>
      <c r="KI353" s="23">
        <v>0</v>
      </c>
      <c r="KJ353" s="23">
        <v>0</v>
      </c>
      <c r="KK353" s="23">
        <v>0</v>
      </c>
      <c r="KL353" s="23">
        <v>0</v>
      </c>
      <c r="KM353" s="23">
        <v>0</v>
      </c>
      <c r="KN353" s="23">
        <v>0</v>
      </c>
      <c r="KO353" s="23">
        <v>0</v>
      </c>
      <c r="KP353" s="23">
        <v>1</v>
      </c>
      <c r="KQ353" s="23">
        <v>0</v>
      </c>
      <c r="KS353" s="23" t="s">
        <v>3544</v>
      </c>
      <c r="KT353" s="23" t="s">
        <v>786</v>
      </c>
      <c r="KV353" s="23">
        <v>200</v>
      </c>
      <c r="KW353" s="23">
        <v>200</v>
      </c>
      <c r="KY353" s="23">
        <v>100</v>
      </c>
      <c r="KZ353" s="23">
        <v>100</v>
      </c>
      <c r="LA353" s="23">
        <v>100</v>
      </c>
      <c r="LB353" s="23" t="s">
        <v>3557</v>
      </c>
      <c r="LC353" s="23" t="s">
        <v>807</v>
      </c>
      <c r="LF353" s="23" t="s">
        <v>781</v>
      </c>
      <c r="LG353" s="23" t="s">
        <v>810</v>
      </c>
      <c r="LH353" s="23">
        <v>0</v>
      </c>
      <c r="LI353" s="23">
        <v>0</v>
      </c>
      <c r="LJ353" s="23">
        <v>0</v>
      </c>
      <c r="LK353" s="23">
        <v>0</v>
      </c>
      <c r="LL353" s="23">
        <v>0</v>
      </c>
      <c r="LM353" s="23">
        <v>1</v>
      </c>
      <c r="LN353" s="23">
        <v>0</v>
      </c>
      <c r="LO353" s="23">
        <v>0</v>
      </c>
      <c r="LP353" s="23">
        <v>0</v>
      </c>
      <c r="LQ353" s="23">
        <v>0</v>
      </c>
      <c r="LR353" s="23">
        <v>0</v>
      </c>
      <c r="LS353" s="23">
        <v>0</v>
      </c>
      <c r="LT353" s="23">
        <v>0</v>
      </c>
      <c r="LU353" s="23">
        <v>0</v>
      </c>
      <c r="LX353" s="23" t="s">
        <v>786</v>
      </c>
      <c r="LZ353" s="23">
        <v>300</v>
      </c>
      <c r="MA353" s="23">
        <v>300</v>
      </c>
      <c r="MC353" s="23">
        <v>300</v>
      </c>
      <c r="MD353" s="23">
        <v>0</v>
      </c>
      <c r="ME353" s="23">
        <v>0</v>
      </c>
      <c r="MG353" s="23" t="s">
        <v>782</v>
      </c>
      <c r="MI353" s="23" t="s">
        <v>783</v>
      </c>
      <c r="MJ353" s="23" t="s">
        <v>785</v>
      </c>
      <c r="NB353" s="23" t="s">
        <v>781</v>
      </c>
      <c r="ND353" s="23">
        <v>3000</v>
      </c>
      <c r="NE353" s="23">
        <v>3000</v>
      </c>
      <c r="NG353" s="23">
        <v>3000</v>
      </c>
      <c r="NH353" s="23">
        <v>0</v>
      </c>
      <c r="NI353" s="23">
        <v>0</v>
      </c>
      <c r="NK353" s="23" t="s">
        <v>807</v>
      </c>
      <c r="NN353" s="23" t="s">
        <v>781</v>
      </c>
      <c r="NO353" s="23" t="s">
        <v>784</v>
      </c>
      <c r="NP353" s="23">
        <v>1</v>
      </c>
      <c r="NQ353" s="23">
        <v>0</v>
      </c>
      <c r="NR353" s="23">
        <v>0</v>
      </c>
      <c r="NS353" s="23">
        <v>0</v>
      </c>
      <c r="NT353" s="23">
        <v>0</v>
      </c>
      <c r="NU353" s="23">
        <v>0</v>
      </c>
      <c r="NV353" s="23">
        <v>0</v>
      </c>
      <c r="NW353" s="23">
        <v>0</v>
      </c>
      <c r="NX353" s="23">
        <v>0</v>
      </c>
      <c r="NY353" s="23">
        <v>0</v>
      </c>
      <c r="NZ353" s="23">
        <v>0</v>
      </c>
      <c r="OA353" s="23">
        <v>0</v>
      </c>
      <c r="OB353" s="23">
        <v>0</v>
      </c>
      <c r="OC353" s="23">
        <v>0</v>
      </c>
      <c r="OF353" s="23" t="s">
        <v>786</v>
      </c>
      <c r="OH353" s="23">
        <v>150</v>
      </c>
      <c r="OI353" s="23">
        <v>150</v>
      </c>
      <c r="OK353" s="23">
        <v>150</v>
      </c>
      <c r="OL353" s="23">
        <v>0</v>
      </c>
      <c r="OM353" s="23">
        <v>0</v>
      </c>
      <c r="OO353" s="23" t="s">
        <v>807</v>
      </c>
      <c r="OR353" s="23" t="s">
        <v>781</v>
      </c>
      <c r="OS353" s="23" t="s">
        <v>811</v>
      </c>
      <c r="OT353" s="23">
        <v>0</v>
      </c>
      <c r="OU353" s="23">
        <v>0</v>
      </c>
      <c r="OV353" s="23">
        <v>0</v>
      </c>
      <c r="OW353" s="23">
        <v>0</v>
      </c>
      <c r="OX353" s="23">
        <v>0</v>
      </c>
      <c r="OY353" s="23">
        <v>0</v>
      </c>
      <c r="OZ353" s="23">
        <v>0</v>
      </c>
      <c r="PA353" s="23">
        <v>0</v>
      </c>
      <c r="PB353" s="23">
        <v>0</v>
      </c>
      <c r="PC353" s="23">
        <v>0</v>
      </c>
      <c r="PD353" s="23">
        <v>0</v>
      </c>
      <c r="PE353" s="23">
        <v>0</v>
      </c>
      <c r="PF353" s="23">
        <v>1</v>
      </c>
      <c r="PG353" s="23">
        <v>0</v>
      </c>
      <c r="PI353" s="23" t="s">
        <v>3558</v>
      </c>
      <c r="PJ353" s="23" t="s">
        <v>786</v>
      </c>
      <c r="PL353" s="23">
        <v>200</v>
      </c>
      <c r="PM353" s="23">
        <v>200</v>
      </c>
      <c r="PO353" s="23">
        <v>100</v>
      </c>
      <c r="PP353" s="23">
        <v>100</v>
      </c>
      <c r="PQ353" s="23">
        <v>100</v>
      </c>
      <c r="PR353" s="23" t="s">
        <v>2728</v>
      </c>
      <c r="PS353" s="23" t="s">
        <v>782</v>
      </c>
      <c r="PU353" s="23" t="s">
        <v>827</v>
      </c>
      <c r="PV353" s="23" t="s">
        <v>781</v>
      </c>
      <c r="PW353" s="23" t="s">
        <v>811</v>
      </c>
      <c r="PX353" s="23">
        <v>0</v>
      </c>
      <c r="PY353" s="23">
        <v>0</v>
      </c>
      <c r="PZ353" s="23">
        <v>0</v>
      </c>
      <c r="QA353" s="23">
        <v>0</v>
      </c>
      <c r="QB353" s="23">
        <v>0</v>
      </c>
      <c r="QC353" s="23">
        <v>0</v>
      </c>
      <c r="QD353" s="23">
        <v>0</v>
      </c>
      <c r="QE353" s="23">
        <v>0</v>
      </c>
      <c r="QF353" s="23">
        <v>0</v>
      </c>
      <c r="QG353" s="23">
        <v>0</v>
      </c>
      <c r="QH353" s="23">
        <v>0</v>
      </c>
      <c r="QI353" s="23">
        <v>0</v>
      </c>
      <c r="QJ353" s="23">
        <v>1</v>
      </c>
      <c r="QK353" s="23">
        <v>0</v>
      </c>
      <c r="QM353" s="23" t="s">
        <v>3544</v>
      </c>
      <c r="QN353" s="23" t="s">
        <v>781</v>
      </c>
      <c r="QP353" s="23">
        <v>1300</v>
      </c>
      <c r="QQ353" s="23">
        <v>1300</v>
      </c>
      <c r="QS353" s="23">
        <v>1300</v>
      </c>
      <c r="QT353" s="23">
        <v>0</v>
      </c>
      <c r="QU353" s="23">
        <v>0</v>
      </c>
      <c r="QW353" s="23" t="s">
        <v>782</v>
      </c>
      <c r="QY353" s="23" t="s">
        <v>783</v>
      </c>
      <c r="QZ353" s="23" t="s">
        <v>781</v>
      </c>
      <c r="RA353" s="23" t="s">
        <v>784</v>
      </c>
      <c r="RB353" s="23">
        <v>1</v>
      </c>
      <c r="RC353" s="23">
        <v>0</v>
      </c>
      <c r="RD353" s="23">
        <v>0</v>
      </c>
      <c r="RE353" s="23">
        <v>0</v>
      </c>
      <c r="RF353" s="23">
        <v>0</v>
      </c>
      <c r="RG353" s="23">
        <v>0</v>
      </c>
      <c r="RH353" s="23">
        <v>0</v>
      </c>
      <c r="RI353" s="23">
        <v>0</v>
      </c>
      <c r="RJ353" s="23">
        <v>0</v>
      </c>
      <c r="RK353" s="23">
        <v>0</v>
      </c>
      <c r="RL353" s="23">
        <v>0</v>
      </c>
      <c r="RM353" s="23">
        <v>0</v>
      </c>
      <c r="RN353" s="23">
        <v>0</v>
      </c>
      <c r="RO353" s="23">
        <v>0</v>
      </c>
      <c r="RR353" s="23" t="s">
        <v>786</v>
      </c>
      <c r="RT353" s="23">
        <v>250</v>
      </c>
      <c r="RU353" s="23">
        <v>250</v>
      </c>
      <c r="RW353" s="23">
        <v>250</v>
      </c>
      <c r="RX353" s="23">
        <v>0</v>
      </c>
      <c r="RY353" s="23">
        <v>0</v>
      </c>
      <c r="SA353" s="23" t="s">
        <v>782</v>
      </c>
      <c r="SC353" s="23" t="s">
        <v>783</v>
      </c>
      <c r="SD353" s="23" t="s">
        <v>781</v>
      </c>
      <c r="SE353" s="23" t="s">
        <v>784</v>
      </c>
      <c r="SF353" s="23">
        <v>1</v>
      </c>
      <c r="SG353" s="23">
        <v>0</v>
      </c>
      <c r="SH353" s="23">
        <v>0</v>
      </c>
      <c r="SI353" s="23">
        <v>0</v>
      </c>
      <c r="SJ353" s="23">
        <v>0</v>
      </c>
      <c r="SK353" s="23">
        <v>0</v>
      </c>
      <c r="SL353" s="23">
        <v>0</v>
      </c>
      <c r="SM353" s="23">
        <v>0</v>
      </c>
      <c r="SN353" s="23">
        <v>0</v>
      </c>
      <c r="SO353" s="23">
        <v>0</v>
      </c>
      <c r="SP353" s="23">
        <v>0</v>
      </c>
      <c r="SQ353" s="23">
        <v>0</v>
      </c>
      <c r="SR353" s="23">
        <v>0</v>
      </c>
      <c r="SS353" s="23">
        <v>0</v>
      </c>
      <c r="SV353" s="23" t="s">
        <v>786</v>
      </c>
      <c r="SX353" s="23">
        <v>100</v>
      </c>
      <c r="SY353" s="23">
        <v>100</v>
      </c>
      <c r="TA353" s="23">
        <v>100</v>
      </c>
      <c r="TB353" s="23">
        <v>0</v>
      </c>
      <c r="TC353" s="23">
        <v>0</v>
      </c>
      <c r="TE353" s="23" t="s">
        <v>782</v>
      </c>
      <c r="TG353" s="23" t="s">
        <v>783</v>
      </c>
      <c r="TH353" s="23" t="s">
        <v>781</v>
      </c>
      <c r="TI353" s="23" t="s">
        <v>784</v>
      </c>
      <c r="TJ353" s="23">
        <v>1</v>
      </c>
      <c r="TK353" s="23">
        <v>0</v>
      </c>
      <c r="TL353" s="23">
        <v>0</v>
      </c>
      <c r="TM353" s="23">
        <v>0</v>
      </c>
      <c r="TN353" s="23">
        <v>0</v>
      </c>
      <c r="TO353" s="23">
        <v>0</v>
      </c>
      <c r="TP353" s="23">
        <v>0</v>
      </c>
      <c r="TQ353" s="23">
        <v>0</v>
      </c>
      <c r="TR353" s="23">
        <v>0</v>
      </c>
      <c r="TS353" s="23">
        <v>0</v>
      </c>
      <c r="TT353" s="23">
        <v>0</v>
      </c>
      <c r="TU353" s="23">
        <v>0</v>
      </c>
      <c r="TV353" s="23">
        <v>0</v>
      </c>
      <c r="TW353" s="23">
        <v>0</v>
      </c>
      <c r="TZ353" s="23" t="s">
        <v>781</v>
      </c>
      <c r="UB353" s="23">
        <v>200</v>
      </c>
      <c r="UC353" s="23">
        <v>200</v>
      </c>
      <c r="UE353" s="23">
        <v>200</v>
      </c>
      <c r="UF353" s="23">
        <v>0</v>
      </c>
      <c r="UG353" s="23">
        <v>0</v>
      </c>
      <c r="UI353" s="23" t="s">
        <v>782</v>
      </c>
      <c r="UK353" s="23" t="s">
        <v>783</v>
      </c>
      <c r="UL353" s="23" t="s">
        <v>781</v>
      </c>
      <c r="UM353" s="23" t="s">
        <v>784</v>
      </c>
      <c r="UN353" s="23">
        <v>1</v>
      </c>
      <c r="UO353" s="23">
        <v>0</v>
      </c>
      <c r="UP353" s="23">
        <v>0</v>
      </c>
      <c r="UQ353" s="23">
        <v>0</v>
      </c>
      <c r="UR353" s="23">
        <v>0</v>
      </c>
      <c r="US353" s="23">
        <v>0</v>
      </c>
      <c r="UT353" s="23">
        <v>0</v>
      </c>
      <c r="UU353" s="23">
        <v>0</v>
      </c>
      <c r="UV353" s="23">
        <v>0</v>
      </c>
      <c r="UW353" s="23">
        <v>0</v>
      </c>
      <c r="UX353" s="23">
        <v>0</v>
      </c>
      <c r="UY353" s="23">
        <v>0</v>
      </c>
      <c r="UZ353" s="23">
        <v>0</v>
      </c>
      <c r="VA353" s="23">
        <v>0</v>
      </c>
      <c r="VD353" s="23" t="s">
        <v>781</v>
      </c>
      <c r="VF353" s="23">
        <v>1000</v>
      </c>
      <c r="VG353" s="23">
        <v>1000</v>
      </c>
      <c r="VI353" s="23">
        <v>1000</v>
      </c>
      <c r="VJ353" s="23">
        <v>0</v>
      </c>
      <c r="VK353" s="23">
        <v>0</v>
      </c>
      <c r="VM353" s="23" t="s">
        <v>782</v>
      </c>
      <c r="VO353" s="23" t="s">
        <v>783</v>
      </c>
      <c r="VP353" s="23" t="s">
        <v>781</v>
      </c>
      <c r="VQ353" s="23" t="s">
        <v>784</v>
      </c>
      <c r="VR353" s="23">
        <v>1</v>
      </c>
      <c r="VS353" s="23">
        <v>0</v>
      </c>
      <c r="VT353" s="23">
        <v>0</v>
      </c>
      <c r="VU353" s="23">
        <v>0</v>
      </c>
      <c r="VV353" s="23">
        <v>0</v>
      </c>
      <c r="VW353" s="23">
        <v>0</v>
      </c>
      <c r="VX353" s="23">
        <v>0</v>
      </c>
      <c r="VY353" s="23">
        <v>0</v>
      </c>
      <c r="VZ353" s="23">
        <v>0</v>
      </c>
      <c r="WA353" s="23">
        <v>0</v>
      </c>
      <c r="WB353" s="23">
        <v>0</v>
      </c>
      <c r="WC353" s="23">
        <v>0</v>
      </c>
      <c r="WD353" s="23">
        <v>0</v>
      </c>
      <c r="WE353" s="23">
        <v>0</v>
      </c>
      <c r="WH353" s="23" t="s">
        <v>781</v>
      </c>
      <c r="WJ353" s="23">
        <v>3000</v>
      </c>
      <c r="WK353" s="23">
        <v>3000</v>
      </c>
      <c r="WM353" s="23">
        <v>3000</v>
      </c>
      <c r="WN353" s="23">
        <v>0</v>
      </c>
      <c r="WO353" s="23">
        <v>0</v>
      </c>
      <c r="WQ353" s="23" t="s">
        <v>782</v>
      </c>
      <c r="WS353" s="23" t="s">
        <v>783</v>
      </c>
      <c r="WT353" s="23" t="s">
        <v>781</v>
      </c>
      <c r="WU353" s="23" t="s">
        <v>784</v>
      </c>
      <c r="WV353" s="23">
        <v>1</v>
      </c>
      <c r="WW353" s="23">
        <v>0</v>
      </c>
      <c r="WX353" s="23">
        <v>0</v>
      </c>
      <c r="WY353" s="23">
        <v>0</v>
      </c>
      <c r="WZ353" s="23">
        <v>0</v>
      </c>
      <c r="XA353" s="23">
        <v>0</v>
      </c>
      <c r="XB353" s="23">
        <v>0</v>
      </c>
      <c r="XC353" s="23">
        <v>0</v>
      </c>
      <c r="XD353" s="23">
        <v>0</v>
      </c>
      <c r="XE353" s="23">
        <v>0</v>
      </c>
      <c r="XF353" s="23">
        <v>0</v>
      </c>
      <c r="XG353" s="23">
        <v>0</v>
      </c>
      <c r="XH353" s="23">
        <v>0</v>
      </c>
      <c r="XI353" s="23">
        <v>0</v>
      </c>
      <c r="XL353" s="23" t="s">
        <v>781</v>
      </c>
      <c r="XN353" s="23">
        <v>50</v>
      </c>
      <c r="XO353" s="23">
        <v>50</v>
      </c>
      <c r="XP353" s="23">
        <v>0</v>
      </c>
      <c r="XQ353" s="23">
        <v>0</v>
      </c>
      <c r="XS353" s="23" t="s">
        <v>807</v>
      </c>
      <c r="XV353" s="23" t="s">
        <v>785</v>
      </c>
      <c r="YN353" s="23" t="s">
        <v>781</v>
      </c>
      <c r="YP353" s="23">
        <v>700</v>
      </c>
      <c r="YQ353" s="23">
        <v>700</v>
      </c>
      <c r="YS353" s="23">
        <v>625</v>
      </c>
      <c r="YT353" s="23">
        <v>12</v>
      </c>
      <c r="YU353" s="23">
        <v>75</v>
      </c>
      <c r="YV353" s="23" t="s">
        <v>2728</v>
      </c>
      <c r="YW353" s="23" t="s">
        <v>782</v>
      </c>
      <c r="YY353" s="23" t="s">
        <v>783</v>
      </c>
      <c r="YZ353" s="23" t="s">
        <v>781</v>
      </c>
      <c r="ZA353" s="23" t="s">
        <v>2430</v>
      </c>
      <c r="ZB353" s="23">
        <v>1</v>
      </c>
      <c r="ZC353" s="23">
        <v>1</v>
      </c>
      <c r="ZD353" s="23">
        <v>0</v>
      </c>
      <c r="ZE353" s="23">
        <v>0</v>
      </c>
      <c r="ZF353" s="23">
        <v>0</v>
      </c>
      <c r="ZG353" s="23">
        <v>0</v>
      </c>
      <c r="ZH353" s="23">
        <v>0</v>
      </c>
      <c r="ZI353" s="23">
        <v>0</v>
      </c>
      <c r="ZJ353" s="23">
        <v>0</v>
      </c>
      <c r="ZK353" s="23">
        <v>0</v>
      </c>
      <c r="ZL353" s="23">
        <v>0</v>
      </c>
      <c r="ZM353" s="23">
        <v>0</v>
      </c>
      <c r="ZN353" s="23">
        <v>0</v>
      </c>
      <c r="ZO353" s="23">
        <v>0</v>
      </c>
      <c r="ZR353" s="23" t="s">
        <v>781</v>
      </c>
      <c r="ZT353" s="23" t="s">
        <v>785</v>
      </c>
      <c r="ZU353" s="23">
        <v>25</v>
      </c>
      <c r="ZV353" s="23">
        <v>25</v>
      </c>
      <c r="AAB353" s="23" t="s">
        <v>2185</v>
      </c>
      <c r="AAC353" s="25">
        <v>175016733</v>
      </c>
      <c r="AAD353" s="23">
        <v>44316.490717592591</v>
      </c>
      <c r="AAF353" s="23" t="s">
        <v>2172</v>
      </c>
      <c r="AAG353" s="23" t="s">
        <v>2173</v>
      </c>
      <c r="AAJ353" s="23">
        <v>382</v>
      </c>
    </row>
    <row r="354" spans="1:712" x14ac:dyDescent="0.3">
      <c r="A354" s="23" t="s">
        <v>3559</v>
      </c>
      <c r="B354" s="25">
        <v>44316.465755231482</v>
      </c>
      <c r="C354" s="25">
        <v>44316.48873409722</v>
      </c>
      <c r="D354" s="25">
        <v>44316</v>
      </c>
      <c r="E354" s="23" t="s">
        <v>3532</v>
      </c>
      <c r="F354" s="23" t="s">
        <v>777</v>
      </c>
      <c r="G354" s="25">
        <v>44316</v>
      </c>
      <c r="H354" s="23" t="s">
        <v>778</v>
      </c>
      <c r="I354" s="23" t="s">
        <v>779</v>
      </c>
      <c r="J354" s="23" t="s">
        <v>779</v>
      </c>
      <c r="K354" s="23" t="s">
        <v>779</v>
      </c>
      <c r="L354" s="23" t="s">
        <v>793</v>
      </c>
      <c r="M354" s="23" t="s">
        <v>2794</v>
      </c>
      <c r="N354" s="23" t="s">
        <v>3297</v>
      </c>
      <c r="O354" s="23">
        <v>1</v>
      </c>
      <c r="P354" s="23">
        <v>1</v>
      </c>
      <c r="Q354" s="23">
        <v>1</v>
      </c>
      <c r="R354" s="23">
        <v>1</v>
      </c>
      <c r="S354" s="23">
        <v>1</v>
      </c>
      <c r="T354" s="23">
        <v>1</v>
      </c>
      <c r="U354" s="23">
        <v>1</v>
      </c>
      <c r="V354" s="23">
        <v>1</v>
      </c>
      <c r="W354" s="23">
        <v>1</v>
      </c>
      <c r="X354" s="23">
        <v>1</v>
      </c>
      <c r="Y354" s="23">
        <v>1</v>
      </c>
      <c r="Z354" s="23">
        <v>1</v>
      </c>
      <c r="AA354" s="23">
        <v>1</v>
      </c>
      <c r="AB354" s="23">
        <v>1</v>
      </c>
      <c r="AC354" s="23">
        <v>1</v>
      </c>
      <c r="AD354" s="23">
        <v>1</v>
      </c>
      <c r="AE354" s="23">
        <v>1</v>
      </c>
      <c r="AF354" s="23">
        <v>1</v>
      </c>
      <c r="AG354" s="23">
        <v>1</v>
      </c>
      <c r="AH354" s="23">
        <v>1</v>
      </c>
      <c r="AI354" s="23">
        <v>1</v>
      </c>
      <c r="AJ354" s="23">
        <v>1</v>
      </c>
      <c r="AK354" s="23">
        <v>1</v>
      </c>
      <c r="AL354" s="23" t="s">
        <v>781</v>
      </c>
      <c r="AN354" s="23">
        <v>1500</v>
      </c>
      <c r="AO354" s="23">
        <v>1500</v>
      </c>
      <c r="AQ354" s="23">
        <v>1500</v>
      </c>
      <c r="AR354" s="23">
        <v>0</v>
      </c>
      <c r="AS354" s="23">
        <v>0</v>
      </c>
      <c r="AU354" s="23" t="s">
        <v>782</v>
      </c>
      <c r="AW354" s="23" t="s">
        <v>783</v>
      </c>
      <c r="AX354" s="23" t="s">
        <v>781</v>
      </c>
      <c r="AY354" s="23" t="s">
        <v>784</v>
      </c>
      <c r="AZ354" s="23">
        <v>1</v>
      </c>
      <c r="BA354" s="23">
        <v>0</v>
      </c>
      <c r="BB354" s="23">
        <v>0</v>
      </c>
      <c r="BC354" s="23">
        <v>0</v>
      </c>
      <c r="BD354" s="23">
        <v>0</v>
      </c>
      <c r="BE354" s="23">
        <v>0</v>
      </c>
      <c r="BF354" s="23">
        <v>0</v>
      </c>
      <c r="BG354" s="23">
        <v>0</v>
      </c>
      <c r="BH354" s="23">
        <v>0</v>
      </c>
      <c r="BI354" s="23">
        <v>0</v>
      </c>
      <c r="BJ354" s="23">
        <v>0</v>
      </c>
      <c r="BK354" s="23">
        <v>0</v>
      </c>
      <c r="BL354" s="23">
        <v>0</v>
      </c>
      <c r="BM354" s="23">
        <v>0</v>
      </c>
      <c r="BP354" s="23" t="s">
        <v>781</v>
      </c>
      <c r="BR354" s="23">
        <v>1500</v>
      </c>
      <c r="BS354" s="23">
        <v>1500</v>
      </c>
      <c r="BU354" s="23">
        <v>2000</v>
      </c>
      <c r="BV354" s="23">
        <v>-25</v>
      </c>
      <c r="BW354" s="23">
        <v>-500</v>
      </c>
      <c r="BX354" s="23" t="s">
        <v>3560</v>
      </c>
      <c r="BY354" s="23" t="s">
        <v>807</v>
      </c>
      <c r="CB354" s="23" t="s">
        <v>781</v>
      </c>
      <c r="CC354" s="23" t="s">
        <v>2430</v>
      </c>
      <c r="CD354" s="23">
        <v>1</v>
      </c>
      <c r="CE354" s="23">
        <v>1</v>
      </c>
      <c r="CF354" s="23">
        <v>0</v>
      </c>
      <c r="CG354" s="23">
        <v>0</v>
      </c>
      <c r="CH354" s="23">
        <v>0</v>
      </c>
      <c r="CI354" s="23">
        <v>0</v>
      </c>
      <c r="CJ354" s="23">
        <v>0</v>
      </c>
      <c r="CK354" s="23">
        <v>0</v>
      </c>
      <c r="CL354" s="23">
        <v>0</v>
      </c>
      <c r="CM354" s="23">
        <v>0</v>
      </c>
      <c r="CN354" s="23">
        <v>0</v>
      </c>
      <c r="CO354" s="23">
        <v>0</v>
      </c>
      <c r="CP354" s="23">
        <v>0</v>
      </c>
      <c r="CQ354" s="23">
        <v>0</v>
      </c>
      <c r="CT354" s="23" t="s">
        <v>781</v>
      </c>
      <c r="CV354" s="23">
        <v>3000</v>
      </c>
      <c r="CW354" s="23">
        <v>3000</v>
      </c>
      <c r="CY354" s="23">
        <v>3000</v>
      </c>
      <c r="CZ354" s="23">
        <v>0</v>
      </c>
      <c r="DA354" s="23">
        <v>0</v>
      </c>
      <c r="DC354" s="23" t="s">
        <v>782</v>
      </c>
      <c r="DE354" s="23" t="s">
        <v>783</v>
      </c>
      <c r="DF354" s="23" t="s">
        <v>781</v>
      </c>
      <c r="DG354" s="23" t="s">
        <v>784</v>
      </c>
      <c r="DH354" s="23">
        <v>1</v>
      </c>
      <c r="DI354" s="23">
        <v>0</v>
      </c>
      <c r="DJ354" s="23">
        <v>0</v>
      </c>
      <c r="DK354" s="23">
        <v>0</v>
      </c>
      <c r="DL354" s="23">
        <v>0</v>
      </c>
      <c r="DM354" s="23">
        <v>0</v>
      </c>
      <c r="DN354" s="23">
        <v>0</v>
      </c>
      <c r="DO354" s="23">
        <v>0</v>
      </c>
      <c r="DP354" s="23">
        <v>0</v>
      </c>
      <c r="DQ354" s="23">
        <v>0</v>
      </c>
      <c r="DR354" s="23">
        <v>0</v>
      </c>
      <c r="DS354" s="23">
        <v>0</v>
      </c>
      <c r="DT354" s="23">
        <v>0</v>
      </c>
      <c r="DU354" s="23">
        <v>0</v>
      </c>
      <c r="DX354" s="23" t="s">
        <v>781</v>
      </c>
      <c r="DZ354" s="23">
        <v>6000</v>
      </c>
      <c r="EA354" s="23">
        <v>6000</v>
      </c>
      <c r="EC354" s="23">
        <v>6000</v>
      </c>
      <c r="ED354" s="23">
        <v>0</v>
      </c>
      <c r="EE354" s="23">
        <v>0</v>
      </c>
      <c r="EG354" s="23" t="s">
        <v>782</v>
      </c>
      <c r="EI354" s="23" t="s">
        <v>783</v>
      </c>
      <c r="EJ354" s="23" t="s">
        <v>781</v>
      </c>
      <c r="EK354" s="23" t="s">
        <v>784</v>
      </c>
      <c r="EL354" s="23">
        <v>1</v>
      </c>
      <c r="EM354" s="23">
        <v>0</v>
      </c>
      <c r="EN354" s="23">
        <v>0</v>
      </c>
      <c r="EO354" s="23">
        <v>0</v>
      </c>
      <c r="EP354" s="23">
        <v>0</v>
      </c>
      <c r="EQ354" s="23">
        <v>0</v>
      </c>
      <c r="ER354" s="23">
        <v>0</v>
      </c>
      <c r="ES354" s="23">
        <v>0</v>
      </c>
      <c r="ET354" s="23">
        <v>0</v>
      </c>
      <c r="EU354" s="23">
        <v>0</v>
      </c>
      <c r="EV354" s="23">
        <v>0</v>
      </c>
      <c r="EW354" s="23">
        <v>0</v>
      </c>
      <c r="EX354" s="23">
        <v>0</v>
      </c>
      <c r="EY354" s="23">
        <v>0</v>
      </c>
      <c r="FB354" s="23" t="s">
        <v>781</v>
      </c>
      <c r="FD354" s="23">
        <v>2500</v>
      </c>
      <c r="FE354" s="23">
        <v>2500</v>
      </c>
      <c r="FG354" s="23">
        <v>2500</v>
      </c>
      <c r="FH354" s="23">
        <v>0</v>
      </c>
      <c r="FI354" s="23">
        <v>0</v>
      </c>
      <c r="FK354" s="23" t="s">
        <v>782</v>
      </c>
      <c r="FM354" s="23" t="s">
        <v>783</v>
      </c>
      <c r="FN354" s="23" t="s">
        <v>781</v>
      </c>
      <c r="FO354" s="23" t="s">
        <v>784</v>
      </c>
      <c r="FP354" s="23">
        <v>1</v>
      </c>
      <c r="FQ354" s="23">
        <v>0</v>
      </c>
      <c r="FR354" s="23">
        <v>0</v>
      </c>
      <c r="FS354" s="23">
        <v>0</v>
      </c>
      <c r="FT354" s="23">
        <v>0</v>
      </c>
      <c r="FU354" s="23">
        <v>0</v>
      </c>
      <c r="FV354" s="23">
        <v>0</v>
      </c>
      <c r="FW354" s="23">
        <v>0</v>
      </c>
      <c r="FX354" s="23">
        <v>0</v>
      </c>
      <c r="FY354" s="23">
        <v>0</v>
      </c>
      <c r="FZ354" s="23">
        <v>0</v>
      </c>
      <c r="GA354" s="23">
        <v>0</v>
      </c>
      <c r="GB354" s="23">
        <v>0</v>
      </c>
      <c r="GC354" s="23">
        <v>0</v>
      </c>
      <c r="GF354" s="23" t="s">
        <v>781</v>
      </c>
      <c r="GH354" s="23">
        <v>15000</v>
      </c>
      <c r="GI354" s="23">
        <v>15000</v>
      </c>
      <c r="GJ354" s="23">
        <v>0</v>
      </c>
      <c r="GK354" s="23">
        <v>0</v>
      </c>
      <c r="GM354" s="23" t="s">
        <v>782</v>
      </c>
      <c r="GO354" s="23" t="s">
        <v>783</v>
      </c>
      <c r="GP354" s="23" t="s">
        <v>781</v>
      </c>
      <c r="GQ354" s="23" t="s">
        <v>784</v>
      </c>
      <c r="GR354" s="23">
        <v>1</v>
      </c>
      <c r="GS354" s="23">
        <v>0</v>
      </c>
      <c r="GT354" s="23">
        <v>0</v>
      </c>
      <c r="GU354" s="23">
        <v>0</v>
      </c>
      <c r="GV354" s="23">
        <v>0</v>
      </c>
      <c r="GW354" s="23">
        <v>0</v>
      </c>
      <c r="GX354" s="23">
        <v>0</v>
      </c>
      <c r="GY354" s="23">
        <v>0</v>
      </c>
      <c r="GZ354" s="23">
        <v>0</v>
      </c>
      <c r="HA354" s="23">
        <v>0</v>
      </c>
      <c r="HB354" s="23">
        <v>0</v>
      </c>
      <c r="HC354" s="23">
        <v>0</v>
      </c>
      <c r="HD354" s="23">
        <v>0</v>
      </c>
      <c r="HE354" s="23">
        <v>0</v>
      </c>
      <c r="HH354" s="23" t="s">
        <v>781</v>
      </c>
      <c r="HJ354" s="23">
        <v>3000</v>
      </c>
      <c r="HK354" s="23">
        <v>3000</v>
      </c>
      <c r="HM354" s="23">
        <v>3000</v>
      </c>
      <c r="HN354" s="23">
        <v>0</v>
      </c>
      <c r="HO354" s="23">
        <v>0</v>
      </c>
      <c r="HQ354" s="23" t="s">
        <v>782</v>
      </c>
      <c r="HS354" s="23" t="s">
        <v>783</v>
      </c>
      <c r="HT354" s="23" t="s">
        <v>781</v>
      </c>
      <c r="HU354" s="23" t="s">
        <v>784</v>
      </c>
      <c r="HV354" s="23">
        <v>1</v>
      </c>
      <c r="HW354" s="23">
        <v>0</v>
      </c>
      <c r="HX354" s="23">
        <v>0</v>
      </c>
      <c r="HY354" s="23">
        <v>0</v>
      </c>
      <c r="HZ354" s="23">
        <v>0</v>
      </c>
      <c r="IA354" s="23">
        <v>0</v>
      </c>
      <c r="IB354" s="23">
        <v>0</v>
      </c>
      <c r="IC354" s="23">
        <v>0</v>
      </c>
      <c r="ID354" s="23">
        <v>0</v>
      </c>
      <c r="IE354" s="23">
        <v>0</v>
      </c>
      <c r="IF354" s="23">
        <v>0</v>
      </c>
      <c r="IG354" s="23">
        <v>0</v>
      </c>
      <c r="IH354" s="23">
        <v>0</v>
      </c>
      <c r="II354" s="23">
        <v>0</v>
      </c>
      <c r="IL354" s="23" t="s">
        <v>781</v>
      </c>
      <c r="IN354" s="23">
        <v>7000</v>
      </c>
      <c r="IO354" s="23">
        <v>7000</v>
      </c>
      <c r="IQ354" s="23">
        <v>7000</v>
      </c>
      <c r="IR354" s="23">
        <v>0</v>
      </c>
      <c r="IS354" s="23">
        <v>0</v>
      </c>
      <c r="IU354" s="23" t="s">
        <v>782</v>
      </c>
      <c r="IW354" s="23" t="s">
        <v>783</v>
      </c>
      <c r="IX354" s="23" t="s">
        <v>781</v>
      </c>
      <c r="IY354" s="23" t="s">
        <v>784</v>
      </c>
      <c r="IZ354" s="23">
        <v>1</v>
      </c>
      <c r="JA354" s="23">
        <v>0</v>
      </c>
      <c r="JB354" s="23">
        <v>0</v>
      </c>
      <c r="JC354" s="23">
        <v>0</v>
      </c>
      <c r="JD354" s="23">
        <v>0</v>
      </c>
      <c r="JE354" s="23">
        <v>0</v>
      </c>
      <c r="JF354" s="23">
        <v>0</v>
      </c>
      <c r="JG354" s="23">
        <v>0</v>
      </c>
      <c r="JH354" s="23">
        <v>0</v>
      </c>
      <c r="JI354" s="23">
        <v>0</v>
      </c>
      <c r="JJ354" s="23">
        <v>0</v>
      </c>
      <c r="JK354" s="23">
        <v>0</v>
      </c>
      <c r="JL354" s="23">
        <v>0</v>
      </c>
      <c r="JM354" s="23">
        <v>0</v>
      </c>
      <c r="JP354" s="23" t="s">
        <v>786</v>
      </c>
      <c r="JR354" s="23">
        <v>150</v>
      </c>
      <c r="JS354" s="23">
        <v>150</v>
      </c>
      <c r="JU354" s="23">
        <v>150</v>
      </c>
      <c r="JV354" s="23">
        <v>0</v>
      </c>
      <c r="JW354" s="23">
        <v>0</v>
      </c>
      <c r="JY354" s="23" t="s">
        <v>807</v>
      </c>
      <c r="KB354" s="23" t="s">
        <v>785</v>
      </c>
      <c r="KT354" s="23" t="s">
        <v>786</v>
      </c>
      <c r="KV354" s="23">
        <v>200</v>
      </c>
      <c r="KW354" s="23">
        <v>200</v>
      </c>
      <c r="KY354" s="23">
        <v>100</v>
      </c>
      <c r="KZ354" s="23">
        <v>100</v>
      </c>
      <c r="LA354" s="23">
        <v>100</v>
      </c>
      <c r="LB354" s="23" t="s">
        <v>2728</v>
      </c>
      <c r="LC354" s="23" t="s">
        <v>807</v>
      </c>
      <c r="LF354" s="23" t="s">
        <v>781</v>
      </c>
      <c r="LG354" s="23" t="s">
        <v>811</v>
      </c>
      <c r="LH354" s="23">
        <v>0</v>
      </c>
      <c r="LI354" s="23">
        <v>0</v>
      </c>
      <c r="LJ354" s="23">
        <v>0</v>
      </c>
      <c r="LK354" s="23">
        <v>0</v>
      </c>
      <c r="LL354" s="23">
        <v>0</v>
      </c>
      <c r="LM354" s="23">
        <v>0</v>
      </c>
      <c r="LN354" s="23">
        <v>0</v>
      </c>
      <c r="LO354" s="23">
        <v>0</v>
      </c>
      <c r="LP354" s="23">
        <v>0</v>
      </c>
      <c r="LQ354" s="23">
        <v>0</v>
      </c>
      <c r="LR354" s="23">
        <v>0</v>
      </c>
      <c r="LS354" s="23">
        <v>0</v>
      </c>
      <c r="LT354" s="23">
        <v>1</v>
      </c>
      <c r="LU354" s="23">
        <v>0</v>
      </c>
      <c r="LW354" s="23" t="s">
        <v>3544</v>
      </c>
      <c r="LX354" s="23" t="s">
        <v>786</v>
      </c>
      <c r="LZ354" s="23">
        <v>300</v>
      </c>
      <c r="MA354" s="23">
        <v>300</v>
      </c>
      <c r="MC354" s="23">
        <v>300</v>
      </c>
      <c r="MD354" s="23">
        <v>0</v>
      </c>
      <c r="ME354" s="23">
        <v>0</v>
      </c>
      <c r="MG354" s="23" t="s">
        <v>782</v>
      </c>
      <c r="MI354" s="23" t="s">
        <v>783</v>
      </c>
      <c r="MJ354" s="23" t="s">
        <v>781</v>
      </c>
      <c r="MK354" s="23" t="s">
        <v>784</v>
      </c>
      <c r="ML354" s="23">
        <v>1</v>
      </c>
      <c r="MM354" s="23">
        <v>0</v>
      </c>
      <c r="MN354" s="23">
        <v>0</v>
      </c>
      <c r="MO354" s="23">
        <v>0</v>
      </c>
      <c r="MP354" s="23">
        <v>0</v>
      </c>
      <c r="MQ354" s="23">
        <v>0</v>
      </c>
      <c r="MR354" s="23">
        <v>0</v>
      </c>
      <c r="MS354" s="23">
        <v>0</v>
      </c>
      <c r="MT354" s="23">
        <v>0</v>
      </c>
      <c r="MU354" s="23">
        <v>0</v>
      </c>
      <c r="MV354" s="23">
        <v>0</v>
      </c>
      <c r="MW354" s="23">
        <v>0</v>
      </c>
      <c r="MX354" s="23">
        <v>0</v>
      </c>
      <c r="MY354" s="23">
        <v>0</v>
      </c>
      <c r="NB354" s="23" t="s">
        <v>781</v>
      </c>
      <c r="ND354" s="23">
        <v>3000</v>
      </c>
      <c r="NE354" s="23">
        <v>3000</v>
      </c>
      <c r="NG354" s="23">
        <v>3000</v>
      </c>
      <c r="NH354" s="23">
        <v>0</v>
      </c>
      <c r="NI354" s="23">
        <v>0</v>
      </c>
      <c r="NK354" s="23" t="s">
        <v>807</v>
      </c>
      <c r="NN354" s="23" t="s">
        <v>781</v>
      </c>
      <c r="NO354" s="23" t="s">
        <v>784</v>
      </c>
      <c r="NP354" s="23">
        <v>1</v>
      </c>
      <c r="NQ354" s="23">
        <v>0</v>
      </c>
      <c r="NR354" s="23">
        <v>0</v>
      </c>
      <c r="NS354" s="23">
        <v>0</v>
      </c>
      <c r="NT354" s="23">
        <v>0</v>
      </c>
      <c r="NU354" s="23">
        <v>0</v>
      </c>
      <c r="NV354" s="23">
        <v>0</v>
      </c>
      <c r="NW354" s="23">
        <v>0</v>
      </c>
      <c r="NX354" s="23">
        <v>0</v>
      </c>
      <c r="NY354" s="23">
        <v>0</v>
      </c>
      <c r="NZ354" s="23">
        <v>0</v>
      </c>
      <c r="OA354" s="23">
        <v>0</v>
      </c>
      <c r="OB354" s="23">
        <v>0</v>
      </c>
      <c r="OC354" s="23">
        <v>0</v>
      </c>
      <c r="OF354" s="23" t="s">
        <v>786</v>
      </c>
      <c r="OH354" s="23">
        <v>150</v>
      </c>
      <c r="OI354" s="23">
        <v>150</v>
      </c>
      <c r="OK354" s="23">
        <v>150</v>
      </c>
      <c r="OL354" s="23">
        <v>0</v>
      </c>
      <c r="OM354" s="23">
        <v>0</v>
      </c>
      <c r="OO354" s="23" t="s">
        <v>807</v>
      </c>
      <c r="OR354" s="23" t="s">
        <v>785</v>
      </c>
      <c r="PJ354" s="23" t="s">
        <v>786</v>
      </c>
      <c r="PL354" s="23">
        <v>150</v>
      </c>
      <c r="PM354" s="23">
        <v>150</v>
      </c>
      <c r="PO354" s="23">
        <v>100</v>
      </c>
      <c r="PP354" s="23">
        <v>50</v>
      </c>
      <c r="PQ354" s="23">
        <v>50</v>
      </c>
      <c r="PR354" s="23" t="s">
        <v>2728</v>
      </c>
      <c r="PS354" s="23" t="s">
        <v>807</v>
      </c>
      <c r="PV354" s="23" t="s">
        <v>781</v>
      </c>
      <c r="PW354" s="23" t="s">
        <v>811</v>
      </c>
      <c r="PX354" s="23">
        <v>0</v>
      </c>
      <c r="PY354" s="23">
        <v>0</v>
      </c>
      <c r="PZ354" s="23">
        <v>0</v>
      </c>
      <c r="QA354" s="23">
        <v>0</v>
      </c>
      <c r="QB354" s="23">
        <v>0</v>
      </c>
      <c r="QC354" s="23">
        <v>0</v>
      </c>
      <c r="QD354" s="23">
        <v>0</v>
      </c>
      <c r="QE354" s="23">
        <v>0</v>
      </c>
      <c r="QF354" s="23">
        <v>0</v>
      </c>
      <c r="QG354" s="23">
        <v>0</v>
      </c>
      <c r="QH354" s="23">
        <v>0</v>
      </c>
      <c r="QI354" s="23">
        <v>0</v>
      </c>
      <c r="QJ354" s="23">
        <v>1</v>
      </c>
      <c r="QK354" s="23">
        <v>0</v>
      </c>
      <c r="QM354" s="23" t="s">
        <v>3544</v>
      </c>
      <c r="QN354" s="23" t="s">
        <v>781</v>
      </c>
      <c r="QP354" s="23">
        <v>1300</v>
      </c>
      <c r="QQ354" s="23">
        <v>1300</v>
      </c>
      <c r="QS354" s="23">
        <v>1300</v>
      </c>
      <c r="QT354" s="23">
        <v>0</v>
      </c>
      <c r="QU354" s="23">
        <v>0</v>
      </c>
      <c r="QW354" s="23" t="s">
        <v>782</v>
      </c>
      <c r="QY354" s="23" t="s">
        <v>783</v>
      </c>
      <c r="QZ354" s="23" t="s">
        <v>781</v>
      </c>
      <c r="RA354" s="23" t="s">
        <v>784</v>
      </c>
      <c r="RB354" s="23">
        <v>1</v>
      </c>
      <c r="RC354" s="23">
        <v>0</v>
      </c>
      <c r="RD354" s="23">
        <v>0</v>
      </c>
      <c r="RE354" s="23">
        <v>0</v>
      </c>
      <c r="RF354" s="23">
        <v>0</v>
      </c>
      <c r="RG354" s="23">
        <v>0</v>
      </c>
      <c r="RH354" s="23">
        <v>0</v>
      </c>
      <c r="RI354" s="23">
        <v>0</v>
      </c>
      <c r="RJ354" s="23">
        <v>0</v>
      </c>
      <c r="RK354" s="23">
        <v>0</v>
      </c>
      <c r="RL354" s="23">
        <v>0</v>
      </c>
      <c r="RM354" s="23">
        <v>0</v>
      </c>
      <c r="RN354" s="23">
        <v>0</v>
      </c>
      <c r="RO354" s="23">
        <v>0</v>
      </c>
      <c r="RR354" s="23" t="s">
        <v>786</v>
      </c>
      <c r="RT354" s="23">
        <v>250</v>
      </c>
      <c r="RU354" s="23">
        <v>250</v>
      </c>
      <c r="RW354" s="23">
        <v>250</v>
      </c>
      <c r="RX354" s="23">
        <v>0</v>
      </c>
      <c r="RY354" s="23">
        <v>0</v>
      </c>
      <c r="SA354" s="23" t="s">
        <v>782</v>
      </c>
      <c r="SC354" s="23" t="s">
        <v>783</v>
      </c>
      <c r="SD354" s="23" t="s">
        <v>781</v>
      </c>
      <c r="SE354" s="23" t="s">
        <v>784</v>
      </c>
      <c r="SF354" s="23">
        <v>1</v>
      </c>
      <c r="SG354" s="23">
        <v>0</v>
      </c>
      <c r="SH354" s="23">
        <v>0</v>
      </c>
      <c r="SI354" s="23">
        <v>0</v>
      </c>
      <c r="SJ354" s="23">
        <v>0</v>
      </c>
      <c r="SK354" s="23">
        <v>0</v>
      </c>
      <c r="SL354" s="23">
        <v>0</v>
      </c>
      <c r="SM354" s="23">
        <v>0</v>
      </c>
      <c r="SN354" s="23">
        <v>0</v>
      </c>
      <c r="SO354" s="23">
        <v>0</v>
      </c>
      <c r="SP354" s="23">
        <v>0</v>
      </c>
      <c r="SQ354" s="23">
        <v>0</v>
      </c>
      <c r="SR354" s="23">
        <v>0</v>
      </c>
      <c r="SS354" s="23">
        <v>0</v>
      </c>
      <c r="SV354" s="23" t="s">
        <v>786</v>
      </c>
      <c r="SX354" s="23">
        <v>100</v>
      </c>
      <c r="SY354" s="23">
        <v>100</v>
      </c>
      <c r="TA354" s="23">
        <v>100</v>
      </c>
      <c r="TB354" s="23">
        <v>0</v>
      </c>
      <c r="TC354" s="23">
        <v>0</v>
      </c>
      <c r="TE354" s="23" t="s">
        <v>782</v>
      </c>
      <c r="TG354" s="23" t="s">
        <v>783</v>
      </c>
      <c r="TH354" s="23" t="s">
        <v>781</v>
      </c>
      <c r="TI354" s="23" t="s">
        <v>784</v>
      </c>
      <c r="TJ354" s="23">
        <v>1</v>
      </c>
      <c r="TK354" s="23">
        <v>0</v>
      </c>
      <c r="TL354" s="23">
        <v>0</v>
      </c>
      <c r="TM354" s="23">
        <v>0</v>
      </c>
      <c r="TN354" s="23">
        <v>0</v>
      </c>
      <c r="TO354" s="23">
        <v>0</v>
      </c>
      <c r="TP354" s="23">
        <v>0</v>
      </c>
      <c r="TQ354" s="23">
        <v>0</v>
      </c>
      <c r="TR354" s="23">
        <v>0</v>
      </c>
      <c r="TS354" s="23">
        <v>0</v>
      </c>
      <c r="TT354" s="23">
        <v>0</v>
      </c>
      <c r="TU354" s="23">
        <v>0</v>
      </c>
      <c r="TV354" s="23">
        <v>0</v>
      </c>
      <c r="TW354" s="23">
        <v>0</v>
      </c>
      <c r="TZ354" s="23" t="s">
        <v>781</v>
      </c>
      <c r="UB354" s="23">
        <v>200</v>
      </c>
      <c r="UC354" s="23">
        <v>200</v>
      </c>
      <c r="UE354" s="23">
        <v>200</v>
      </c>
      <c r="UF354" s="23">
        <v>0</v>
      </c>
      <c r="UG354" s="23">
        <v>0</v>
      </c>
      <c r="UI354" s="23" t="s">
        <v>782</v>
      </c>
      <c r="UK354" s="23" t="s">
        <v>783</v>
      </c>
      <c r="UL354" s="23" t="s">
        <v>781</v>
      </c>
      <c r="UM354" s="23" t="s">
        <v>784</v>
      </c>
      <c r="UN354" s="23">
        <v>1</v>
      </c>
      <c r="UO354" s="23">
        <v>0</v>
      </c>
      <c r="UP354" s="23">
        <v>0</v>
      </c>
      <c r="UQ354" s="23">
        <v>0</v>
      </c>
      <c r="UR354" s="23">
        <v>0</v>
      </c>
      <c r="US354" s="23">
        <v>0</v>
      </c>
      <c r="UT354" s="23">
        <v>0</v>
      </c>
      <c r="UU354" s="23">
        <v>0</v>
      </c>
      <c r="UV354" s="23">
        <v>0</v>
      </c>
      <c r="UW354" s="23">
        <v>0</v>
      </c>
      <c r="UX354" s="23">
        <v>0</v>
      </c>
      <c r="UY354" s="23">
        <v>0</v>
      </c>
      <c r="UZ354" s="23">
        <v>0</v>
      </c>
      <c r="VA354" s="23">
        <v>0</v>
      </c>
      <c r="VD354" s="23" t="s">
        <v>781</v>
      </c>
      <c r="VF354" s="23">
        <v>1000</v>
      </c>
      <c r="VG354" s="23">
        <v>1000</v>
      </c>
      <c r="VI354" s="23">
        <v>1000</v>
      </c>
      <c r="VJ354" s="23">
        <v>0</v>
      </c>
      <c r="VK354" s="23">
        <v>0</v>
      </c>
      <c r="VM354" s="23" t="s">
        <v>782</v>
      </c>
      <c r="VO354" s="23" t="s">
        <v>783</v>
      </c>
      <c r="VP354" s="23" t="s">
        <v>781</v>
      </c>
      <c r="VQ354" s="23" t="s">
        <v>784</v>
      </c>
      <c r="VR354" s="23">
        <v>1</v>
      </c>
      <c r="VS354" s="23">
        <v>0</v>
      </c>
      <c r="VT354" s="23">
        <v>0</v>
      </c>
      <c r="VU354" s="23">
        <v>0</v>
      </c>
      <c r="VV354" s="23">
        <v>0</v>
      </c>
      <c r="VW354" s="23">
        <v>0</v>
      </c>
      <c r="VX354" s="23">
        <v>0</v>
      </c>
      <c r="VY354" s="23">
        <v>0</v>
      </c>
      <c r="VZ354" s="23">
        <v>0</v>
      </c>
      <c r="WA354" s="23">
        <v>0</v>
      </c>
      <c r="WB354" s="23">
        <v>0</v>
      </c>
      <c r="WC354" s="23">
        <v>0</v>
      </c>
      <c r="WD354" s="23">
        <v>0</v>
      </c>
      <c r="WE354" s="23">
        <v>0</v>
      </c>
      <c r="WH354" s="23" t="s">
        <v>781</v>
      </c>
      <c r="WJ354" s="23">
        <v>3000</v>
      </c>
      <c r="WK354" s="23">
        <v>3000</v>
      </c>
      <c r="WM354" s="23">
        <v>3000</v>
      </c>
      <c r="WN354" s="23">
        <v>0</v>
      </c>
      <c r="WO354" s="23">
        <v>0</v>
      </c>
      <c r="WQ354" s="23" t="s">
        <v>782</v>
      </c>
      <c r="WS354" s="23" t="s">
        <v>783</v>
      </c>
      <c r="WT354" s="23" t="s">
        <v>781</v>
      </c>
      <c r="WU354" s="23" t="s">
        <v>784</v>
      </c>
      <c r="WV354" s="23">
        <v>1</v>
      </c>
      <c r="WW354" s="23">
        <v>0</v>
      </c>
      <c r="WX354" s="23">
        <v>0</v>
      </c>
      <c r="WY354" s="23">
        <v>0</v>
      </c>
      <c r="WZ354" s="23">
        <v>0</v>
      </c>
      <c r="XA354" s="23">
        <v>0</v>
      </c>
      <c r="XB354" s="23">
        <v>0</v>
      </c>
      <c r="XC354" s="23">
        <v>0</v>
      </c>
      <c r="XD354" s="23">
        <v>0</v>
      </c>
      <c r="XE354" s="23">
        <v>0</v>
      </c>
      <c r="XF354" s="23">
        <v>0</v>
      </c>
      <c r="XG354" s="23">
        <v>0</v>
      </c>
      <c r="XH354" s="23">
        <v>0</v>
      </c>
      <c r="XI354" s="23">
        <v>0</v>
      </c>
      <c r="XL354" s="23" t="s">
        <v>781</v>
      </c>
      <c r="XN354" s="23">
        <v>50</v>
      </c>
      <c r="XO354" s="23">
        <v>50</v>
      </c>
      <c r="XP354" s="23">
        <v>0</v>
      </c>
      <c r="XQ354" s="23">
        <v>0</v>
      </c>
      <c r="XS354" s="23" t="s">
        <v>807</v>
      </c>
      <c r="XV354" s="23" t="s">
        <v>785</v>
      </c>
      <c r="YN354" s="23" t="s">
        <v>781</v>
      </c>
      <c r="YP354" s="23">
        <v>700</v>
      </c>
      <c r="YQ354" s="23">
        <v>700</v>
      </c>
      <c r="YS354" s="23">
        <v>625</v>
      </c>
      <c r="YT354" s="23">
        <v>12</v>
      </c>
      <c r="YU354" s="23">
        <v>75</v>
      </c>
      <c r="YV354" s="23" t="s">
        <v>2728</v>
      </c>
      <c r="YW354" s="23" t="s">
        <v>782</v>
      </c>
      <c r="YY354" s="23" t="s">
        <v>783</v>
      </c>
      <c r="YZ354" s="23" t="s">
        <v>781</v>
      </c>
      <c r="ZA354" s="23" t="s">
        <v>784</v>
      </c>
      <c r="ZB354" s="23">
        <v>1</v>
      </c>
      <c r="ZC354" s="23">
        <v>0</v>
      </c>
      <c r="ZD354" s="23">
        <v>0</v>
      </c>
      <c r="ZE354" s="23">
        <v>0</v>
      </c>
      <c r="ZF354" s="23">
        <v>0</v>
      </c>
      <c r="ZG354" s="23">
        <v>0</v>
      </c>
      <c r="ZH354" s="23">
        <v>0</v>
      </c>
      <c r="ZI354" s="23">
        <v>0</v>
      </c>
      <c r="ZJ354" s="23">
        <v>0</v>
      </c>
      <c r="ZK354" s="23">
        <v>0</v>
      </c>
      <c r="ZL354" s="23">
        <v>0</v>
      </c>
      <c r="ZM354" s="23">
        <v>0</v>
      </c>
      <c r="ZN354" s="23">
        <v>0</v>
      </c>
      <c r="ZO354" s="23">
        <v>0</v>
      </c>
      <c r="ZR354" s="23" t="s">
        <v>781</v>
      </c>
      <c r="ZT354" s="23" t="s">
        <v>785</v>
      </c>
      <c r="ZU354" s="23">
        <v>25</v>
      </c>
      <c r="ZV354" s="23">
        <v>25</v>
      </c>
      <c r="AAB354" s="23" t="s">
        <v>2185</v>
      </c>
      <c r="AAC354" s="25">
        <v>175016744</v>
      </c>
      <c r="AAD354" s="23">
        <v>44316.490740740752</v>
      </c>
      <c r="AAF354" s="23" t="s">
        <v>2172</v>
      </c>
      <c r="AAG354" s="23" t="s">
        <v>2173</v>
      </c>
      <c r="AAJ354" s="23">
        <v>383</v>
      </c>
    </row>
    <row r="355" spans="1:712" x14ac:dyDescent="0.3">
      <c r="A355" s="23" t="s">
        <v>3561</v>
      </c>
      <c r="B355" s="25">
        <v>44316.326826331016</v>
      </c>
      <c r="C355" s="25">
        <v>44316.33251803241</v>
      </c>
      <c r="D355" s="25">
        <v>44316</v>
      </c>
      <c r="E355" s="23" t="s">
        <v>2177</v>
      </c>
      <c r="F355" s="23" t="s">
        <v>798</v>
      </c>
      <c r="G355" s="25">
        <v>44316</v>
      </c>
      <c r="H355" s="23" t="s">
        <v>799</v>
      </c>
      <c r="I355" s="23" t="s">
        <v>800</v>
      </c>
      <c r="J355" s="23" t="s">
        <v>800</v>
      </c>
      <c r="K355" s="23" t="s">
        <v>800</v>
      </c>
      <c r="L355" s="23" t="s">
        <v>793</v>
      </c>
      <c r="M355" s="23" t="s">
        <v>3562</v>
      </c>
      <c r="N355" s="23" t="s">
        <v>3173</v>
      </c>
      <c r="O355" s="23">
        <v>0</v>
      </c>
      <c r="P355" s="23">
        <v>0</v>
      </c>
      <c r="Q355" s="23">
        <v>0</v>
      </c>
      <c r="R355" s="23">
        <v>0</v>
      </c>
      <c r="S355" s="23">
        <v>0</v>
      </c>
      <c r="T355" s="23">
        <v>0</v>
      </c>
      <c r="U355" s="23">
        <v>0</v>
      </c>
      <c r="V355" s="23">
        <v>0</v>
      </c>
      <c r="W355" s="23">
        <v>1</v>
      </c>
      <c r="X355" s="23">
        <v>0</v>
      </c>
      <c r="Y355" s="23">
        <v>0</v>
      </c>
      <c r="Z355" s="23">
        <v>1</v>
      </c>
      <c r="AA355" s="23">
        <v>1</v>
      </c>
      <c r="AB355" s="23">
        <v>0</v>
      </c>
      <c r="AC355" s="23">
        <v>0</v>
      </c>
      <c r="AD355" s="23">
        <v>0</v>
      </c>
      <c r="AE355" s="23">
        <v>0</v>
      </c>
      <c r="AF355" s="23">
        <v>0</v>
      </c>
      <c r="AG355" s="23">
        <v>0</v>
      </c>
      <c r="AH355" s="23">
        <v>0</v>
      </c>
      <c r="AI355" s="23">
        <v>0</v>
      </c>
      <c r="AJ355" s="23">
        <v>0</v>
      </c>
      <c r="AK355" s="23">
        <v>0</v>
      </c>
      <c r="JP355" s="23" t="s">
        <v>786</v>
      </c>
      <c r="JR355" s="23">
        <v>200</v>
      </c>
      <c r="JS355" s="23">
        <v>200</v>
      </c>
      <c r="JU355" s="23">
        <v>200</v>
      </c>
      <c r="JV355" s="23">
        <v>0</v>
      </c>
      <c r="JW355" s="23">
        <v>0</v>
      </c>
      <c r="JY355" s="23" t="s">
        <v>796</v>
      </c>
      <c r="JZ355" s="23" t="s">
        <v>802</v>
      </c>
      <c r="KB355" s="23" t="s">
        <v>785</v>
      </c>
      <c r="OF355" s="23" t="s">
        <v>786</v>
      </c>
      <c r="OH355" s="23">
        <v>250</v>
      </c>
      <c r="OI355" s="23">
        <v>250</v>
      </c>
      <c r="OK355" s="23">
        <v>250</v>
      </c>
      <c r="OL355" s="23">
        <v>0</v>
      </c>
      <c r="OM355" s="23">
        <v>0</v>
      </c>
      <c r="OO355" s="23" t="s">
        <v>796</v>
      </c>
      <c r="OP355" s="23" t="s">
        <v>802</v>
      </c>
      <c r="OR355" s="23" t="s">
        <v>785</v>
      </c>
      <c r="PJ355" s="23" t="s">
        <v>786</v>
      </c>
      <c r="PL355" s="23">
        <v>500</v>
      </c>
      <c r="PM355" s="23">
        <v>500</v>
      </c>
      <c r="PO355" s="23">
        <v>500</v>
      </c>
      <c r="PP355" s="23">
        <v>0</v>
      </c>
      <c r="PQ355" s="23">
        <v>0</v>
      </c>
      <c r="PS355" s="23" t="s">
        <v>796</v>
      </c>
      <c r="PT355" s="23" t="s">
        <v>802</v>
      </c>
      <c r="PV355" s="23" t="s">
        <v>785</v>
      </c>
      <c r="AAB355" s="23" t="s">
        <v>2171</v>
      </c>
      <c r="AAC355" s="25">
        <v>175064861</v>
      </c>
      <c r="AAD355" s="23">
        <v>44316.629178240742</v>
      </c>
      <c r="AAF355" s="23" t="s">
        <v>2172</v>
      </c>
      <c r="AAG355" s="23" t="s">
        <v>2173</v>
      </c>
      <c r="AAJ355" s="23">
        <v>384</v>
      </c>
    </row>
    <row r="356" spans="1:712" x14ac:dyDescent="0.3">
      <c r="A356" s="23" t="s">
        <v>3563</v>
      </c>
      <c r="B356" s="25">
        <v>44316.33464184028</v>
      </c>
      <c r="C356" s="25">
        <v>44316.337784004631</v>
      </c>
      <c r="D356" s="25">
        <v>44316</v>
      </c>
      <c r="E356" s="23" t="s">
        <v>2177</v>
      </c>
      <c r="F356" s="23" t="s">
        <v>798</v>
      </c>
      <c r="G356" s="25">
        <v>44316</v>
      </c>
      <c r="H356" s="23" t="s">
        <v>799</v>
      </c>
      <c r="I356" s="23" t="s">
        <v>800</v>
      </c>
      <c r="J356" s="23" t="s">
        <v>800</v>
      </c>
      <c r="K356" s="23" t="s">
        <v>800</v>
      </c>
      <c r="L356" s="23" t="s">
        <v>793</v>
      </c>
      <c r="M356" s="23" t="s">
        <v>3564</v>
      </c>
      <c r="N356" s="23" t="s">
        <v>3173</v>
      </c>
      <c r="O356" s="23">
        <v>0</v>
      </c>
      <c r="P356" s="23">
        <v>0</v>
      </c>
      <c r="Q356" s="23">
        <v>0</v>
      </c>
      <c r="R356" s="23">
        <v>0</v>
      </c>
      <c r="S356" s="23">
        <v>0</v>
      </c>
      <c r="T356" s="23">
        <v>0</v>
      </c>
      <c r="U356" s="23">
        <v>0</v>
      </c>
      <c r="V356" s="23">
        <v>0</v>
      </c>
      <c r="W356" s="23">
        <v>1</v>
      </c>
      <c r="X356" s="23">
        <v>0</v>
      </c>
      <c r="Y356" s="23">
        <v>0</v>
      </c>
      <c r="Z356" s="23">
        <v>1</v>
      </c>
      <c r="AA356" s="23">
        <v>1</v>
      </c>
      <c r="AB356" s="23">
        <v>0</v>
      </c>
      <c r="AC356" s="23">
        <v>0</v>
      </c>
      <c r="AD356" s="23">
        <v>0</v>
      </c>
      <c r="AE356" s="23">
        <v>0</v>
      </c>
      <c r="AF356" s="23">
        <v>0</v>
      </c>
      <c r="AG356" s="23">
        <v>0</v>
      </c>
      <c r="AH356" s="23">
        <v>0</v>
      </c>
      <c r="AI356" s="23">
        <v>0</v>
      </c>
      <c r="AJ356" s="23">
        <v>0</v>
      </c>
      <c r="AK356" s="23">
        <v>0</v>
      </c>
      <c r="JP356" s="23" t="s">
        <v>786</v>
      </c>
      <c r="JR356" s="23">
        <v>200</v>
      </c>
      <c r="JS356" s="23">
        <v>200</v>
      </c>
      <c r="JU356" s="23">
        <v>200</v>
      </c>
      <c r="JV356" s="23">
        <v>0</v>
      </c>
      <c r="JW356" s="23">
        <v>0</v>
      </c>
      <c r="JY356" s="23" t="s">
        <v>796</v>
      </c>
      <c r="JZ356" s="23" t="s">
        <v>802</v>
      </c>
      <c r="KB356" s="23" t="s">
        <v>785</v>
      </c>
      <c r="OF356" s="23" t="s">
        <v>786</v>
      </c>
      <c r="OH356" s="23">
        <v>250</v>
      </c>
      <c r="OI356" s="23">
        <v>250</v>
      </c>
      <c r="OK356" s="23">
        <v>250</v>
      </c>
      <c r="OL356" s="23">
        <v>0</v>
      </c>
      <c r="OM356" s="23">
        <v>0</v>
      </c>
      <c r="OO356" s="23" t="s">
        <v>796</v>
      </c>
      <c r="OP356" s="23" t="s">
        <v>802</v>
      </c>
      <c r="OR356" s="23" t="s">
        <v>785</v>
      </c>
      <c r="PJ356" s="23" t="s">
        <v>786</v>
      </c>
      <c r="PL356" s="23">
        <v>500</v>
      </c>
      <c r="PM356" s="23">
        <v>500</v>
      </c>
      <c r="PO356" s="23">
        <v>500</v>
      </c>
      <c r="PP356" s="23">
        <v>0</v>
      </c>
      <c r="PQ356" s="23">
        <v>0</v>
      </c>
      <c r="PS356" s="23" t="s">
        <v>796</v>
      </c>
      <c r="PT356" s="23" t="s">
        <v>802</v>
      </c>
      <c r="PV356" s="23" t="s">
        <v>785</v>
      </c>
      <c r="AAB356" s="23" t="s">
        <v>2171</v>
      </c>
      <c r="AAC356" s="25">
        <v>175064870</v>
      </c>
      <c r="AAD356" s="23">
        <v>44316.629212962958</v>
      </c>
      <c r="AAF356" s="23" t="s">
        <v>2172</v>
      </c>
      <c r="AAG356" s="23" t="s">
        <v>2173</v>
      </c>
      <c r="AAJ356" s="23">
        <v>385</v>
      </c>
    </row>
    <row r="357" spans="1:712" x14ac:dyDescent="0.3">
      <c r="A357" s="23" t="s">
        <v>3565</v>
      </c>
      <c r="B357" s="25">
        <v>44316.341311666663</v>
      </c>
      <c r="C357" s="25">
        <v>44316.34388649305</v>
      </c>
      <c r="D357" s="25">
        <v>44316</v>
      </c>
      <c r="E357" s="23" t="s">
        <v>2177</v>
      </c>
      <c r="F357" s="23" t="s">
        <v>798</v>
      </c>
      <c r="G357" s="25">
        <v>44316</v>
      </c>
      <c r="H357" s="23" t="s">
        <v>799</v>
      </c>
      <c r="I357" s="23" t="s">
        <v>800</v>
      </c>
      <c r="J357" s="23" t="s">
        <v>800</v>
      </c>
      <c r="K357" s="23" t="s">
        <v>800</v>
      </c>
      <c r="L357" s="23" t="s">
        <v>793</v>
      </c>
      <c r="M357" s="23" t="s">
        <v>3566</v>
      </c>
      <c r="N357" s="23" t="s">
        <v>3173</v>
      </c>
      <c r="O357" s="23">
        <v>0</v>
      </c>
      <c r="P357" s="23">
        <v>0</v>
      </c>
      <c r="Q357" s="23">
        <v>0</v>
      </c>
      <c r="R357" s="23">
        <v>0</v>
      </c>
      <c r="S357" s="23">
        <v>0</v>
      </c>
      <c r="T357" s="23">
        <v>0</v>
      </c>
      <c r="U357" s="23">
        <v>0</v>
      </c>
      <c r="V357" s="23">
        <v>0</v>
      </c>
      <c r="W357" s="23">
        <v>1</v>
      </c>
      <c r="X357" s="23">
        <v>0</v>
      </c>
      <c r="Y357" s="23">
        <v>0</v>
      </c>
      <c r="Z357" s="23">
        <v>1</v>
      </c>
      <c r="AA357" s="23">
        <v>1</v>
      </c>
      <c r="AB357" s="23">
        <v>0</v>
      </c>
      <c r="AC357" s="23">
        <v>0</v>
      </c>
      <c r="AD357" s="23">
        <v>0</v>
      </c>
      <c r="AE357" s="23">
        <v>0</v>
      </c>
      <c r="AF357" s="23">
        <v>0</v>
      </c>
      <c r="AG357" s="23">
        <v>0</v>
      </c>
      <c r="AH357" s="23">
        <v>0</v>
      </c>
      <c r="AI357" s="23">
        <v>0</v>
      </c>
      <c r="AJ357" s="23">
        <v>0</v>
      </c>
      <c r="AK357" s="23">
        <v>0</v>
      </c>
      <c r="JP357" s="23" t="s">
        <v>786</v>
      </c>
      <c r="JR357" s="23">
        <v>200</v>
      </c>
      <c r="JS357" s="23">
        <v>200</v>
      </c>
      <c r="JU357" s="23">
        <v>200</v>
      </c>
      <c r="JV357" s="23">
        <v>0</v>
      </c>
      <c r="JW357" s="23">
        <v>0</v>
      </c>
      <c r="JY357" s="23" t="s">
        <v>796</v>
      </c>
      <c r="JZ357" s="23" t="s">
        <v>802</v>
      </c>
      <c r="KB357" s="23" t="s">
        <v>785</v>
      </c>
      <c r="OF357" s="23" t="s">
        <v>786</v>
      </c>
      <c r="OH357" s="23">
        <v>250</v>
      </c>
      <c r="OI357" s="23">
        <v>250</v>
      </c>
      <c r="OK357" s="23">
        <v>250</v>
      </c>
      <c r="OL357" s="23">
        <v>0</v>
      </c>
      <c r="OM357" s="23">
        <v>0</v>
      </c>
      <c r="OO357" s="23" t="s">
        <v>796</v>
      </c>
      <c r="OP357" s="23" t="s">
        <v>802</v>
      </c>
      <c r="OR357" s="23" t="s">
        <v>785</v>
      </c>
      <c r="PJ357" s="23" t="s">
        <v>786</v>
      </c>
      <c r="PL357" s="23">
        <v>500</v>
      </c>
      <c r="PM357" s="23">
        <v>500</v>
      </c>
      <c r="PO357" s="23">
        <v>500</v>
      </c>
      <c r="PP357" s="23">
        <v>0</v>
      </c>
      <c r="PQ357" s="23">
        <v>0</v>
      </c>
      <c r="PS357" s="23" t="s">
        <v>796</v>
      </c>
      <c r="PT357" s="23" t="s">
        <v>802</v>
      </c>
      <c r="PV357" s="23" t="s">
        <v>785</v>
      </c>
      <c r="AAB357" s="23" t="s">
        <v>2171</v>
      </c>
      <c r="AAC357" s="25">
        <v>175064876</v>
      </c>
      <c r="AAD357" s="23">
        <v>44316.629259259258</v>
      </c>
      <c r="AAF357" s="23" t="s">
        <v>2172</v>
      </c>
      <c r="AAG357" s="23" t="s">
        <v>2173</v>
      </c>
      <c r="AAJ357" s="23">
        <v>386</v>
      </c>
    </row>
    <row r="358" spans="1:712" x14ac:dyDescent="0.3">
      <c r="A358" s="23" t="s">
        <v>3567</v>
      </c>
      <c r="B358" s="25">
        <v>44316.533989537042</v>
      </c>
      <c r="C358" s="25">
        <v>44316.536135937502</v>
      </c>
      <c r="D358" s="25">
        <v>44316</v>
      </c>
      <c r="E358" s="23" t="s">
        <v>2177</v>
      </c>
      <c r="F358" s="23" t="s">
        <v>798</v>
      </c>
      <c r="G358" s="25">
        <v>44316</v>
      </c>
      <c r="H358" s="23" t="s">
        <v>799</v>
      </c>
      <c r="I358" s="23" t="s">
        <v>800</v>
      </c>
      <c r="J358" s="23" t="s">
        <v>800</v>
      </c>
      <c r="K358" s="23" t="s">
        <v>800</v>
      </c>
      <c r="L358" s="23" t="s">
        <v>793</v>
      </c>
      <c r="M358" s="23" t="s">
        <v>3568</v>
      </c>
      <c r="N358" s="23" t="s">
        <v>820</v>
      </c>
      <c r="O358" s="23">
        <v>0</v>
      </c>
      <c r="P358" s="23">
        <v>0</v>
      </c>
      <c r="Q358" s="23">
        <v>0</v>
      </c>
      <c r="R358" s="23">
        <v>0</v>
      </c>
      <c r="S358" s="23">
        <v>0</v>
      </c>
      <c r="T358" s="23">
        <v>0</v>
      </c>
      <c r="U358" s="23">
        <v>0</v>
      </c>
      <c r="V358" s="23">
        <v>0</v>
      </c>
      <c r="W358" s="23">
        <v>0</v>
      </c>
      <c r="X358" s="23">
        <v>0</v>
      </c>
      <c r="Y358" s="23">
        <v>0</v>
      </c>
      <c r="Z358" s="23">
        <v>0</v>
      </c>
      <c r="AA358" s="23">
        <v>0</v>
      </c>
      <c r="AB358" s="23">
        <v>0</v>
      </c>
      <c r="AC358" s="23">
        <v>0</v>
      </c>
      <c r="AD358" s="23">
        <v>0</v>
      </c>
      <c r="AE358" s="23">
        <v>0</v>
      </c>
      <c r="AF358" s="23">
        <v>0</v>
      </c>
      <c r="AG358" s="23">
        <v>0</v>
      </c>
      <c r="AH358" s="23">
        <v>0</v>
      </c>
      <c r="AI358" s="23">
        <v>0</v>
      </c>
      <c r="AJ358" s="23">
        <v>0</v>
      </c>
      <c r="AK358" s="23">
        <v>1</v>
      </c>
      <c r="ZR358" s="23" t="s">
        <v>781</v>
      </c>
      <c r="ZT358" s="23" t="s">
        <v>785</v>
      </c>
      <c r="ZU358" s="23">
        <v>10</v>
      </c>
      <c r="ZV358" s="23">
        <v>10</v>
      </c>
      <c r="AAB358" s="23" t="s">
        <v>2171</v>
      </c>
      <c r="AAC358" s="25">
        <v>175064956</v>
      </c>
      <c r="AAD358" s="23">
        <v>44316.629629629642</v>
      </c>
      <c r="AAF358" s="23" t="s">
        <v>2172</v>
      </c>
      <c r="AAG358" s="23" t="s">
        <v>2173</v>
      </c>
      <c r="AAJ358" s="23">
        <v>387</v>
      </c>
    </row>
    <row r="359" spans="1:712" x14ac:dyDescent="0.3">
      <c r="A359" s="23" t="s">
        <v>3569</v>
      </c>
      <c r="B359" s="25">
        <v>44316.54023056713</v>
      </c>
      <c r="C359" s="25">
        <v>44316.541328159721</v>
      </c>
      <c r="D359" s="25">
        <v>44316</v>
      </c>
      <c r="E359" s="23" t="s">
        <v>2177</v>
      </c>
      <c r="F359" s="23" t="s">
        <v>798</v>
      </c>
      <c r="G359" s="25">
        <v>44316</v>
      </c>
      <c r="H359" s="23" t="s">
        <v>799</v>
      </c>
      <c r="I359" s="23" t="s">
        <v>800</v>
      </c>
      <c r="J359" s="23" t="s">
        <v>800</v>
      </c>
      <c r="K359" s="23" t="s">
        <v>800</v>
      </c>
      <c r="L359" s="23" t="s">
        <v>793</v>
      </c>
      <c r="M359" s="23" t="s">
        <v>3570</v>
      </c>
      <c r="N359" s="23" t="s">
        <v>809</v>
      </c>
      <c r="O359" s="23">
        <v>0</v>
      </c>
      <c r="P359" s="23">
        <v>0</v>
      </c>
      <c r="Q359" s="23">
        <v>0</v>
      </c>
      <c r="R359" s="23">
        <v>0</v>
      </c>
      <c r="S359" s="23">
        <v>0</v>
      </c>
      <c r="T359" s="23">
        <v>0</v>
      </c>
      <c r="U359" s="23">
        <v>0</v>
      </c>
      <c r="V359" s="23">
        <v>0</v>
      </c>
      <c r="W359" s="23">
        <v>0</v>
      </c>
      <c r="X359" s="23">
        <v>0</v>
      </c>
      <c r="Y359" s="23">
        <v>0</v>
      </c>
      <c r="Z359" s="23">
        <v>0</v>
      </c>
      <c r="AA359" s="23">
        <v>0</v>
      </c>
      <c r="AB359" s="23">
        <v>0</v>
      </c>
      <c r="AC359" s="23">
        <v>0</v>
      </c>
      <c r="AD359" s="23">
        <v>1</v>
      </c>
      <c r="AE359" s="23">
        <v>0</v>
      </c>
      <c r="AF359" s="23">
        <v>0</v>
      </c>
      <c r="AG359" s="23">
        <v>0</v>
      </c>
      <c r="AH359" s="23">
        <v>0</v>
      </c>
      <c r="AI359" s="23">
        <v>0</v>
      </c>
      <c r="AJ359" s="23">
        <v>0</v>
      </c>
      <c r="AK359" s="23">
        <v>0</v>
      </c>
      <c r="NB359" s="23" t="s">
        <v>781</v>
      </c>
      <c r="ND359" s="23">
        <v>1000</v>
      </c>
      <c r="NE359" s="23">
        <v>1000</v>
      </c>
      <c r="NG359" s="23">
        <v>1000</v>
      </c>
      <c r="NH359" s="23">
        <v>0</v>
      </c>
      <c r="NI359" s="23">
        <v>0</v>
      </c>
      <c r="NK359" s="23" t="s">
        <v>796</v>
      </c>
      <c r="NL359" s="23" t="s">
        <v>802</v>
      </c>
      <c r="NN359" s="23" t="s">
        <v>781</v>
      </c>
      <c r="NO359" s="23" t="s">
        <v>2181</v>
      </c>
      <c r="NP359" s="23">
        <v>0</v>
      </c>
      <c r="NQ359" s="23">
        <v>0</v>
      </c>
      <c r="NR359" s="23">
        <v>0</v>
      </c>
      <c r="NS359" s="23">
        <v>0</v>
      </c>
      <c r="NT359" s="23">
        <v>0</v>
      </c>
      <c r="NU359" s="23">
        <v>0</v>
      </c>
      <c r="NV359" s="23">
        <v>0</v>
      </c>
      <c r="NW359" s="23">
        <v>1</v>
      </c>
      <c r="NX359" s="23">
        <v>0</v>
      </c>
      <c r="NY359" s="23">
        <v>1</v>
      </c>
      <c r="NZ359" s="23">
        <v>0</v>
      </c>
      <c r="OA359" s="23">
        <v>0</v>
      </c>
      <c r="OB359" s="23">
        <v>0</v>
      </c>
      <c r="OC359" s="23">
        <v>0</v>
      </c>
      <c r="AAB359" s="23" t="s">
        <v>2171</v>
      </c>
      <c r="AAC359" s="25">
        <v>175064959</v>
      </c>
      <c r="AAD359" s="23">
        <v>44316.629652777767</v>
      </c>
      <c r="AAF359" s="23" t="s">
        <v>2172</v>
      </c>
      <c r="AAG359" s="23" t="s">
        <v>2173</v>
      </c>
      <c r="AAJ359" s="23">
        <v>388</v>
      </c>
    </row>
    <row r="360" spans="1:712" x14ac:dyDescent="0.3">
      <c r="A360" s="23" t="s">
        <v>3571</v>
      </c>
      <c r="B360" s="25">
        <v>44316.548709548617</v>
      </c>
      <c r="C360" s="25">
        <v>44316.549837303253</v>
      </c>
      <c r="D360" s="25">
        <v>44316</v>
      </c>
      <c r="E360" s="23" t="s">
        <v>2177</v>
      </c>
      <c r="F360" s="23" t="s">
        <v>798</v>
      </c>
      <c r="G360" s="25">
        <v>44316</v>
      </c>
      <c r="H360" s="23" t="s">
        <v>799</v>
      </c>
      <c r="I360" s="23" t="s">
        <v>800</v>
      </c>
      <c r="J360" s="23" t="s">
        <v>800</v>
      </c>
      <c r="K360" s="23" t="s">
        <v>800</v>
      </c>
      <c r="L360" s="23" t="s">
        <v>793</v>
      </c>
      <c r="M360" s="23" t="s">
        <v>3572</v>
      </c>
      <c r="N360" s="23" t="s">
        <v>809</v>
      </c>
      <c r="O360" s="23">
        <v>0</v>
      </c>
      <c r="P360" s="23">
        <v>0</v>
      </c>
      <c r="Q360" s="23">
        <v>0</v>
      </c>
      <c r="R360" s="23">
        <v>0</v>
      </c>
      <c r="S360" s="23">
        <v>0</v>
      </c>
      <c r="T360" s="23">
        <v>0</v>
      </c>
      <c r="U360" s="23">
        <v>0</v>
      </c>
      <c r="V360" s="23">
        <v>0</v>
      </c>
      <c r="W360" s="23">
        <v>0</v>
      </c>
      <c r="X360" s="23">
        <v>0</v>
      </c>
      <c r="Y360" s="23">
        <v>0</v>
      </c>
      <c r="Z360" s="23">
        <v>0</v>
      </c>
      <c r="AA360" s="23">
        <v>0</v>
      </c>
      <c r="AB360" s="23">
        <v>0</v>
      </c>
      <c r="AC360" s="23">
        <v>0</v>
      </c>
      <c r="AD360" s="23">
        <v>1</v>
      </c>
      <c r="AE360" s="23">
        <v>0</v>
      </c>
      <c r="AF360" s="23">
        <v>0</v>
      </c>
      <c r="AG360" s="23">
        <v>0</v>
      </c>
      <c r="AH360" s="23">
        <v>0</v>
      </c>
      <c r="AI360" s="23">
        <v>0</v>
      </c>
      <c r="AJ360" s="23">
        <v>0</v>
      </c>
      <c r="AK360" s="23">
        <v>0</v>
      </c>
      <c r="NB360" s="23" t="s">
        <v>781</v>
      </c>
      <c r="ND360" s="23">
        <v>1000</v>
      </c>
      <c r="NE360" s="23">
        <v>1000</v>
      </c>
      <c r="NG360" s="23">
        <v>1000</v>
      </c>
      <c r="NH360" s="23">
        <v>0</v>
      </c>
      <c r="NI360" s="23">
        <v>0</v>
      </c>
      <c r="NK360" s="23" t="s">
        <v>796</v>
      </c>
      <c r="NL360" s="23" t="s">
        <v>802</v>
      </c>
      <c r="NN360" s="23" t="s">
        <v>781</v>
      </c>
      <c r="NO360" s="23" t="s">
        <v>2181</v>
      </c>
      <c r="NP360" s="23">
        <v>0</v>
      </c>
      <c r="NQ360" s="23">
        <v>0</v>
      </c>
      <c r="NR360" s="23">
        <v>0</v>
      </c>
      <c r="NS360" s="23">
        <v>0</v>
      </c>
      <c r="NT360" s="23">
        <v>0</v>
      </c>
      <c r="NU360" s="23">
        <v>0</v>
      </c>
      <c r="NV360" s="23">
        <v>0</v>
      </c>
      <c r="NW360" s="23">
        <v>1</v>
      </c>
      <c r="NX360" s="23">
        <v>0</v>
      </c>
      <c r="NY360" s="23">
        <v>1</v>
      </c>
      <c r="NZ360" s="23">
        <v>0</v>
      </c>
      <c r="OA360" s="23">
        <v>0</v>
      </c>
      <c r="OB360" s="23">
        <v>0</v>
      </c>
      <c r="OC360" s="23">
        <v>0</v>
      </c>
      <c r="AAB360" s="23" t="s">
        <v>2171</v>
      </c>
      <c r="AAC360" s="25">
        <v>175064971</v>
      </c>
      <c r="AAD360" s="23">
        <v>44316.629699074067</v>
      </c>
      <c r="AAF360" s="23" t="s">
        <v>2172</v>
      </c>
      <c r="AAG360" s="23" t="s">
        <v>2173</v>
      </c>
      <c r="AAJ360" s="23">
        <v>389</v>
      </c>
    </row>
    <row r="361" spans="1:712" x14ac:dyDescent="0.3">
      <c r="A361" s="23" t="s">
        <v>3573</v>
      </c>
      <c r="B361" s="25">
        <v>44316.600983344913</v>
      </c>
      <c r="C361" s="25">
        <v>44316.603102592591</v>
      </c>
      <c r="D361" s="25">
        <v>44316</v>
      </c>
      <c r="E361" s="23" t="s">
        <v>2177</v>
      </c>
      <c r="F361" s="23" t="s">
        <v>798</v>
      </c>
      <c r="G361" s="25">
        <v>44316</v>
      </c>
      <c r="H361" s="23" t="s">
        <v>799</v>
      </c>
      <c r="I361" s="23" t="s">
        <v>800</v>
      </c>
      <c r="J361" s="23" t="s">
        <v>800</v>
      </c>
      <c r="K361" s="23" t="s">
        <v>800</v>
      </c>
      <c r="L361" s="23" t="s">
        <v>793</v>
      </c>
      <c r="M361" s="23" t="s">
        <v>3574</v>
      </c>
      <c r="N361" s="23" t="s">
        <v>861</v>
      </c>
      <c r="O361" s="23">
        <v>0</v>
      </c>
      <c r="P361" s="23">
        <v>0</v>
      </c>
      <c r="Q361" s="23">
        <v>0</v>
      </c>
      <c r="R361" s="23">
        <v>0</v>
      </c>
      <c r="S361" s="23">
        <v>0</v>
      </c>
      <c r="T361" s="23">
        <v>0</v>
      </c>
      <c r="U361" s="23">
        <v>1</v>
      </c>
      <c r="V361" s="23">
        <v>0</v>
      </c>
      <c r="W361" s="23">
        <v>0</v>
      </c>
      <c r="X361" s="23">
        <v>0</v>
      </c>
      <c r="Y361" s="23">
        <v>0</v>
      </c>
      <c r="Z361" s="23">
        <v>0</v>
      </c>
      <c r="AA361" s="23">
        <v>0</v>
      </c>
      <c r="AB361" s="23">
        <v>0</v>
      </c>
      <c r="AC361" s="23">
        <v>0</v>
      </c>
      <c r="AD361" s="23">
        <v>0</v>
      </c>
      <c r="AE361" s="23">
        <v>0</v>
      </c>
      <c r="AF361" s="23">
        <v>0</v>
      </c>
      <c r="AG361" s="23">
        <v>0</v>
      </c>
      <c r="AH361" s="23">
        <v>0</v>
      </c>
      <c r="AI361" s="23">
        <v>0</v>
      </c>
      <c r="AJ361" s="23">
        <v>0</v>
      </c>
      <c r="AK361" s="23">
        <v>0</v>
      </c>
      <c r="HH361" s="23" t="s">
        <v>781</v>
      </c>
      <c r="HJ361" s="23">
        <v>2500</v>
      </c>
      <c r="HK361" s="23">
        <v>2500</v>
      </c>
      <c r="HM361" s="23">
        <v>2500</v>
      </c>
      <c r="HN361" s="23">
        <v>0</v>
      </c>
      <c r="HO361" s="23">
        <v>0</v>
      </c>
      <c r="HQ361" s="23" t="s">
        <v>794</v>
      </c>
      <c r="HT361" s="23" t="s">
        <v>785</v>
      </c>
      <c r="AAB361" s="23" t="s">
        <v>2171</v>
      </c>
      <c r="AAC361" s="25">
        <v>175065005</v>
      </c>
      <c r="AAD361" s="23">
        <v>44316.629849537043</v>
      </c>
      <c r="AAF361" s="23" t="s">
        <v>2172</v>
      </c>
      <c r="AAG361" s="23" t="s">
        <v>2173</v>
      </c>
      <c r="AAJ361" s="23">
        <v>390</v>
      </c>
    </row>
    <row r="362" spans="1:712" x14ac:dyDescent="0.3">
      <c r="A362" s="23" t="s">
        <v>3575</v>
      </c>
      <c r="B362" s="25">
        <v>44316.320607060188</v>
      </c>
      <c r="C362" s="25">
        <v>44316.322625763889</v>
      </c>
      <c r="D362" s="25">
        <v>44316</v>
      </c>
      <c r="E362" s="23" t="s">
        <v>3144</v>
      </c>
      <c r="F362" s="23" t="s">
        <v>798</v>
      </c>
      <c r="G362" s="25">
        <v>44316</v>
      </c>
      <c r="H362" s="23" t="s">
        <v>799</v>
      </c>
      <c r="I362" s="23" t="s">
        <v>800</v>
      </c>
      <c r="J362" s="23" t="s">
        <v>800</v>
      </c>
      <c r="K362" s="23" t="s">
        <v>800</v>
      </c>
      <c r="L362" s="23" t="s">
        <v>793</v>
      </c>
      <c r="M362" s="23" t="s">
        <v>3576</v>
      </c>
      <c r="N362" s="23" t="s">
        <v>3173</v>
      </c>
      <c r="O362" s="23">
        <v>0</v>
      </c>
      <c r="P362" s="23">
        <v>0</v>
      </c>
      <c r="Q362" s="23">
        <v>0</v>
      </c>
      <c r="R362" s="23">
        <v>0</v>
      </c>
      <c r="S362" s="23">
        <v>0</v>
      </c>
      <c r="T362" s="23">
        <v>0</v>
      </c>
      <c r="U362" s="23">
        <v>0</v>
      </c>
      <c r="V362" s="23">
        <v>0</v>
      </c>
      <c r="W362" s="23">
        <v>1</v>
      </c>
      <c r="X362" s="23">
        <v>0</v>
      </c>
      <c r="Y362" s="23">
        <v>0</v>
      </c>
      <c r="Z362" s="23">
        <v>1</v>
      </c>
      <c r="AA362" s="23">
        <v>1</v>
      </c>
      <c r="AB362" s="23">
        <v>0</v>
      </c>
      <c r="AC362" s="23">
        <v>0</v>
      </c>
      <c r="AD362" s="23">
        <v>0</v>
      </c>
      <c r="AE362" s="23">
        <v>0</v>
      </c>
      <c r="AF362" s="23">
        <v>0</v>
      </c>
      <c r="AG362" s="23">
        <v>0</v>
      </c>
      <c r="AH362" s="23">
        <v>0</v>
      </c>
      <c r="AI362" s="23">
        <v>0</v>
      </c>
      <c r="AJ362" s="23">
        <v>0</v>
      </c>
      <c r="AK362" s="23">
        <v>0</v>
      </c>
      <c r="JP362" s="23" t="s">
        <v>786</v>
      </c>
      <c r="JR362" s="23">
        <v>200</v>
      </c>
      <c r="JS362" s="23">
        <v>200</v>
      </c>
      <c r="JU362" s="23">
        <v>200</v>
      </c>
      <c r="JV362" s="23">
        <v>0</v>
      </c>
      <c r="JW362" s="23">
        <v>0</v>
      </c>
      <c r="JY362" s="23" t="s">
        <v>796</v>
      </c>
      <c r="JZ362" s="23" t="s">
        <v>802</v>
      </c>
      <c r="KB362" s="23" t="s">
        <v>785</v>
      </c>
      <c r="OF362" s="23" t="s">
        <v>786</v>
      </c>
      <c r="OH362" s="23">
        <v>250</v>
      </c>
      <c r="OI362" s="23">
        <v>250</v>
      </c>
      <c r="OK362" s="23">
        <v>250</v>
      </c>
      <c r="OL362" s="23">
        <v>0</v>
      </c>
      <c r="OM362" s="23">
        <v>0</v>
      </c>
      <c r="OO362" s="23" t="s">
        <v>796</v>
      </c>
      <c r="OP362" s="23" t="s">
        <v>802</v>
      </c>
      <c r="OR362" s="23" t="s">
        <v>785</v>
      </c>
      <c r="PJ362" s="23" t="s">
        <v>786</v>
      </c>
      <c r="PL362" s="23">
        <v>500</v>
      </c>
      <c r="PM362" s="23">
        <v>500</v>
      </c>
      <c r="PO362" s="23">
        <v>500</v>
      </c>
      <c r="PP362" s="23">
        <v>0</v>
      </c>
      <c r="PQ362" s="23">
        <v>0</v>
      </c>
      <c r="PS362" s="23" t="s">
        <v>796</v>
      </c>
      <c r="PT362" s="23" t="s">
        <v>802</v>
      </c>
      <c r="PV362" s="23" t="s">
        <v>785</v>
      </c>
      <c r="AAB362" s="23" t="s">
        <v>3147</v>
      </c>
      <c r="AAC362" s="25">
        <v>175065323</v>
      </c>
      <c r="AAD362" s="23">
        <v>44316.63113425926</v>
      </c>
      <c r="AAF362" s="23" t="s">
        <v>2172</v>
      </c>
      <c r="AAG362" s="23" t="s">
        <v>2173</v>
      </c>
      <c r="AAJ362" s="23">
        <v>391</v>
      </c>
    </row>
    <row r="363" spans="1:712" x14ac:dyDescent="0.3">
      <c r="A363" s="23" t="s">
        <v>3577</v>
      </c>
      <c r="B363" s="25">
        <v>44316.325372569452</v>
      </c>
      <c r="C363" s="25">
        <v>44316.326497187503</v>
      </c>
      <c r="D363" s="25">
        <v>44316</v>
      </c>
      <c r="E363" s="23" t="s">
        <v>3144</v>
      </c>
      <c r="F363" s="23" t="s">
        <v>798</v>
      </c>
      <c r="G363" s="25">
        <v>44316</v>
      </c>
      <c r="H363" s="23" t="s">
        <v>799</v>
      </c>
      <c r="I363" s="23" t="s">
        <v>800</v>
      </c>
      <c r="J363" s="23" t="s">
        <v>800</v>
      </c>
      <c r="K363" s="23" t="s">
        <v>800</v>
      </c>
      <c r="L363" s="23" t="s">
        <v>780</v>
      </c>
      <c r="M363" s="23" t="s">
        <v>3478</v>
      </c>
      <c r="N363" s="23" t="s">
        <v>820</v>
      </c>
      <c r="O363" s="23">
        <v>0</v>
      </c>
      <c r="P363" s="23">
        <v>0</v>
      </c>
      <c r="Q363" s="23">
        <v>0</v>
      </c>
      <c r="R363" s="23">
        <v>0</v>
      </c>
      <c r="S363" s="23">
        <v>0</v>
      </c>
      <c r="T363" s="23">
        <v>0</v>
      </c>
      <c r="U363" s="23">
        <v>0</v>
      </c>
      <c r="V363" s="23">
        <v>0</v>
      </c>
      <c r="W363" s="23">
        <v>0</v>
      </c>
      <c r="X363" s="23">
        <v>0</v>
      </c>
      <c r="Y363" s="23">
        <v>0</v>
      </c>
      <c r="Z363" s="23">
        <v>0</v>
      </c>
      <c r="AA363" s="23">
        <v>0</v>
      </c>
      <c r="AB363" s="23">
        <v>0</v>
      </c>
      <c r="AC363" s="23">
        <v>0</v>
      </c>
      <c r="AD363" s="23">
        <v>0</v>
      </c>
      <c r="AE363" s="23">
        <v>0</v>
      </c>
      <c r="AF363" s="23">
        <v>0</v>
      </c>
      <c r="AG363" s="23">
        <v>0</v>
      </c>
      <c r="AH363" s="23">
        <v>0</v>
      </c>
      <c r="AI363" s="23">
        <v>0</v>
      </c>
      <c r="AJ363" s="23">
        <v>0</v>
      </c>
      <c r="AK363" s="23">
        <v>1</v>
      </c>
      <c r="ZR363" s="23" t="s">
        <v>781</v>
      </c>
      <c r="ZT363" s="23" t="s">
        <v>785</v>
      </c>
      <c r="ZU363" s="23">
        <v>10</v>
      </c>
      <c r="ZV363" s="23">
        <v>10</v>
      </c>
      <c r="AAB363" s="23" t="s">
        <v>3147</v>
      </c>
      <c r="AAC363" s="25">
        <v>175065326</v>
      </c>
      <c r="AAD363" s="23">
        <v>44316.631145833337</v>
      </c>
      <c r="AAF363" s="23" t="s">
        <v>2172</v>
      </c>
      <c r="AAG363" s="23" t="s">
        <v>2173</v>
      </c>
      <c r="AAJ363" s="23">
        <v>392</v>
      </c>
    </row>
    <row r="364" spans="1:712" x14ac:dyDescent="0.3">
      <c r="A364" s="23" t="s">
        <v>3578</v>
      </c>
      <c r="B364" s="25">
        <v>44316.329382395837</v>
      </c>
      <c r="C364" s="25">
        <v>44316.330359340282</v>
      </c>
      <c r="D364" s="25">
        <v>44316</v>
      </c>
      <c r="E364" s="23" t="s">
        <v>3144</v>
      </c>
      <c r="F364" s="23" t="s">
        <v>798</v>
      </c>
      <c r="G364" s="25">
        <v>44316</v>
      </c>
      <c r="H364" s="23" t="s">
        <v>799</v>
      </c>
      <c r="I364" s="23" t="s">
        <v>800</v>
      </c>
      <c r="J364" s="23" t="s">
        <v>800</v>
      </c>
      <c r="K364" s="23" t="s">
        <v>800</v>
      </c>
      <c r="L364" s="23" t="s">
        <v>780</v>
      </c>
      <c r="M364" s="23" t="s">
        <v>2308</v>
      </c>
      <c r="N364" s="23" t="s">
        <v>801</v>
      </c>
      <c r="O364" s="23">
        <v>0</v>
      </c>
      <c r="P364" s="23">
        <v>0</v>
      </c>
      <c r="Q364" s="23">
        <v>0</v>
      </c>
      <c r="R364" s="23">
        <v>0</v>
      </c>
      <c r="S364" s="23">
        <v>0</v>
      </c>
      <c r="T364" s="23">
        <v>0</v>
      </c>
      <c r="U364" s="23">
        <v>0</v>
      </c>
      <c r="V364" s="23">
        <v>0</v>
      </c>
      <c r="W364" s="23">
        <v>0</v>
      </c>
      <c r="X364" s="23">
        <v>0</v>
      </c>
      <c r="Y364" s="23">
        <v>0</v>
      </c>
      <c r="Z364" s="23">
        <v>0</v>
      </c>
      <c r="AA364" s="23">
        <v>0</v>
      </c>
      <c r="AB364" s="23">
        <v>0</v>
      </c>
      <c r="AC364" s="23">
        <v>0</v>
      </c>
      <c r="AD364" s="23">
        <v>0</v>
      </c>
      <c r="AE364" s="23">
        <v>0</v>
      </c>
      <c r="AF364" s="23">
        <v>0</v>
      </c>
      <c r="AG364" s="23">
        <v>0</v>
      </c>
      <c r="AH364" s="23">
        <v>0</v>
      </c>
      <c r="AI364" s="23">
        <v>0</v>
      </c>
      <c r="AJ364" s="23">
        <v>1</v>
      </c>
      <c r="AK364" s="23">
        <v>0</v>
      </c>
      <c r="YN364" s="23" t="s">
        <v>781</v>
      </c>
      <c r="YP364" s="23">
        <v>750</v>
      </c>
      <c r="YQ364" s="23">
        <v>750</v>
      </c>
      <c r="YS364" s="23">
        <v>750</v>
      </c>
      <c r="YT364" s="23">
        <v>0</v>
      </c>
      <c r="YU364" s="23">
        <v>0</v>
      </c>
      <c r="YW364" s="23" t="s">
        <v>796</v>
      </c>
      <c r="YX364" s="23" t="s">
        <v>802</v>
      </c>
      <c r="YZ364" s="23" t="s">
        <v>785</v>
      </c>
      <c r="AAB364" s="23" t="s">
        <v>3147</v>
      </c>
      <c r="AAC364" s="25">
        <v>175065337</v>
      </c>
      <c r="AAD364" s="23">
        <v>44316.631168981483</v>
      </c>
      <c r="AAF364" s="23" t="s">
        <v>2172</v>
      </c>
      <c r="AAG364" s="23" t="s">
        <v>2173</v>
      </c>
      <c r="AAJ364" s="23">
        <v>393</v>
      </c>
    </row>
    <row r="365" spans="1:712" x14ac:dyDescent="0.3">
      <c r="A365" s="23" t="s">
        <v>3579</v>
      </c>
      <c r="B365" s="25">
        <v>44316.406454756943</v>
      </c>
      <c r="C365" s="25">
        <v>44316.40739581018</v>
      </c>
      <c r="D365" s="25">
        <v>44316</v>
      </c>
      <c r="E365" s="23" t="s">
        <v>3144</v>
      </c>
      <c r="F365" s="23" t="s">
        <v>798</v>
      </c>
      <c r="G365" s="25">
        <v>44316</v>
      </c>
      <c r="H365" s="23" t="s">
        <v>799</v>
      </c>
      <c r="I365" s="23" t="s">
        <v>800</v>
      </c>
      <c r="J365" s="23" t="s">
        <v>800</v>
      </c>
      <c r="K365" s="23" t="s">
        <v>800</v>
      </c>
      <c r="L365" s="23" t="s">
        <v>793</v>
      </c>
      <c r="M365" s="23" t="s">
        <v>3580</v>
      </c>
      <c r="N365" s="23" t="s">
        <v>848</v>
      </c>
      <c r="O365" s="23">
        <v>0</v>
      </c>
      <c r="P365" s="23">
        <v>0</v>
      </c>
      <c r="Q365" s="23">
        <v>0</v>
      </c>
      <c r="R365" s="23">
        <v>0</v>
      </c>
      <c r="S365" s="23">
        <v>0</v>
      </c>
      <c r="T365" s="23">
        <v>0</v>
      </c>
      <c r="U365" s="23">
        <v>0</v>
      </c>
      <c r="V365" s="23">
        <v>0</v>
      </c>
      <c r="W365" s="23">
        <v>0</v>
      </c>
      <c r="X365" s="23">
        <v>0</v>
      </c>
      <c r="Y365" s="23">
        <v>0</v>
      </c>
      <c r="Z365" s="23">
        <v>0</v>
      </c>
      <c r="AA365" s="23">
        <v>1</v>
      </c>
      <c r="AB365" s="23">
        <v>0</v>
      </c>
      <c r="AC365" s="23">
        <v>0</v>
      </c>
      <c r="AD365" s="23">
        <v>0</v>
      </c>
      <c r="AE365" s="23">
        <v>0</v>
      </c>
      <c r="AF365" s="23">
        <v>0</v>
      </c>
      <c r="AG365" s="23">
        <v>0</v>
      </c>
      <c r="AH365" s="23">
        <v>0</v>
      </c>
      <c r="AI365" s="23">
        <v>0</v>
      </c>
      <c r="AJ365" s="23">
        <v>0</v>
      </c>
      <c r="AK365" s="23">
        <v>0</v>
      </c>
      <c r="PJ365" s="23" t="s">
        <v>786</v>
      </c>
      <c r="PL365" s="23">
        <v>500</v>
      </c>
      <c r="PM365" s="23">
        <v>500</v>
      </c>
      <c r="PO365" s="23">
        <v>500</v>
      </c>
      <c r="PP365" s="23">
        <v>0</v>
      </c>
      <c r="PQ365" s="23">
        <v>0</v>
      </c>
      <c r="PS365" s="23" t="s">
        <v>796</v>
      </c>
      <c r="PT365" s="23" t="s">
        <v>802</v>
      </c>
      <c r="PV365" s="23" t="s">
        <v>785</v>
      </c>
      <c r="AAB365" s="23" t="s">
        <v>3147</v>
      </c>
      <c r="AAC365" s="25">
        <v>175065347</v>
      </c>
      <c r="AAD365" s="23">
        <v>44316.631215277783</v>
      </c>
      <c r="AAF365" s="23" t="s">
        <v>2172</v>
      </c>
      <c r="AAG365" s="23" t="s">
        <v>2173</v>
      </c>
      <c r="AAJ365" s="23">
        <v>394</v>
      </c>
    </row>
    <row r="366" spans="1:712" x14ac:dyDescent="0.3">
      <c r="A366" s="23" t="s">
        <v>3581</v>
      </c>
      <c r="B366" s="25">
        <v>44316.459018703703</v>
      </c>
      <c r="C366" s="25">
        <v>44316.46017244213</v>
      </c>
      <c r="D366" s="25">
        <v>44316</v>
      </c>
      <c r="E366" s="23" t="s">
        <v>3144</v>
      </c>
      <c r="F366" s="23" t="s">
        <v>798</v>
      </c>
      <c r="G366" s="25">
        <v>44316</v>
      </c>
      <c r="H366" s="23" t="s">
        <v>799</v>
      </c>
      <c r="I366" s="23" t="s">
        <v>800</v>
      </c>
      <c r="J366" s="23" t="s">
        <v>800</v>
      </c>
      <c r="K366" s="23" t="s">
        <v>800</v>
      </c>
      <c r="L366" s="23" t="s">
        <v>793</v>
      </c>
      <c r="M366" s="23" t="s">
        <v>3582</v>
      </c>
      <c r="N366" s="23" t="s">
        <v>809</v>
      </c>
      <c r="O366" s="23">
        <v>0</v>
      </c>
      <c r="P366" s="23">
        <v>0</v>
      </c>
      <c r="Q366" s="23">
        <v>0</v>
      </c>
      <c r="R366" s="23">
        <v>0</v>
      </c>
      <c r="S366" s="23">
        <v>0</v>
      </c>
      <c r="T366" s="23">
        <v>0</v>
      </c>
      <c r="U366" s="23">
        <v>0</v>
      </c>
      <c r="V366" s="23">
        <v>0</v>
      </c>
      <c r="W366" s="23">
        <v>0</v>
      </c>
      <c r="X366" s="23">
        <v>0</v>
      </c>
      <c r="Y366" s="23">
        <v>0</v>
      </c>
      <c r="Z366" s="23">
        <v>0</v>
      </c>
      <c r="AA366" s="23">
        <v>0</v>
      </c>
      <c r="AB366" s="23">
        <v>0</v>
      </c>
      <c r="AC366" s="23">
        <v>0</v>
      </c>
      <c r="AD366" s="23">
        <v>1</v>
      </c>
      <c r="AE366" s="23">
        <v>0</v>
      </c>
      <c r="AF366" s="23">
        <v>0</v>
      </c>
      <c r="AG366" s="23">
        <v>0</v>
      </c>
      <c r="AH366" s="23">
        <v>0</v>
      </c>
      <c r="AI366" s="23">
        <v>0</v>
      </c>
      <c r="AJ366" s="23">
        <v>0</v>
      </c>
      <c r="AK366" s="23">
        <v>0</v>
      </c>
      <c r="NB366" s="23" t="s">
        <v>781</v>
      </c>
      <c r="ND366" s="23">
        <v>1000</v>
      </c>
      <c r="NE366" s="23">
        <v>1000</v>
      </c>
      <c r="NG366" s="23">
        <v>1000</v>
      </c>
      <c r="NH366" s="23">
        <v>0</v>
      </c>
      <c r="NI366" s="23">
        <v>0</v>
      </c>
      <c r="NK366" s="23" t="s">
        <v>796</v>
      </c>
      <c r="NL366" s="23" t="s">
        <v>802</v>
      </c>
      <c r="NN366" s="23" t="s">
        <v>785</v>
      </c>
      <c r="AAB366" s="23" t="s">
        <v>3147</v>
      </c>
      <c r="AAC366" s="25">
        <v>175065351</v>
      </c>
      <c r="AAD366" s="23">
        <v>44316.631238425922</v>
      </c>
      <c r="AAF366" s="23" t="s">
        <v>2172</v>
      </c>
      <c r="AAG366" s="23" t="s">
        <v>2173</v>
      </c>
      <c r="AAJ366" s="23">
        <v>395</v>
      </c>
    </row>
    <row r="367" spans="1:712" x14ac:dyDescent="0.3">
      <c r="A367" s="23" t="s">
        <v>3583</v>
      </c>
      <c r="B367" s="25">
        <v>44319.433115844913</v>
      </c>
      <c r="C367" s="25">
        <v>44319.447315034718</v>
      </c>
      <c r="D367" s="25">
        <v>44319</v>
      </c>
      <c r="E367" s="23" t="s">
        <v>2169</v>
      </c>
      <c r="F367" s="23" t="s">
        <v>787</v>
      </c>
      <c r="G367" s="25">
        <v>44319</v>
      </c>
      <c r="H367" s="23" t="s">
        <v>868</v>
      </c>
      <c r="I367" s="23" t="s">
        <v>880</v>
      </c>
      <c r="J367" s="23" t="s">
        <v>880</v>
      </c>
      <c r="K367" s="23" t="s">
        <v>880</v>
      </c>
      <c r="L367" s="23" t="s">
        <v>793</v>
      </c>
      <c r="M367" s="23" t="s">
        <v>3584</v>
      </c>
      <c r="N367" s="23" t="s">
        <v>3483</v>
      </c>
      <c r="O367" s="23">
        <v>1</v>
      </c>
      <c r="P367" s="23">
        <v>1</v>
      </c>
      <c r="Q367" s="23">
        <v>1</v>
      </c>
      <c r="R367" s="23">
        <v>1</v>
      </c>
      <c r="S367" s="23">
        <v>1</v>
      </c>
      <c r="T367" s="23">
        <v>1</v>
      </c>
      <c r="U367" s="23">
        <v>1</v>
      </c>
      <c r="V367" s="23">
        <v>1</v>
      </c>
      <c r="W367" s="23">
        <v>0</v>
      </c>
      <c r="X367" s="23">
        <v>0</v>
      </c>
      <c r="Y367" s="23">
        <v>0</v>
      </c>
      <c r="Z367" s="23">
        <v>0</v>
      </c>
      <c r="AA367" s="23">
        <v>0</v>
      </c>
      <c r="AB367" s="23">
        <v>1</v>
      </c>
      <c r="AC367" s="23">
        <v>1</v>
      </c>
      <c r="AD367" s="23">
        <v>0</v>
      </c>
      <c r="AE367" s="23">
        <v>1</v>
      </c>
      <c r="AF367" s="23">
        <v>1</v>
      </c>
      <c r="AG367" s="23">
        <v>1</v>
      </c>
      <c r="AH367" s="23">
        <v>1</v>
      </c>
      <c r="AI367" s="23">
        <v>0</v>
      </c>
      <c r="AJ367" s="23">
        <v>1</v>
      </c>
      <c r="AK367" s="23">
        <v>0</v>
      </c>
      <c r="AL367" s="23" t="s">
        <v>781</v>
      </c>
      <c r="AN367" s="23">
        <v>1000</v>
      </c>
      <c r="AO367" s="23">
        <v>1000</v>
      </c>
      <c r="AQ367" s="23">
        <v>1250</v>
      </c>
      <c r="AR367" s="23">
        <v>-20</v>
      </c>
      <c r="AS367" s="23">
        <v>-250</v>
      </c>
      <c r="AT367" s="23" t="s">
        <v>881</v>
      </c>
      <c r="AU367" s="23" t="s">
        <v>796</v>
      </c>
      <c r="AV367" s="23" t="s">
        <v>806</v>
      </c>
      <c r="AX367" s="23" t="s">
        <v>781</v>
      </c>
      <c r="AY367" s="23" t="s">
        <v>2433</v>
      </c>
      <c r="AZ367" s="23">
        <v>1</v>
      </c>
      <c r="BA367" s="23">
        <v>1</v>
      </c>
      <c r="BB367" s="23">
        <v>0</v>
      </c>
      <c r="BC367" s="23">
        <v>1</v>
      </c>
      <c r="BD367" s="23">
        <v>0</v>
      </c>
      <c r="BE367" s="23">
        <v>0</v>
      </c>
      <c r="BF367" s="23">
        <v>0</v>
      </c>
      <c r="BG367" s="23">
        <v>0</v>
      </c>
      <c r="BH367" s="23">
        <v>0</v>
      </c>
      <c r="BI367" s="23">
        <v>0</v>
      </c>
      <c r="BJ367" s="23">
        <v>0</v>
      </c>
      <c r="BK367" s="23">
        <v>0</v>
      </c>
      <c r="BL367" s="23">
        <v>0</v>
      </c>
      <c r="BM367" s="23">
        <v>0</v>
      </c>
      <c r="BP367" s="23" t="s">
        <v>785</v>
      </c>
      <c r="BQ367" s="23">
        <v>25</v>
      </c>
      <c r="BR367" s="23">
        <v>2500</v>
      </c>
      <c r="BS367" s="23">
        <v>2000</v>
      </c>
      <c r="BU367" s="23">
        <v>2200</v>
      </c>
      <c r="BV367" s="23">
        <v>-9.0909090909090917</v>
      </c>
      <c r="BW367" s="23">
        <v>-200</v>
      </c>
      <c r="BY367" s="23" t="s">
        <v>796</v>
      </c>
      <c r="BZ367" s="23" t="s">
        <v>806</v>
      </c>
      <c r="CB367" s="23" t="s">
        <v>781</v>
      </c>
      <c r="CC367" s="23" t="s">
        <v>3487</v>
      </c>
      <c r="CD367" s="23">
        <v>1</v>
      </c>
      <c r="CE367" s="23">
        <v>1</v>
      </c>
      <c r="CF367" s="23">
        <v>1</v>
      </c>
      <c r="CG367" s="23">
        <v>1</v>
      </c>
      <c r="CH367" s="23">
        <v>0</v>
      </c>
      <c r="CI367" s="23">
        <v>0</v>
      </c>
      <c r="CJ367" s="23">
        <v>0</v>
      </c>
      <c r="CK367" s="23">
        <v>1</v>
      </c>
      <c r="CL367" s="23">
        <v>0</v>
      </c>
      <c r="CM367" s="23">
        <v>0</v>
      </c>
      <c r="CN367" s="23">
        <v>0</v>
      </c>
      <c r="CO367" s="23">
        <v>0</v>
      </c>
      <c r="CP367" s="23">
        <v>0</v>
      </c>
      <c r="CQ367" s="23">
        <v>0</v>
      </c>
      <c r="CR367" s="23" t="s">
        <v>3585</v>
      </c>
      <c r="CT367" s="23" t="s">
        <v>785</v>
      </c>
      <c r="CU367" s="23">
        <v>1</v>
      </c>
      <c r="CV367" s="23">
        <v>2500</v>
      </c>
      <c r="CW367" s="23">
        <v>2500</v>
      </c>
      <c r="CY367" s="23">
        <v>2500</v>
      </c>
      <c r="CZ367" s="23">
        <v>0</v>
      </c>
      <c r="DA367" s="23">
        <v>0</v>
      </c>
      <c r="DC367" s="23" t="s">
        <v>796</v>
      </c>
      <c r="DD367" s="23" t="s">
        <v>806</v>
      </c>
      <c r="DF367" s="23" t="s">
        <v>781</v>
      </c>
      <c r="DG367" s="23" t="s">
        <v>2344</v>
      </c>
      <c r="DH367" s="23">
        <v>1</v>
      </c>
      <c r="DI367" s="23">
        <v>1</v>
      </c>
      <c r="DJ367" s="23">
        <v>1</v>
      </c>
      <c r="DK367" s="23">
        <v>1</v>
      </c>
      <c r="DL367" s="23">
        <v>0</v>
      </c>
      <c r="DM367" s="23">
        <v>0</v>
      </c>
      <c r="DN367" s="23">
        <v>0</v>
      </c>
      <c r="DO367" s="23">
        <v>0</v>
      </c>
      <c r="DP367" s="23">
        <v>0</v>
      </c>
      <c r="DQ367" s="23">
        <v>0</v>
      </c>
      <c r="DR367" s="23">
        <v>0</v>
      </c>
      <c r="DS367" s="23">
        <v>0</v>
      </c>
      <c r="DT367" s="23">
        <v>0</v>
      </c>
      <c r="DU367" s="23">
        <v>0</v>
      </c>
      <c r="DV367" s="23" t="s">
        <v>3585</v>
      </c>
      <c r="DX367" s="23" t="s">
        <v>781</v>
      </c>
      <c r="DZ367" s="23">
        <v>4000</v>
      </c>
      <c r="EA367" s="23">
        <v>4000</v>
      </c>
      <c r="EC367" s="23">
        <v>4000</v>
      </c>
      <c r="ED367" s="23">
        <v>0</v>
      </c>
      <c r="EE367" s="23">
        <v>0</v>
      </c>
      <c r="EG367" s="23" t="s">
        <v>796</v>
      </c>
      <c r="EH367" s="23" t="s">
        <v>806</v>
      </c>
      <c r="EJ367" s="23" t="s">
        <v>781</v>
      </c>
      <c r="EK367" s="23" t="s">
        <v>2433</v>
      </c>
      <c r="EL367" s="23">
        <v>1</v>
      </c>
      <c r="EM367" s="23">
        <v>1</v>
      </c>
      <c r="EN367" s="23">
        <v>0</v>
      </c>
      <c r="EO367" s="23">
        <v>1</v>
      </c>
      <c r="EP367" s="23">
        <v>0</v>
      </c>
      <c r="EQ367" s="23">
        <v>0</v>
      </c>
      <c r="ER367" s="23">
        <v>0</v>
      </c>
      <c r="ES367" s="23">
        <v>0</v>
      </c>
      <c r="ET367" s="23">
        <v>0</v>
      </c>
      <c r="EU367" s="23">
        <v>0</v>
      </c>
      <c r="EV367" s="23">
        <v>0</v>
      </c>
      <c r="EW367" s="23">
        <v>0</v>
      </c>
      <c r="EX367" s="23">
        <v>0</v>
      </c>
      <c r="EY367" s="23">
        <v>0</v>
      </c>
      <c r="FB367" s="23" t="s">
        <v>781</v>
      </c>
      <c r="FD367" s="23">
        <v>3500</v>
      </c>
      <c r="FE367" s="23">
        <v>3500</v>
      </c>
      <c r="FG367" s="23">
        <v>4000</v>
      </c>
      <c r="FH367" s="23">
        <v>-12.5</v>
      </c>
      <c r="FI367" s="23">
        <v>-500</v>
      </c>
      <c r="FJ367" s="23" t="s">
        <v>881</v>
      </c>
      <c r="FK367" s="23" t="s">
        <v>796</v>
      </c>
      <c r="FL367" s="23" t="s">
        <v>806</v>
      </c>
      <c r="FN367" s="23" t="s">
        <v>781</v>
      </c>
      <c r="FO367" s="23" t="s">
        <v>2433</v>
      </c>
      <c r="FP367" s="23">
        <v>1</v>
      </c>
      <c r="FQ367" s="23">
        <v>1</v>
      </c>
      <c r="FR367" s="23">
        <v>0</v>
      </c>
      <c r="FS367" s="23">
        <v>1</v>
      </c>
      <c r="FT367" s="23">
        <v>0</v>
      </c>
      <c r="FU367" s="23">
        <v>0</v>
      </c>
      <c r="FV367" s="23">
        <v>0</v>
      </c>
      <c r="FW367" s="23">
        <v>0</v>
      </c>
      <c r="FX367" s="23">
        <v>0</v>
      </c>
      <c r="FY367" s="23">
        <v>0</v>
      </c>
      <c r="FZ367" s="23">
        <v>0</v>
      </c>
      <c r="GA367" s="23">
        <v>0</v>
      </c>
      <c r="GB367" s="23">
        <v>0</v>
      </c>
      <c r="GC367" s="23">
        <v>0</v>
      </c>
      <c r="GF367" s="23" t="s">
        <v>781</v>
      </c>
      <c r="GH367" s="23">
        <v>10000</v>
      </c>
      <c r="GI367" s="23">
        <v>15500</v>
      </c>
      <c r="GJ367" s="23">
        <v>-35.483870967741943</v>
      </c>
      <c r="GK367" s="23">
        <v>-5500</v>
      </c>
      <c r="GL367" s="23" t="s">
        <v>3527</v>
      </c>
      <c r="GM367" s="23" t="s">
        <v>796</v>
      </c>
      <c r="GN367" s="23" t="s">
        <v>806</v>
      </c>
      <c r="GP367" s="23" t="s">
        <v>781</v>
      </c>
      <c r="GQ367" s="23" t="s">
        <v>2433</v>
      </c>
      <c r="GR367" s="23">
        <v>1</v>
      </c>
      <c r="GS367" s="23">
        <v>1</v>
      </c>
      <c r="GT367" s="23">
        <v>0</v>
      </c>
      <c r="GU367" s="23">
        <v>1</v>
      </c>
      <c r="GV367" s="23">
        <v>0</v>
      </c>
      <c r="GW367" s="23">
        <v>0</v>
      </c>
      <c r="GX367" s="23">
        <v>0</v>
      </c>
      <c r="GY367" s="23">
        <v>0</v>
      </c>
      <c r="GZ367" s="23">
        <v>0</v>
      </c>
      <c r="HA367" s="23">
        <v>0</v>
      </c>
      <c r="HB367" s="23">
        <v>0</v>
      </c>
      <c r="HC367" s="23">
        <v>0</v>
      </c>
      <c r="HD367" s="23">
        <v>0</v>
      </c>
      <c r="HE367" s="23">
        <v>0</v>
      </c>
      <c r="HH367" s="23" t="s">
        <v>781</v>
      </c>
      <c r="HJ367" s="23">
        <v>4000</v>
      </c>
      <c r="HK367" s="23">
        <v>4000</v>
      </c>
      <c r="HM367" s="23">
        <v>4000</v>
      </c>
      <c r="HN367" s="23">
        <v>0</v>
      </c>
      <c r="HO367" s="23">
        <v>0</v>
      </c>
      <c r="HQ367" s="23" t="s">
        <v>796</v>
      </c>
      <c r="HR367" s="23" t="s">
        <v>806</v>
      </c>
      <c r="HT367" s="23" t="s">
        <v>781</v>
      </c>
      <c r="HU367" s="23" t="s">
        <v>2344</v>
      </c>
      <c r="HV367" s="23">
        <v>1</v>
      </c>
      <c r="HW367" s="23">
        <v>1</v>
      </c>
      <c r="HX367" s="23">
        <v>1</v>
      </c>
      <c r="HY367" s="23">
        <v>1</v>
      </c>
      <c r="HZ367" s="23">
        <v>0</v>
      </c>
      <c r="IA367" s="23">
        <v>0</v>
      </c>
      <c r="IB367" s="23">
        <v>0</v>
      </c>
      <c r="IC367" s="23">
        <v>0</v>
      </c>
      <c r="ID367" s="23">
        <v>0</v>
      </c>
      <c r="IE367" s="23">
        <v>0</v>
      </c>
      <c r="IF367" s="23">
        <v>0</v>
      </c>
      <c r="IG367" s="23">
        <v>0</v>
      </c>
      <c r="IH367" s="23">
        <v>0</v>
      </c>
      <c r="II367" s="23">
        <v>0</v>
      </c>
      <c r="IJ367" s="23" t="s">
        <v>3586</v>
      </c>
      <c r="IL367" s="23" t="s">
        <v>781</v>
      </c>
      <c r="IQ367" s="23">
        <v>6150</v>
      </c>
      <c r="IR367" s="23">
        <v>-100</v>
      </c>
      <c r="IS367" s="23">
        <v>-6150</v>
      </c>
      <c r="IT367" s="23" t="s">
        <v>3492</v>
      </c>
      <c r="IU367" s="23" t="s">
        <v>796</v>
      </c>
      <c r="IV367" s="23" t="s">
        <v>806</v>
      </c>
      <c r="IX367" s="23" t="s">
        <v>781</v>
      </c>
      <c r="IY367" s="23" t="s">
        <v>812</v>
      </c>
      <c r="IZ367" s="23">
        <v>0</v>
      </c>
      <c r="JA367" s="23">
        <v>0</v>
      </c>
      <c r="JB367" s="23">
        <v>0</v>
      </c>
      <c r="JC367" s="23">
        <v>0</v>
      </c>
      <c r="JD367" s="23">
        <v>0</v>
      </c>
      <c r="JE367" s="23">
        <v>0</v>
      </c>
      <c r="JF367" s="23">
        <v>0</v>
      </c>
      <c r="JG367" s="23">
        <v>0</v>
      </c>
      <c r="JH367" s="23">
        <v>0</v>
      </c>
      <c r="JI367" s="23">
        <v>0</v>
      </c>
      <c r="JJ367" s="23">
        <v>1</v>
      </c>
      <c r="JK367" s="23">
        <v>0</v>
      </c>
      <c r="JL367" s="23">
        <v>0</v>
      </c>
      <c r="JM367" s="23">
        <v>0</v>
      </c>
      <c r="QN367" s="23" t="s">
        <v>781</v>
      </c>
      <c r="QP367" s="23">
        <v>1500</v>
      </c>
      <c r="QQ367" s="23">
        <v>1500</v>
      </c>
      <c r="QS367" s="23">
        <v>1500</v>
      </c>
      <c r="QT367" s="23">
        <v>0</v>
      </c>
      <c r="QU367" s="23">
        <v>0</v>
      </c>
      <c r="QW367" s="23" t="s">
        <v>796</v>
      </c>
      <c r="QX367" s="23" t="s">
        <v>806</v>
      </c>
      <c r="QZ367" s="23" t="s">
        <v>781</v>
      </c>
      <c r="RA367" s="23" t="s">
        <v>2433</v>
      </c>
      <c r="RB367" s="23">
        <v>1</v>
      </c>
      <c r="RC367" s="23">
        <v>1</v>
      </c>
      <c r="RD367" s="23">
        <v>0</v>
      </c>
      <c r="RE367" s="23">
        <v>1</v>
      </c>
      <c r="RF367" s="23">
        <v>0</v>
      </c>
      <c r="RG367" s="23">
        <v>0</v>
      </c>
      <c r="RH367" s="23">
        <v>0</v>
      </c>
      <c r="RI367" s="23">
        <v>0</v>
      </c>
      <c r="RJ367" s="23">
        <v>0</v>
      </c>
      <c r="RK367" s="23">
        <v>0</v>
      </c>
      <c r="RL367" s="23">
        <v>0</v>
      </c>
      <c r="RM367" s="23">
        <v>0</v>
      </c>
      <c r="RN367" s="23">
        <v>0</v>
      </c>
      <c r="RO367" s="23">
        <v>0</v>
      </c>
      <c r="RR367" s="23" t="s">
        <v>808</v>
      </c>
      <c r="RS367" s="23">
        <v>1000</v>
      </c>
      <c r="RT367" s="23">
        <v>1000</v>
      </c>
      <c r="RU367" s="23">
        <v>200</v>
      </c>
      <c r="RW367" s="23">
        <v>240</v>
      </c>
      <c r="RX367" s="23">
        <v>-16.666666666666661</v>
      </c>
      <c r="RY367" s="23">
        <v>-40</v>
      </c>
      <c r="RZ367" s="23" t="s">
        <v>3587</v>
      </c>
      <c r="SA367" s="23" t="s">
        <v>796</v>
      </c>
      <c r="SB367" s="23" t="s">
        <v>806</v>
      </c>
      <c r="SD367" s="23" t="s">
        <v>781</v>
      </c>
      <c r="SE367" s="23" t="s">
        <v>2433</v>
      </c>
      <c r="SF367" s="23">
        <v>1</v>
      </c>
      <c r="SG367" s="23">
        <v>1</v>
      </c>
      <c r="SH367" s="23">
        <v>0</v>
      </c>
      <c r="SI367" s="23">
        <v>1</v>
      </c>
      <c r="SJ367" s="23">
        <v>0</v>
      </c>
      <c r="SK367" s="23">
        <v>0</v>
      </c>
      <c r="SL367" s="23">
        <v>0</v>
      </c>
      <c r="SM367" s="23">
        <v>0</v>
      </c>
      <c r="SN367" s="23">
        <v>0</v>
      </c>
      <c r="SO367" s="23">
        <v>0</v>
      </c>
      <c r="SP367" s="23">
        <v>0</v>
      </c>
      <c r="SQ367" s="23">
        <v>0</v>
      </c>
      <c r="SR367" s="23">
        <v>0</v>
      </c>
      <c r="SS367" s="23">
        <v>0</v>
      </c>
      <c r="SV367" s="23" t="s">
        <v>808</v>
      </c>
      <c r="SW367" s="23">
        <v>1000</v>
      </c>
      <c r="SX367" s="23">
        <v>750</v>
      </c>
      <c r="SY367" s="23">
        <v>113</v>
      </c>
      <c r="TA367" s="23">
        <v>143</v>
      </c>
      <c r="TB367" s="23">
        <v>-20.97902097902098</v>
      </c>
      <c r="TC367" s="23">
        <v>-30</v>
      </c>
      <c r="TD367" s="23" t="s">
        <v>3588</v>
      </c>
      <c r="TE367" s="23" t="s">
        <v>796</v>
      </c>
      <c r="TF367" s="23" t="s">
        <v>806</v>
      </c>
      <c r="TH367" s="23" t="s">
        <v>781</v>
      </c>
      <c r="TI367" s="23" t="s">
        <v>3487</v>
      </c>
      <c r="TJ367" s="23">
        <v>1</v>
      </c>
      <c r="TK367" s="23">
        <v>1</v>
      </c>
      <c r="TL367" s="23">
        <v>1</v>
      </c>
      <c r="TM367" s="23">
        <v>1</v>
      </c>
      <c r="TN367" s="23">
        <v>0</v>
      </c>
      <c r="TO367" s="23">
        <v>0</v>
      </c>
      <c r="TP367" s="23">
        <v>0</v>
      </c>
      <c r="TQ367" s="23">
        <v>1</v>
      </c>
      <c r="TR367" s="23">
        <v>0</v>
      </c>
      <c r="TS367" s="23">
        <v>0</v>
      </c>
      <c r="TT367" s="23">
        <v>0</v>
      </c>
      <c r="TU367" s="23">
        <v>0</v>
      </c>
      <c r="TV367" s="23">
        <v>0</v>
      </c>
      <c r="TW367" s="23">
        <v>0</v>
      </c>
      <c r="TX367" s="23" t="s">
        <v>3586</v>
      </c>
      <c r="TZ367" s="23" t="s">
        <v>781</v>
      </c>
      <c r="UB367" s="23">
        <v>200</v>
      </c>
      <c r="UC367" s="23">
        <v>200</v>
      </c>
      <c r="UE367" s="23">
        <v>200</v>
      </c>
      <c r="UF367" s="23">
        <v>0</v>
      </c>
      <c r="UG367" s="23">
        <v>0</v>
      </c>
      <c r="UI367" s="23" t="s">
        <v>796</v>
      </c>
      <c r="UJ367" s="23" t="s">
        <v>806</v>
      </c>
      <c r="UL367" s="23" t="s">
        <v>781</v>
      </c>
      <c r="UM367" s="23" t="s">
        <v>2433</v>
      </c>
      <c r="UN367" s="23">
        <v>1</v>
      </c>
      <c r="UO367" s="23">
        <v>1</v>
      </c>
      <c r="UP367" s="23">
        <v>0</v>
      </c>
      <c r="UQ367" s="23">
        <v>1</v>
      </c>
      <c r="UR367" s="23">
        <v>0</v>
      </c>
      <c r="US367" s="23">
        <v>0</v>
      </c>
      <c r="UT367" s="23">
        <v>0</v>
      </c>
      <c r="UU367" s="23">
        <v>0</v>
      </c>
      <c r="UV367" s="23">
        <v>0</v>
      </c>
      <c r="UW367" s="23">
        <v>0</v>
      </c>
      <c r="UX367" s="23">
        <v>0</v>
      </c>
      <c r="UY367" s="23">
        <v>0</v>
      </c>
      <c r="UZ367" s="23">
        <v>0</v>
      </c>
      <c r="VA367" s="23">
        <v>0</v>
      </c>
      <c r="VD367" s="23" t="s">
        <v>781</v>
      </c>
      <c r="VF367" s="23">
        <v>2000</v>
      </c>
      <c r="VG367" s="23">
        <v>2000</v>
      </c>
      <c r="VI367" s="23">
        <v>1750</v>
      </c>
      <c r="VJ367" s="23">
        <v>14.28571428571429</v>
      </c>
      <c r="VK367" s="23">
        <v>250</v>
      </c>
      <c r="VL367" s="23" t="s">
        <v>3589</v>
      </c>
      <c r="VM367" s="23" t="s">
        <v>796</v>
      </c>
      <c r="VN367" s="23" t="s">
        <v>806</v>
      </c>
      <c r="VP367" s="23" t="s">
        <v>781</v>
      </c>
      <c r="VQ367" s="23" t="s">
        <v>3487</v>
      </c>
      <c r="VR367" s="23">
        <v>1</v>
      </c>
      <c r="VS367" s="23">
        <v>1</v>
      </c>
      <c r="VT367" s="23">
        <v>1</v>
      </c>
      <c r="VU367" s="23">
        <v>1</v>
      </c>
      <c r="VV367" s="23">
        <v>0</v>
      </c>
      <c r="VW367" s="23">
        <v>0</v>
      </c>
      <c r="VX367" s="23">
        <v>0</v>
      </c>
      <c r="VY367" s="23">
        <v>1</v>
      </c>
      <c r="VZ367" s="23">
        <v>0</v>
      </c>
      <c r="WA367" s="23">
        <v>0</v>
      </c>
      <c r="WB367" s="23">
        <v>0</v>
      </c>
      <c r="WC367" s="23">
        <v>0</v>
      </c>
      <c r="WD367" s="23">
        <v>0</v>
      </c>
      <c r="WE367" s="23">
        <v>0</v>
      </c>
      <c r="WF367" s="23" t="s">
        <v>3586</v>
      </c>
      <c r="WH367" s="23" t="s">
        <v>781</v>
      </c>
      <c r="WJ367" s="23">
        <v>2500</v>
      </c>
      <c r="WK367" s="23">
        <v>2500</v>
      </c>
      <c r="WM367" s="23">
        <v>3000</v>
      </c>
      <c r="WN367" s="23">
        <v>-16.666666666666661</v>
      </c>
      <c r="WO367" s="23">
        <v>-500</v>
      </c>
      <c r="WP367" s="23" t="s">
        <v>3590</v>
      </c>
      <c r="WQ367" s="23" t="s">
        <v>796</v>
      </c>
      <c r="WR367" s="23" t="s">
        <v>806</v>
      </c>
      <c r="WT367" s="23" t="s">
        <v>781</v>
      </c>
      <c r="WU367" s="23" t="s">
        <v>2449</v>
      </c>
      <c r="WV367" s="23">
        <v>1</v>
      </c>
      <c r="WW367" s="23">
        <v>1</v>
      </c>
      <c r="WX367" s="23">
        <v>0</v>
      </c>
      <c r="WY367" s="23">
        <v>1</v>
      </c>
      <c r="WZ367" s="23">
        <v>0</v>
      </c>
      <c r="XA367" s="23">
        <v>0</v>
      </c>
      <c r="XB367" s="23">
        <v>0</v>
      </c>
      <c r="XC367" s="23">
        <v>1</v>
      </c>
      <c r="XD367" s="23">
        <v>0</v>
      </c>
      <c r="XE367" s="23">
        <v>0</v>
      </c>
      <c r="XF367" s="23">
        <v>0</v>
      </c>
      <c r="XG367" s="23">
        <v>0</v>
      </c>
      <c r="XH367" s="23">
        <v>0</v>
      </c>
      <c r="XI367" s="23">
        <v>0</v>
      </c>
      <c r="YN367" s="23" t="s">
        <v>781</v>
      </c>
      <c r="YP367" s="23">
        <v>1200</v>
      </c>
      <c r="YQ367" s="23">
        <v>1200</v>
      </c>
      <c r="YS367" s="23">
        <v>1300</v>
      </c>
      <c r="YT367" s="23">
        <v>-7.6923076923076934</v>
      </c>
      <c r="YU367" s="23">
        <v>-100</v>
      </c>
      <c r="YW367" s="23" t="s">
        <v>796</v>
      </c>
      <c r="YX367" s="23" t="s">
        <v>806</v>
      </c>
      <c r="YZ367" s="23" t="s">
        <v>781</v>
      </c>
      <c r="ZA367" s="23" t="s">
        <v>2433</v>
      </c>
      <c r="ZB367" s="23">
        <v>1</v>
      </c>
      <c r="ZC367" s="23">
        <v>1</v>
      </c>
      <c r="ZD367" s="23">
        <v>0</v>
      </c>
      <c r="ZE367" s="23">
        <v>1</v>
      </c>
      <c r="ZF367" s="23">
        <v>0</v>
      </c>
      <c r="ZG367" s="23">
        <v>0</v>
      </c>
      <c r="ZH367" s="23">
        <v>0</v>
      </c>
      <c r="ZI367" s="23">
        <v>0</v>
      </c>
      <c r="ZJ367" s="23">
        <v>0</v>
      </c>
      <c r="ZK367" s="23">
        <v>0</v>
      </c>
      <c r="ZL367" s="23">
        <v>0</v>
      </c>
      <c r="ZM367" s="23">
        <v>0</v>
      </c>
      <c r="ZN367" s="23">
        <v>0</v>
      </c>
      <c r="ZO367" s="23">
        <v>0</v>
      </c>
      <c r="AAB367" s="23" t="s">
        <v>2171</v>
      </c>
      <c r="AAC367" s="25">
        <v>175608560</v>
      </c>
      <c r="AAD367" s="23">
        <v>44319.664155092592</v>
      </c>
      <c r="AAF367" s="23" t="s">
        <v>2172</v>
      </c>
      <c r="AAG367" s="23" t="s">
        <v>2173</v>
      </c>
      <c r="AAJ367" s="23">
        <v>404</v>
      </c>
    </row>
    <row r="368" spans="1:712" x14ac:dyDescent="0.3">
      <c r="A368" s="23" t="s">
        <v>3591</v>
      </c>
      <c r="B368" s="25">
        <v>44319.448284270831</v>
      </c>
      <c r="C368" s="25">
        <v>44319.458978113427</v>
      </c>
      <c r="D368" s="25">
        <v>44319</v>
      </c>
      <c r="E368" s="23" t="s">
        <v>2169</v>
      </c>
      <c r="F368" s="23" t="s">
        <v>787</v>
      </c>
      <c r="G368" s="25">
        <v>44319</v>
      </c>
      <c r="H368" s="23" t="s">
        <v>868</v>
      </c>
      <c r="I368" s="23" t="s">
        <v>880</v>
      </c>
      <c r="J368" s="23" t="s">
        <v>880</v>
      </c>
      <c r="K368" s="23" t="s">
        <v>880</v>
      </c>
      <c r="L368" s="23" t="s">
        <v>793</v>
      </c>
      <c r="M368" s="23" t="s">
        <v>3592</v>
      </c>
      <c r="N368" s="23" t="s">
        <v>3593</v>
      </c>
      <c r="O368" s="23">
        <v>1</v>
      </c>
      <c r="P368" s="23">
        <v>1</v>
      </c>
      <c r="Q368" s="23">
        <v>1</v>
      </c>
      <c r="R368" s="23">
        <v>1</v>
      </c>
      <c r="S368" s="23">
        <v>1</v>
      </c>
      <c r="T368" s="23">
        <v>1</v>
      </c>
      <c r="U368" s="23">
        <v>1</v>
      </c>
      <c r="V368" s="23">
        <v>1</v>
      </c>
      <c r="W368" s="23">
        <v>0</v>
      </c>
      <c r="X368" s="23">
        <v>0</v>
      </c>
      <c r="Y368" s="23">
        <v>0</v>
      </c>
      <c r="Z368" s="23">
        <v>0</v>
      </c>
      <c r="AA368" s="23">
        <v>0</v>
      </c>
      <c r="AB368" s="23">
        <v>1</v>
      </c>
      <c r="AC368" s="23">
        <v>1</v>
      </c>
      <c r="AD368" s="23">
        <v>0</v>
      </c>
      <c r="AE368" s="23">
        <v>1</v>
      </c>
      <c r="AF368" s="23">
        <v>1</v>
      </c>
      <c r="AG368" s="23">
        <v>1</v>
      </c>
      <c r="AH368" s="23">
        <v>1</v>
      </c>
      <c r="AI368" s="23">
        <v>0</v>
      </c>
      <c r="AJ368" s="23">
        <v>0</v>
      </c>
      <c r="AK368" s="23">
        <v>1</v>
      </c>
      <c r="AL368" s="23" t="s">
        <v>781</v>
      </c>
      <c r="AN368" s="23">
        <v>1000</v>
      </c>
      <c r="AO368" s="23">
        <v>1000</v>
      </c>
      <c r="AQ368" s="23">
        <v>1250</v>
      </c>
      <c r="AR368" s="23">
        <v>-20</v>
      </c>
      <c r="AS368" s="23">
        <v>-250</v>
      </c>
      <c r="AT368" s="23" t="s">
        <v>881</v>
      </c>
      <c r="AU368" s="23" t="s">
        <v>796</v>
      </c>
      <c r="AV368" s="23" t="s">
        <v>806</v>
      </c>
      <c r="AX368" s="23" t="s">
        <v>781</v>
      </c>
      <c r="AY368" s="23" t="s">
        <v>2433</v>
      </c>
      <c r="AZ368" s="23">
        <v>1</v>
      </c>
      <c r="BA368" s="23">
        <v>1</v>
      </c>
      <c r="BB368" s="23">
        <v>0</v>
      </c>
      <c r="BC368" s="23">
        <v>1</v>
      </c>
      <c r="BD368" s="23">
        <v>0</v>
      </c>
      <c r="BE368" s="23">
        <v>0</v>
      </c>
      <c r="BF368" s="23">
        <v>0</v>
      </c>
      <c r="BG368" s="23">
        <v>0</v>
      </c>
      <c r="BH368" s="23">
        <v>0</v>
      </c>
      <c r="BI368" s="23">
        <v>0</v>
      </c>
      <c r="BJ368" s="23">
        <v>0</v>
      </c>
      <c r="BK368" s="23">
        <v>0</v>
      </c>
      <c r="BL368" s="23">
        <v>0</v>
      </c>
      <c r="BM368" s="23">
        <v>0</v>
      </c>
      <c r="BP368" s="23" t="s">
        <v>785</v>
      </c>
      <c r="BQ368" s="23">
        <v>25</v>
      </c>
      <c r="BR368" s="23">
        <v>2500</v>
      </c>
      <c r="BS368" s="23">
        <v>2000</v>
      </c>
      <c r="BU368" s="23">
        <v>2200</v>
      </c>
      <c r="BV368" s="23">
        <v>-9.0909090909090917</v>
      </c>
      <c r="BW368" s="23">
        <v>-200</v>
      </c>
      <c r="BY368" s="23" t="s">
        <v>796</v>
      </c>
      <c r="BZ368" s="23" t="s">
        <v>806</v>
      </c>
      <c r="CB368" s="23" t="s">
        <v>781</v>
      </c>
      <c r="CC368" s="23" t="s">
        <v>2449</v>
      </c>
      <c r="CD368" s="23">
        <v>1</v>
      </c>
      <c r="CE368" s="23">
        <v>1</v>
      </c>
      <c r="CF368" s="23">
        <v>0</v>
      </c>
      <c r="CG368" s="23">
        <v>1</v>
      </c>
      <c r="CH368" s="23">
        <v>0</v>
      </c>
      <c r="CI368" s="23">
        <v>0</v>
      </c>
      <c r="CJ368" s="23">
        <v>0</v>
      </c>
      <c r="CK368" s="23">
        <v>1</v>
      </c>
      <c r="CL368" s="23">
        <v>0</v>
      </c>
      <c r="CM368" s="23">
        <v>0</v>
      </c>
      <c r="CN368" s="23">
        <v>0</v>
      </c>
      <c r="CO368" s="23">
        <v>0</v>
      </c>
      <c r="CP368" s="23">
        <v>0</v>
      </c>
      <c r="CQ368" s="23">
        <v>0</v>
      </c>
      <c r="CT368" s="23" t="s">
        <v>781</v>
      </c>
      <c r="CV368" s="23">
        <v>2500</v>
      </c>
      <c r="CW368" s="23">
        <v>2500</v>
      </c>
      <c r="CY368" s="23">
        <v>2500</v>
      </c>
      <c r="CZ368" s="23">
        <v>0</v>
      </c>
      <c r="DA368" s="23">
        <v>0</v>
      </c>
      <c r="DC368" s="23" t="s">
        <v>796</v>
      </c>
      <c r="DD368" s="23" t="s">
        <v>806</v>
      </c>
      <c r="DF368" s="23" t="s">
        <v>781</v>
      </c>
      <c r="DG368" s="23" t="s">
        <v>2433</v>
      </c>
      <c r="DH368" s="23">
        <v>1</v>
      </c>
      <c r="DI368" s="23">
        <v>1</v>
      </c>
      <c r="DJ368" s="23">
        <v>0</v>
      </c>
      <c r="DK368" s="23">
        <v>1</v>
      </c>
      <c r="DL368" s="23">
        <v>0</v>
      </c>
      <c r="DM368" s="23">
        <v>0</v>
      </c>
      <c r="DN368" s="23">
        <v>0</v>
      </c>
      <c r="DO368" s="23">
        <v>0</v>
      </c>
      <c r="DP368" s="23">
        <v>0</v>
      </c>
      <c r="DQ368" s="23">
        <v>0</v>
      </c>
      <c r="DR368" s="23">
        <v>0</v>
      </c>
      <c r="DS368" s="23">
        <v>0</v>
      </c>
      <c r="DT368" s="23">
        <v>0</v>
      </c>
      <c r="DU368" s="23">
        <v>0</v>
      </c>
      <c r="DX368" s="23" t="s">
        <v>781</v>
      </c>
      <c r="DZ368" s="23">
        <v>4000</v>
      </c>
      <c r="EA368" s="23">
        <v>4000</v>
      </c>
      <c r="EC368" s="23">
        <v>4000</v>
      </c>
      <c r="ED368" s="23">
        <v>0</v>
      </c>
      <c r="EE368" s="23">
        <v>0</v>
      </c>
      <c r="EG368" s="23" t="s">
        <v>796</v>
      </c>
      <c r="EH368" s="23" t="s">
        <v>806</v>
      </c>
      <c r="EJ368" s="23" t="s">
        <v>781</v>
      </c>
      <c r="EK368" s="23" t="s">
        <v>2433</v>
      </c>
      <c r="EL368" s="23">
        <v>1</v>
      </c>
      <c r="EM368" s="23">
        <v>1</v>
      </c>
      <c r="EN368" s="23">
        <v>0</v>
      </c>
      <c r="EO368" s="23">
        <v>1</v>
      </c>
      <c r="EP368" s="23">
        <v>0</v>
      </c>
      <c r="EQ368" s="23">
        <v>0</v>
      </c>
      <c r="ER368" s="23">
        <v>0</v>
      </c>
      <c r="ES368" s="23">
        <v>0</v>
      </c>
      <c r="ET368" s="23">
        <v>0</v>
      </c>
      <c r="EU368" s="23">
        <v>0</v>
      </c>
      <c r="EV368" s="23">
        <v>0</v>
      </c>
      <c r="EW368" s="23">
        <v>0</v>
      </c>
      <c r="EX368" s="23">
        <v>0</v>
      </c>
      <c r="EY368" s="23">
        <v>0</v>
      </c>
      <c r="FB368" s="23" t="s">
        <v>781</v>
      </c>
      <c r="FD368" s="23">
        <v>3500</v>
      </c>
      <c r="FE368" s="23">
        <v>3500</v>
      </c>
      <c r="FG368" s="23">
        <v>4000</v>
      </c>
      <c r="FH368" s="23">
        <v>-12.5</v>
      </c>
      <c r="FI368" s="23">
        <v>-500</v>
      </c>
      <c r="FJ368" s="23" t="s">
        <v>3594</v>
      </c>
      <c r="FK368" s="23" t="s">
        <v>796</v>
      </c>
      <c r="FL368" s="23" t="s">
        <v>806</v>
      </c>
      <c r="FN368" s="23" t="s">
        <v>781</v>
      </c>
      <c r="FO368" s="23" t="s">
        <v>2433</v>
      </c>
      <c r="FP368" s="23">
        <v>1</v>
      </c>
      <c r="FQ368" s="23">
        <v>1</v>
      </c>
      <c r="FR368" s="23">
        <v>0</v>
      </c>
      <c r="FS368" s="23">
        <v>1</v>
      </c>
      <c r="FT368" s="23">
        <v>0</v>
      </c>
      <c r="FU368" s="23">
        <v>0</v>
      </c>
      <c r="FV368" s="23">
        <v>0</v>
      </c>
      <c r="FW368" s="23">
        <v>0</v>
      </c>
      <c r="FX368" s="23">
        <v>0</v>
      </c>
      <c r="FY368" s="23">
        <v>0</v>
      </c>
      <c r="FZ368" s="23">
        <v>0</v>
      </c>
      <c r="GA368" s="23">
        <v>0</v>
      </c>
      <c r="GB368" s="23">
        <v>0</v>
      </c>
      <c r="GC368" s="23">
        <v>0</v>
      </c>
      <c r="GF368" s="23" t="s">
        <v>781</v>
      </c>
      <c r="GH368" s="23">
        <v>15000</v>
      </c>
      <c r="GI368" s="23">
        <v>15500</v>
      </c>
      <c r="GJ368" s="23">
        <v>-3.225806451612903</v>
      </c>
      <c r="GK368" s="23">
        <v>-500</v>
      </c>
      <c r="GM368" s="23" t="s">
        <v>796</v>
      </c>
      <c r="GN368" s="23" t="s">
        <v>806</v>
      </c>
      <c r="GP368" s="23" t="s">
        <v>781</v>
      </c>
      <c r="GQ368" s="23" t="s">
        <v>2449</v>
      </c>
      <c r="GR368" s="23">
        <v>1</v>
      </c>
      <c r="GS368" s="23">
        <v>1</v>
      </c>
      <c r="GT368" s="23">
        <v>0</v>
      </c>
      <c r="GU368" s="23">
        <v>1</v>
      </c>
      <c r="GV368" s="23">
        <v>0</v>
      </c>
      <c r="GW368" s="23">
        <v>0</v>
      </c>
      <c r="GX368" s="23">
        <v>0</v>
      </c>
      <c r="GY368" s="23">
        <v>1</v>
      </c>
      <c r="GZ368" s="23">
        <v>0</v>
      </c>
      <c r="HA368" s="23">
        <v>0</v>
      </c>
      <c r="HB368" s="23">
        <v>0</v>
      </c>
      <c r="HC368" s="23">
        <v>0</v>
      </c>
      <c r="HD368" s="23">
        <v>0</v>
      </c>
      <c r="HE368" s="23">
        <v>0</v>
      </c>
      <c r="HH368" s="23" t="s">
        <v>781</v>
      </c>
      <c r="HJ368" s="23">
        <v>4000</v>
      </c>
      <c r="HK368" s="23">
        <v>4000</v>
      </c>
      <c r="HM368" s="23">
        <v>4000</v>
      </c>
      <c r="HN368" s="23">
        <v>0</v>
      </c>
      <c r="HO368" s="23">
        <v>0</v>
      </c>
      <c r="HQ368" s="23" t="s">
        <v>796</v>
      </c>
      <c r="HR368" s="23" t="s">
        <v>806</v>
      </c>
      <c r="HT368" s="23" t="s">
        <v>781</v>
      </c>
      <c r="HU368" s="23" t="s">
        <v>2449</v>
      </c>
      <c r="HV368" s="23">
        <v>1</v>
      </c>
      <c r="HW368" s="23">
        <v>1</v>
      </c>
      <c r="HX368" s="23">
        <v>0</v>
      </c>
      <c r="HY368" s="23">
        <v>1</v>
      </c>
      <c r="HZ368" s="23">
        <v>0</v>
      </c>
      <c r="IA368" s="23">
        <v>0</v>
      </c>
      <c r="IB368" s="23">
        <v>0</v>
      </c>
      <c r="IC368" s="23">
        <v>1</v>
      </c>
      <c r="ID368" s="23">
        <v>0</v>
      </c>
      <c r="IE368" s="23">
        <v>0</v>
      </c>
      <c r="IF368" s="23">
        <v>0</v>
      </c>
      <c r="IG368" s="23">
        <v>0</v>
      </c>
      <c r="IH368" s="23">
        <v>0</v>
      </c>
      <c r="II368" s="23">
        <v>0</v>
      </c>
      <c r="IL368" s="23" t="s">
        <v>781</v>
      </c>
      <c r="IQ368" s="23">
        <v>6150</v>
      </c>
      <c r="IR368" s="23">
        <v>-100</v>
      </c>
      <c r="IS368" s="23">
        <v>-6150</v>
      </c>
      <c r="IT368" s="23" t="s">
        <v>3492</v>
      </c>
      <c r="IU368" s="23" t="s">
        <v>796</v>
      </c>
      <c r="IV368" s="23" t="s">
        <v>806</v>
      </c>
      <c r="IX368" s="23" t="s">
        <v>781</v>
      </c>
      <c r="IY368" s="23" t="s">
        <v>812</v>
      </c>
      <c r="IZ368" s="23">
        <v>0</v>
      </c>
      <c r="JA368" s="23">
        <v>0</v>
      </c>
      <c r="JB368" s="23">
        <v>0</v>
      </c>
      <c r="JC368" s="23">
        <v>0</v>
      </c>
      <c r="JD368" s="23">
        <v>0</v>
      </c>
      <c r="JE368" s="23">
        <v>0</v>
      </c>
      <c r="JF368" s="23">
        <v>0</v>
      </c>
      <c r="JG368" s="23">
        <v>0</v>
      </c>
      <c r="JH368" s="23">
        <v>0</v>
      </c>
      <c r="JI368" s="23">
        <v>0</v>
      </c>
      <c r="JJ368" s="23">
        <v>1</v>
      </c>
      <c r="JK368" s="23">
        <v>0</v>
      </c>
      <c r="JL368" s="23">
        <v>0</v>
      </c>
      <c r="JM368" s="23">
        <v>0</v>
      </c>
      <c r="QN368" s="23" t="s">
        <v>781</v>
      </c>
      <c r="QP368" s="23">
        <v>1500</v>
      </c>
      <c r="QQ368" s="23">
        <v>1500</v>
      </c>
      <c r="QS368" s="23">
        <v>1500</v>
      </c>
      <c r="QT368" s="23">
        <v>0</v>
      </c>
      <c r="QU368" s="23">
        <v>0</v>
      </c>
      <c r="QW368" s="23" t="s">
        <v>796</v>
      </c>
      <c r="QX368" s="23" t="s">
        <v>806</v>
      </c>
      <c r="QZ368" s="23" t="s">
        <v>781</v>
      </c>
      <c r="RA368" s="23" t="s">
        <v>2226</v>
      </c>
      <c r="RB368" s="23">
        <v>1</v>
      </c>
      <c r="RC368" s="23">
        <v>0</v>
      </c>
      <c r="RD368" s="23">
        <v>0</v>
      </c>
      <c r="RE368" s="23">
        <v>1</v>
      </c>
      <c r="RF368" s="23">
        <v>0</v>
      </c>
      <c r="RG368" s="23">
        <v>0</v>
      </c>
      <c r="RH368" s="23">
        <v>0</v>
      </c>
      <c r="RI368" s="23">
        <v>0</v>
      </c>
      <c r="RJ368" s="23">
        <v>0</v>
      </c>
      <c r="RK368" s="23">
        <v>0</v>
      </c>
      <c r="RL368" s="23">
        <v>0</v>
      </c>
      <c r="RM368" s="23">
        <v>0</v>
      </c>
      <c r="RN368" s="23">
        <v>0</v>
      </c>
      <c r="RO368" s="23">
        <v>0</v>
      </c>
      <c r="RR368" s="23" t="s">
        <v>808</v>
      </c>
      <c r="RS368" s="23">
        <v>1000</v>
      </c>
      <c r="RT368" s="23">
        <v>1000</v>
      </c>
      <c r="RU368" s="23">
        <v>200</v>
      </c>
      <c r="RW368" s="23">
        <v>240</v>
      </c>
      <c r="RX368" s="23">
        <v>-16.666666666666661</v>
      </c>
      <c r="RY368" s="23">
        <v>-40</v>
      </c>
      <c r="RZ368" s="23" t="s">
        <v>881</v>
      </c>
      <c r="SA368" s="23" t="s">
        <v>796</v>
      </c>
      <c r="SB368" s="23" t="s">
        <v>806</v>
      </c>
      <c r="SD368" s="23" t="s">
        <v>781</v>
      </c>
      <c r="SE368" s="23" t="s">
        <v>2433</v>
      </c>
      <c r="SF368" s="23">
        <v>1</v>
      </c>
      <c r="SG368" s="23">
        <v>1</v>
      </c>
      <c r="SH368" s="23">
        <v>0</v>
      </c>
      <c r="SI368" s="23">
        <v>1</v>
      </c>
      <c r="SJ368" s="23">
        <v>0</v>
      </c>
      <c r="SK368" s="23">
        <v>0</v>
      </c>
      <c r="SL368" s="23">
        <v>0</v>
      </c>
      <c r="SM368" s="23">
        <v>0</v>
      </c>
      <c r="SN368" s="23">
        <v>0</v>
      </c>
      <c r="SO368" s="23">
        <v>0</v>
      </c>
      <c r="SP368" s="23">
        <v>0</v>
      </c>
      <c r="SQ368" s="23">
        <v>0</v>
      </c>
      <c r="SR368" s="23">
        <v>0</v>
      </c>
      <c r="SS368" s="23">
        <v>0</v>
      </c>
      <c r="SV368" s="23" t="s">
        <v>808</v>
      </c>
      <c r="SW368" s="23">
        <v>1000</v>
      </c>
      <c r="SX368" s="23">
        <v>700</v>
      </c>
      <c r="SY368" s="23">
        <v>105</v>
      </c>
      <c r="TA368" s="23">
        <v>143</v>
      </c>
      <c r="TB368" s="23">
        <v>-26.57342657342657</v>
      </c>
      <c r="TC368" s="23">
        <v>-38</v>
      </c>
      <c r="TD368" s="23" t="s">
        <v>3595</v>
      </c>
      <c r="TE368" s="23" t="s">
        <v>796</v>
      </c>
      <c r="TF368" s="23" t="s">
        <v>806</v>
      </c>
      <c r="TH368" s="23" t="s">
        <v>781</v>
      </c>
      <c r="TI368" s="23" t="s">
        <v>3596</v>
      </c>
      <c r="TJ368" s="23">
        <v>1</v>
      </c>
      <c r="TK368" s="23">
        <v>0</v>
      </c>
      <c r="TL368" s="23">
        <v>1</v>
      </c>
      <c r="TM368" s="23">
        <v>1</v>
      </c>
      <c r="TN368" s="23">
        <v>0</v>
      </c>
      <c r="TO368" s="23">
        <v>0</v>
      </c>
      <c r="TP368" s="23">
        <v>0</v>
      </c>
      <c r="TQ368" s="23">
        <v>1</v>
      </c>
      <c r="TR368" s="23">
        <v>0</v>
      </c>
      <c r="TS368" s="23">
        <v>0</v>
      </c>
      <c r="TT368" s="23">
        <v>0</v>
      </c>
      <c r="TU368" s="23">
        <v>0</v>
      </c>
      <c r="TV368" s="23">
        <v>0</v>
      </c>
      <c r="TW368" s="23">
        <v>0</v>
      </c>
      <c r="TX368" s="23" t="s">
        <v>3597</v>
      </c>
      <c r="TZ368" s="23" t="s">
        <v>781</v>
      </c>
      <c r="UB368" s="23">
        <v>200</v>
      </c>
      <c r="UC368" s="23">
        <v>200</v>
      </c>
      <c r="UE368" s="23">
        <v>200</v>
      </c>
      <c r="UF368" s="23">
        <v>0</v>
      </c>
      <c r="UG368" s="23">
        <v>0</v>
      </c>
      <c r="UI368" s="23" t="s">
        <v>796</v>
      </c>
      <c r="UJ368" s="23" t="s">
        <v>806</v>
      </c>
      <c r="UL368" s="23" t="s">
        <v>781</v>
      </c>
      <c r="UM368" s="23" t="s">
        <v>2433</v>
      </c>
      <c r="UN368" s="23">
        <v>1</v>
      </c>
      <c r="UO368" s="23">
        <v>1</v>
      </c>
      <c r="UP368" s="23">
        <v>0</v>
      </c>
      <c r="UQ368" s="23">
        <v>1</v>
      </c>
      <c r="UR368" s="23">
        <v>0</v>
      </c>
      <c r="US368" s="23">
        <v>0</v>
      </c>
      <c r="UT368" s="23">
        <v>0</v>
      </c>
      <c r="UU368" s="23">
        <v>0</v>
      </c>
      <c r="UV368" s="23">
        <v>0</v>
      </c>
      <c r="UW368" s="23">
        <v>0</v>
      </c>
      <c r="UX368" s="23">
        <v>0</v>
      </c>
      <c r="UY368" s="23">
        <v>0</v>
      </c>
      <c r="UZ368" s="23">
        <v>0</v>
      </c>
      <c r="VA368" s="23">
        <v>0</v>
      </c>
      <c r="VD368" s="23" t="s">
        <v>781</v>
      </c>
      <c r="VF368" s="23">
        <v>1500</v>
      </c>
      <c r="VG368" s="23">
        <v>1500</v>
      </c>
      <c r="VI368" s="23">
        <v>1750</v>
      </c>
      <c r="VJ368" s="23">
        <v>-14.28571428571429</v>
      </c>
      <c r="VK368" s="23">
        <v>-250</v>
      </c>
      <c r="VL368" s="23" t="s">
        <v>881</v>
      </c>
      <c r="VM368" s="23" t="s">
        <v>796</v>
      </c>
      <c r="VN368" s="23" t="s">
        <v>806</v>
      </c>
      <c r="VP368" s="23" t="s">
        <v>781</v>
      </c>
      <c r="VQ368" s="23" t="s">
        <v>2433</v>
      </c>
      <c r="VR368" s="23">
        <v>1</v>
      </c>
      <c r="VS368" s="23">
        <v>1</v>
      </c>
      <c r="VT368" s="23">
        <v>0</v>
      </c>
      <c r="VU368" s="23">
        <v>1</v>
      </c>
      <c r="VV368" s="23">
        <v>0</v>
      </c>
      <c r="VW368" s="23">
        <v>0</v>
      </c>
      <c r="VX368" s="23">
        <v>0</v>
      </c>
      <c r="VY368" s="23">
        <v>0</v>
      </c>
      <c r="VZ368" s="23">
        <v>0</v>
      </c>
      <c r="WA368" s="23">
        <v>0</v>
      </c>
      <c r="WB368" s="23">
        <v>0</v>
      </c>
      <c r="WC368" s="23">
        <v>0</v>
      </c>
      <c r="WD368" s="23">
        <v>0</v>
      </c>
      <c r="WE368" s="23">
        <v>0</v>
      </c>
      <c r="WH368" s="23" t="s">
        <v>781</v>
      </c>
      <c r="WJ368" s="23">
        <v>3000</v>
      </c>
      <c r="WK368" s="23">
        <v>3000</v>
      </c>
      <c r="WM368" s="23">
        <v>3000</v>
      </c>
      <c r="WN368" s="23">
        <v>0</v>
      </c>
      <c r="WO368" s="23">
        <v>0</v>
      </c>
      <c r="WQ368" s="23" t="s">
        <v>796</v>
      </c>
      <c r="WR368" s="23" t="s">
        <v>806</v>
      </c>
      <c r="WT368" s="23" t="s">
        <v>781</v>
      </c>
      <c r="WU368" s="23" t="s">
        <v>2433</v>
      </c>
      <c r="WV368" s="23">
        <v>1</v>
      </c>
      <c r="WW368" s="23">
        <v>1</v>
      </c>
      <c r="WX368" s="23">
        <v>0</v>
      </c>
      <c r="WY368" s="23">
        <v>1</v>
      </c>
      <c r="WZ368" s="23">
        <v>0</v>
      </c>
      <c r="XA368" s="23">
        <v>0</v>
      </c>
      <c r="XB368" s="23">
        <v>0</v>
      </c>
      <c r="XC368" s="23">
        <v>0</v>
      </c>
      <c r="XD368" s="23">
        <v>0</v>
      </c>
      <c r="XE368" s="23">
        <v>0</v>
      </c>
      <c r="XF368" s="23">
        <v>0</v>
      </c>
      <c r="XG368" s="23">
        <v>0</v>
      </c>
      <c r="XH368" s="23">
        <v>0</v>
      </c>
      <c r="XI368" s="23">
        <v>0</v>
      </c>
      <c r="AAB368" s="23" t="s">
        <v>2171</v>
      </c>
      <c r="AAC368" s="25">
        <v>175608572</v>
      </c>
      <c r="AAD368" s="23">
        <v>44319.664212962962</v>
      </c>
      <c r="AAF368" s="23" t="s">
        <v>2172</v>
      </c>
      <c r="AAG368" s="23" t="s">
        <v>2173</v>
      </c>
      <c r="AAJ368" s="23">
        <v>405</v>
      </c>
    </row>
    <row r="369" spans="1:712" x14ac:dyDescent="0.3">
      <c r="A369" s="23" t="s">
        <v>3598</v>
      </c>
      <c r="B369" s="25">
        <v>44319.459077627311</v>
      </c>
      <c r="C369" s="25">
        <v>44319.461730277777</v>
      </c>
      <c r="D369" s="25">
        <v>44319</v>
      </c>
      <c r="E369" s="23" t="s">
        <v>2169</v>
      </c>
      <c r="F369" s="23" t="s">
        <v>787</v>
      </c>
      <c r="G369" s="25">
        <v>44319</v>
      </c>
      <c r="H369" s="23" t="s">
        <v>868</v>
      </c>
      <c r="I369" s="23" t="s">
        <v>880</v>
      </c>
      <c r="J369" s="23" t="s">
        <v>880</v>
      </c>
      <c r="K369" s="23" t="s">
        <v>880</v>
      </c>
      <c r="L369" s="23" t="s">
        <v>793</v>
      </c>
      <c r="M369" s="23" t="s">
        <v>3599</v>
      </c>
      <c r="N369" s="23" t="s">
        <v>801</v>
      </c>
      <c r="O369" s="23">
        <v>0</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0</v>
      </c>
      <c r="AI369" s="23">
        <v>0</v>
      </c>
      <c r="AJ369" s="23">
        <v>1</v>
      </c>
      <c r="AK369" s="23">
        <v>0</v>
      </c>
      <c r="YN369" s="23" t="s">
        <v>781</v>
      </c>
      <c r="YP369" s="23">
        <v>1250</v>
      </c>
      <c r="YQ369" s="23">
        <v>1250</v>
      </c>
      <c r="YS369" s="23">
        <v>1300</v>
      </c>
      <c r="YT369" s="23">
        <v>-3.8461538461538458</v>
      </c>
      <c r="YU369" s="23">
        <v>-50</v>
      </c>
      <c r="YW369" s="23" t="s">
        <v>796</v>
      </c>
      <c r="YX369" s="23" t="s">
        <v>806</v>
      </c>
      <c r="YZ369" s="23" t="s">
        <v>781</v>
      </c>
      <c r="ZA369" s="23" t="s">
        <v>2433</v>
      </c>
      <c r="ZB369" s="23">
        <v>1</v>
      </c>
      <c r="ZC369" s="23">
        <v>1</v>
      </c>
      <c r="ZD369" s="23">
        <v>0</v>
      </c>
      <c r="ZE369" s="23">
        <v>1</v>
      </c>
      <c r="ZF369" s="23">
        <v>0</v>
      </c>
      <c r="ZG369" s="23">
        <v>0</v>
      </c>
      <c r="ZH369" s="23">
        <v>0</v>
      </c>
      <c r="ZI369" s="23">
        <v>0</v>
      </c>
      <c r="ZJ369" s="23">
        <v>0</v>
      </c>
      <c r="ZK369" s="23">
        <v>0</v>
      </c>
      <c r="ZL369" s="23">
        <v>0</v>
      </c>
      <c r="ZM369" s="23">
        <v>0</v>
      </c>
      <c r="ZN369" s="23">
        <v>0</v>
      </c>
      <c r="ZO369" s="23">
        <v>0</v>
      </c>
      <c r="AAB369" s="23" t="s">
        <v>2171</v>
      </c>
      <c r="AAC369" s="25">
        <v>175608620</v>
      </c>
      <c r="AAD369" s="23">
        <v>44319.664363425924</v>
      </c>
      <c r="AAF369" s="23" t="s">
        <v>2172</v>
      </c>
      <c r="AAG369" s="23" t="s">
        <v>2173</v>
      </c>
      <c r="AAJ369" s="23">
        <v>406</v>
      </c>
    </row>
    <row r="370" spans="1:712" x14ac:dyDescent="0.3">
      <c r="A370" s="23" t="s">
        <v>3600</v>
      </c>
      <c r="B370" s="25">
        <v>44319.467568275461</v>
      </c>
      <c r="C370" s="25">
        <v>44319.468368275462</v>
      </c>
      <c r="D370" s="25">
        <v>44319</v>
      </c>
      <c r="E370" s="23" t="s">
        <v>2169</v>
      </c>
      <c r="F370" s="23" t="s">
        <v>787</v>
      </c>
      <c r="G370" s="25">
        <v>44319</v>
      </c>
      <c r="H370" s="23" t="s">
        <v>868</v>
      </c>
      <c r="I370" s="23" t="s">
        <v>880</v>
      </c>
      <c r="J370" s="23" t="s">
        <v>880</v>
      </c>
      <c r="K370" s="23" t="s">
        <v>880</v>
      </c>
      <c r="L370" s="23" t="s">
        <v>793</v>
      </c>
      <c r="M370" s="23" t="s">
        <v>3601</v>
      </c>
      <c r="N370" s="23" t="s">
        <v>801</v>
      </c>
      <c r="O370" s="23">
        <v>0</v>
      </c>
      <c r="P370" s="23">
        <v>0</v>
      </c>
      <c r="Q370" s="23">
        <v>0</v>
      </c>
      <c r="R370" s="23">
        <v>0</v>
      </c>
      <c r="S370" s="23">
        <v>0</v>
      </c>
      <c r="T370" s="23">
        <v>0</v>
      </c>
      <c r="U370" s="23">
        <v>0</v>
      </c>
      <c r="V370" s="23">
        <v>0</v>
      </c>
      <c r="W370" s="23">
        <v>0</v>
      </c>
      <c r="X370" s="23">
        <v>0</v>
      </c>
      <c r="Y370" s="23">
        <v>0</v>
      </c>
      <c r="Z370" s="23">
        <v>0</v>
      </c>
      <c r="AA370" s="23">
        <v>0</v>
      </c>
      <c r="AB370" s="23">
        <v>0</v>
      </c>
      <c r="AC370" s="23">
        <v>0</v>
      </c>
      <c r="AD370" s="23">
        <v>0</v>
      </c>
      <c r="AE370" s="23">
        <v>0</v>
      </c>
      <c r="AF370" s="23">
        <v>0</v>
      </c>
      <c r="AG370" s="23">
        <v>0</v>
      </c>
      <c r="AH370" s="23">
        <v>0</v>
      </c>
      <c r="AI370" s="23">
        <v>0</v>
      </c>
      <c r="AJ370" s="23">
        <v>1</v>
      </c>
      <c r="AK370" s="23">
        <v>0</v>
      </c>
      <c r="YN370" s="23" t="s">
        <v>781</v>
      </c>
      <c r="YP370" s="23">
        <v>1200</v>
      </c>
      <c r="YQ370" s="23">
        <v>1200</v>
      </c>
      <c r="YS370" s="23">
        <v>1300</v>
      </c>
      <c r="YT370" s="23">
        <v>-7.6923076923076934</v>
      </c>
      <c r="YU370" s="23">
        <v>-100</v>
      </c>
      <c r="YW370" s="23" t="s">
        <v>796</v>
      </c>
      <c r="YX370" s="23" t="s">
        <v>806</v>
      </c>
      <c r="YZ370" s="23" t="s">
        <v>781</v>
      </c>
      <c r="ZA370" s="23" t="s">
        <v>2433</v>
      </c>
      <c r="ZB370" s="23">
        <v>1</v>
      </c>
      <c r="ZC370" s="23">
        <v>1</v>
      </c>
      <c r="ZD370" s="23">
        <v>0</v>
      </c>
      <c r="ZE370" s="23">
        <v>1</v>
      </c>
      <c r="ZF370" s="23">
        <v>0</v>
      </c>
      <c r="ZG370" s="23">
        <v>0</v>
      </c>
      <c r="ZH370" s="23">
        <v>0</v>
      </c>
      <c r="ZI370" s="23">
        <v>0</v>
      </c>
      <c r="ZJ370" s="23">
        <v>0</v>
      </c>
      <c r="ZK370" s="23">
        <v>0</v>
      </c>
      <c r="ZL370" s="23">
        <v>0</v>
      </c>
      <c r="ZM370" s="23">
        <v>0</v>
      </c>
      <c r="ZN370" s="23">
        <v>0</v>
      </c>
      <c r="ZO370" s="23">
        <v>0</v>
      </c>
      <c r="AAB370" s="23" t="s">
        <v>2171</v>
      </c>
      <c r="AAC370" s="25">
        <v>175608645</v>
      </c>
      <c r="AAD370" s="23">
        <v>44319.664467592593</v>
      </c>
      <c r="AAF370" s="23" t="s">
        <v>2172</v>
      </c>
      <c r="AAG370" s="23" t="s">
        <v>2173</v>
      </c>
      <c r="AAJ370" s="23">
        <v>407</v>
      </c>
    </row>
    <row r="371" spans="1:712" x14ac:dyDescent="0.3">
      <c r="A371" s="23" t="s">
        <v>3602</v>
      </c>
      <c r="B371" s="25">
        <v>44319.470909976852</v>
      </c>
      <c r="C371" s="25">
        <v>44319.471577465272</v>
      </c>
      <c r="D371" s="25">
        <v>44319</v>
      </c>
      <c r="E371" s="23" t="s">
        <v>2169</v>
      </c>
      <c r="F371" s="23" t="s">
        <v>787</v>
      </c>
      <c r="G371" s="25">
        <v>44319</v>
      </c>
      <c r="H371" s="23" t="s">
        <v>868</v>
      </c>
      <c r="I371" s="23" t="s">
        <v>880</v>
      </c>
      <c r="J371" s="23" t="s">
        <v>880</v>
      </c>
      <c r="K371" s="23" t="s">
        <v>880</v>
      </c>
      <c r="L371" s="23" t="s">
        <v>793</v>
      </c>
      <c r="M371" s="23" t="s">
        <v>3603</v>
      </c>
      <c r="N371" s="23" t="s">
        <v>801</v>
      </c>
      <c r="O371" s="23">
        <v>0</v>
      </c>
      <c r="P371" s="23">
        <v>0</v>
      </c>
      <c r="Q371" s="23">
        <v>0</v>
      </c>
      <c r="R371" s="23">
        <v>0</v>
      </c>
      <c r="S371" s="23">
        <v>0</v>
      </c>
      <c r="T371" s="23">
        <v>0</v>
      </c>
      <c r="U371" s="23">
        <v>0</v>
      </c>
      <c r="V371" s="23">
        <v>0</v>
      </c>
      <c r="W371" s="23">
        <v>0</v>
      </c>
      <c r="X371" s="23">
        <v>0</v>
      </c>
      <c r="Y371" s="23">
        <v>0</v>
      </c>
      <c r="Z371" s="23">
        <v>0</v>
      </c>
      <c r="AA371" s="23">
        <v>0</v>
      </c>
      <c r="AB371" s="23">
        <v>0</v>
      </c>
      <c r="AC371" s="23">
        <v>0</v>
      </c>
      <c r="AD371" s="23">
        <v>0</v>
      </c>
      <c r="AE371" s="23">
        <v>0</v>
      </c>
      <c r="AF371" s="23">
        <v>0</v>
      </c>
      <c r="AG371" s="23">
        <v>0</v>
      </c>
      <c r="AH371" s="23">
        <v>0</v>
      </c>
      <c r="AI371" s="23">
        <v>0</v>
      </c>
      <c r="AJ371" s="23">
        <v>1</v>
      </c>
      <c r="AK371" s="23">
        <v>0</v>
      </c>
      <c r="YN371" s="23" t="s">
        <v>781</v>
      </c>
      <c r="YP371" s="23">
        <v>1200</v>
      </c>
      <c r="YQ371" s="23">
        <v>1200</v>
      </c>
      <c r="YS371" s="23">
        <v>1300</v>
      </c>
      <c r="YT371" s="23">
        <v>-7.6923076923076934</v>
      </c>
      <c r="YU371" s="23">
        <v>-100</v>
      </c>
      <c r="YW371" s="23" t="s">
        <v>796</v>
      </c>
      <c r="YX371" s="23" t="s">
        <v>806</v>
      </c>
      <c r="YZ371" s="23" t="s">
        <v>781</v>
      </c>
      <c r="ZA371" s="23" t="s">
        <v>2433</v>
      </c>
      <c r="ZB371" s="23">
        <v>1</v>
      </c>
      <c r="ZC371" s="23">
        <v>1</v>
      </c>
      <c r="ZD371" s="23">
        <v>0</v>
      </c>
      <c r="ZE371" s="23">
        <v>1</v>
      </c>
      <c r="ZF371" s="23">
        <v>0</v>
      </c>
      <c r="ZG371" s="23">
        <v>0</v>
      </c>
      <c r="ZH371" s="23">
        <v>0</v>
      </c>
      <c r="ZI371" s="23">
        <v>0</v>
      </c>
      <c r="ZJ371" s="23">
        <v>0</v>
      </c>
      <c r="ZK371" s="23">
        <v>0</v>
      </c>
      <c r="ZL371" s="23">
        <v>0</v>
      </c>
      <c r="ZM371" s="23">
        <v>0</v>
      </c>
      <c r="ZN371" s="23">
        <v>0</v>
      </c>
      <c r="ZO371" s="23">
        <v>0</v>
      </c>
      <c r="AAB371" s="23" t="s">
        <v>2171</v>
      </c>
      <c r="AAC371" s="25">
        <v>175608651</v>
      </c>
      <c r="AAD371" s="23">
        <v>44319.664513888893</v>
      </c>
      <c r="AAF371" s="23" t="s">
        <v>2172</v>
      </c>
      <c r="AAG371" s="23" t="s">
        <v>2173</v>
      </c>
      <c r="AAJ371" s="23">
        <v>408</v>
      </c>
    </row>
    <row r="372" spans="1:712" x14ac:dyDescent="0.3">
      <c r="A372" s="23" t="s">
        <v>3604</v>
      </c>
      <c r="B372" s="25">
        <v>44319.623178773152</v>
      </c>
      <c r="C372" s="25">
        <v>44319.623882754633</v>
      </c>
      <c r="D372" s="25">
        <v>44319</v>
      </c>
      <c r="E372" s="23" t="s">
        <v>2169</v>
      </c>
      <c r="F372" s="23" t="s">
        <v>787</v>
      </c>
      <c r="G372" s="25">
        <v>44319</v>
      </c>
      <c r="H372" s="23" t="s">
        <v>868</v>
      </c>
      <c r="I372" s="23" t="s">
        <v>880</v>
      </c>
      <c r="J372" s="23" t="s">
        <v>880</v>
      </c>
      <c r="K372" s="23" t="s">
        <v>880</v>
      </c>
      <c r="L372" s="23" t="s">
        <v>793</v>
      </c>
      <c r="M372" s="23" t="s">
        <v>3605</v>
      </c>
      <c r="N372" s="23" t="s">
        <v>809</v>
      </c>
      <c r="O372" s="23">
        <v>0</v>
      </c>
      <c r="P372" s="23">
        <v>0</v>
      </c>
      <c r="Q372" s="23">
        <v>0</v>
      </c>
      <c r="R372" s="23">
        <v>0</v>
      </c>
      <c r="S372" s="23">
        <v>0</v>
      </c>
      <c r="T372" s="23">
        <v>0</v>
      </c>
      <c r="U372" s="23">
        <v>0</v>
      </c>
      <c r="V372" s="23">
        <v>0</v>
      </c>
      <c r="W372" s="23">
        <v>0</v>
      </c>
      <c r="X372" s="23">
        <v>0</v>
      </c>
      <c r="Y372" s="23">
        <v>0</v>
      </c>
      <c r="Z372" s="23">
        <v>0</v>
      </c>
      <c r="AA372" s="23">
        <v>0</v>
      </c>
      <c r="AB372" s="23">
        <v>0</v>
      </c>
      <c r="AC372" s="23">
        <v>0</v>
      </c>
      <c r="AD372" s="23">
        <v>1</v>
      </c>
      <c r="AE372" s="23">
        <v>0</v>
      </c>
      <c r="AF372" s="23">
        <v>0</v>
      </c>
      <c r="AG372" s="23">
        <v>0</v>
      </c>
      <c r="AH372" s="23">
        <v>0</v>
      </c>
      <c r="AI372" s="23">
        <v>0</v>
      </c>
      <c r="AJ372" s="23">
        <v>0</v>
      </c>
      <c r="AK372" s="23">
        <v>0</v>
      </c>
      <c r="NB372" s="23" t="s">
        <v>781</v>
      </c>
      <c r="ND372" s="23">
        <v>1500</v>
      </c>
      <c r="NE372" s="23">
        <v>1500</v>
      </c>
      <c r="NG372" s="23">
        <v>1500</v>
      </c>
      <c r="NH372" s="23">
        <v>0</v>
      </c>
      <c r="NI372" s="23">
        <v>0</v>
      </c>
      <c r="NK372" s="23" t="s">
        <v>794</v>
      </c>
      <c r="NN372" s="23" t="s">
        <v>785</v>
      </c>
      <c r="AAB372" s="23" t="s">
        <v>2171</v>
      </c>
      <c r="AAC372" s="25">
        <v>175608659</v>
      </c>
      <c r="AAD372" s="23">
        <v>44319.664560185192</v>
      </c>
      <c r="AAF372" s="23" t="s">
        <v>2172</v>
      </c>
      <c r="AAG372" s="23" t="s">
        <v>2173</v>
      </c>
      <c r="AAJ372" s="23">
        <v>409</v>
      </c>
    </row>
    <row r="373" spans="1:712" x14ac:dyDescent="0.3">
      <c r="A373" s="23" t="s">
        <v>3606</v>
      </c>
      <c r="B373" s="25">
        <v>44319.62404599537</v>
      </c>
      <c r="C373" s="25">
        <v>44319.632707615739</v>
      </c>
      <c r="D373" s="25">
        <v>44319</v>
      </c>
      <c r="E373" s="23" t="s">
        <v>2169</v>
      </c>
      <c r="F373" s="23" t="s">
        <v>787</v>
      </c>
      <c r="G373" s="25">
        <v>44319</v>
      </c>
      <c r="H373" s="23" t="s">
        <v>868</v>
      </c>
      <c r="I373" s="23" t="s">
        <v>880</v>
      </c>
      <c r="J373" s="23" t="s">
        <v>880</v>
      </c>
      <c r="K373" s="23" t="s">
        <v>880</v>
      </c>
      <c r="L373" s="23" t="s">
        <v>793</v>
      </c>
      <c r="M373" s="23" t="s">
        <v>3607</v>
      </c>
      <c r="N373" s="23" t="s">
        <v>809</v>
      </c>
      <c r="O373" s="23">
        <v>0</v>
      </c>
      <c r="P373" s="23">
        <v>0</v>
      </c>
      <c r="Q373" s="23">
        <v>0</v>
      </c>
      <c r="R373" s="23">
        <v>0</v>
      </c>
      <c r="S373" s="23">
        <v>0</v>
      </c>
      <c r="T373" s="23">
        <v>0</v>
      </c>
      <c r="U373" s="23">
        <v>0</v>
      </c>
      <c r="V373" s="23">
        <v>0</v>
      </c>
      <c r="W373" s="23">
        <v>0</v>
      </c>
      <c r="X373" s="23">
        <v>0</v>
      </c>
      <c r="Y373" s="23">
        <v>0</v>
      </c>
      <c r="Z373" s="23">
        <v>0</v>
      </c>
      <c r="AA373" s="23">
        <v>0</v>
      </c>
      <c r="AB373" s="23">
        <v>0</v>
      </c>
      <c r="AC373" s="23">
        <v>0</v>
      </c>
      <c r="AD373" s="23">
        <v>1</v>
      </c>
      <c r="AE373" s="23">
        <v>0</v>
      </c>
      <c r="AF373" s="23">
        <v>0</v>
      </c>
      <c r="AG373" s="23">
        <v>0</v>
      </c>
      <c r="AH373" s="23">
        <v>0</v>
      </c>
      <c r="AI373" s="23">
        <v>0</v>
      </c>
      <c r="AJ373" s="23">
        <v>0</v>
      </c>
      <c r="AK373" s="23">
        <v>0</v>
      </c>
      <c r="NB373" s="23" t="s">
        <v>781</v>
      </c>
      <c r="ND373" s="23">
        <v>1500</v>
      </c>
      <c r="NE373" s="23">
        <v>1500</v>
      </c>
      <c r="NG373" s="23">
        <v>1500</v>
      </c>
      <c r="NH373" s="23">
        <v>0</v>
      </c>
      <c r="NI373" s="23">
        <v>0</v>
      </c>
      <c r="NK373" s="23" t="s">
        <v>794</v>
      </c>
      <c r="NN373" s="23" t="s">
        <v>785</v>
      </c>
      <c r="AAB373" s="23" t="s">
        <v>2171</v>
      </c>
      <c r="AAC373" s="25">
        <v>175608668</v>
      </c>
      <c r="AAD373" s="23">
        <v>44319.664606481492</v>
      </c>
      <c r="AAF373" s="23" t="s">
        <v>2172</v>
      </c>
      <c r="AAG373" s="23" t="s">
        <v>2173</v>
      </c>
      <c r="AAJ373" s="23">
        <v>410</v>
      </c>
    </row>
    <row r="374" spans="1:712" x14ac:dyDescent="0.3">
      <c r="A374" s="23" t="s">
        <v>3608</v>
      </c>
      <c r="B374" s="25">
        <v>44319.627746678241</v>
      </c>
      <c r="C374" s="25">
        <v>44319.628749710653</v>
      </c>
      <c r="D374" s="25">
        <v>44319</v>
      </c>
      <c r="E374" s="23" t="s">
        <v>3609</v>
      </c>
      <c r="F374" s="23" t="s">
        <v>787</v>
      </c>
      <c r="G374" s="25">
        <v>44319</v>
      </c>
      <c r="H374" s="23" t="s">
        <v>878</v>
      </c>
      <c r="I374" s="23" t="s">
        <v>879</v>
      </c>
      <c r="J374" s="23" t="s">
        <v>879</v>
      </c>
      <c r="K374" s="23" t="s">
        <v>879</v>
      </c>
      <c r="L374" s="23" t="s">
        <v>780</v>
      </c>
      <c r="M374" s="23" t="s">
        <v>3610</v>
      </c>
      <c r="N374" s="23" t="s">
        <v>861</v>
      </c>
      <c r="O374" s="23">
        <v>0</v>
      </c>
      <c r="P374" s="23">
        <v>0</v>
      </c>
      <c r="Q374" s="23">
        <v>0</v>
      </c>
      <c r="R374" s="23">
        <v>0</v>
      </c>
      <c r="S374" s="23">
        <v>0</v>
      </c>
      <c r="T374" s="23">
        <v>0</v>
      </c>
      <c r="U374" s="23">
        <v>1</v>
      </c>
      <c r="V374" s="23">
        <v>0</v>
      </c>
      <c r="W374" s="23">
        <v>0</v>
      </c>
      <c r="X374" s="23">
        <v>0</v>
      </c>
      <c r="Y374" s="23">
        <v>0</v>
      </c>
      <c r="Z374" s="23">
        <v>0</v>
      </c>
      <c r="AA374" s="23">
        <v>0</v>
      </c>
      <c r="AB374" s="23">
        <v>0</v>
      </c>
      <c r="AC374" s="23">
        <v>0</v>
      </c>
      <c r="AD374" s="23">
        <v>0</v>
      </c>
      <c r="AE374" s="23">
        <v>0</v>
      </c>
      <c r="AF374" s="23">
        <v>0</v>
      </c>
      <c r="AG374" s="23">
        <v>0</v>
      </c>
      <c r="AH374" s="23">
        <v>0</v>
      </c>
      <c r="AI374" s="23">
        <v>0</v>
      </c>
      <c r="AJ374" s="23">
        <v>0</v>
      </c>
      <c r="AK374" s="23">
        <v>0</v>
      </c>
      <c r="HH374" s="23" t="s">
        <v>781</v>
      </c>
      <c r="HJ374" s="23">
        <v>5000</v>
      </c>
      <c r="HK374" s="23">
        <v>5000</v>
      </c>
      <c r="HM374" s="23">
        <v>5000</v>
      </c>
      <c r="HN374" s="23">
        <v>-60</v>
      </c>
      <c r="HO374" s="23">
        <v>-3000</v>
      </c>
      <c r="HP374" s="23" t="s">
        <v>3611</v>
      </c>
      <c r="HQ374" s="23" t="s">
        <v>782</v>
      </c>
      <c r="HS374" s="23" t="s">
        <v>783</v>
      </c>
      <c r="HT374" s="23" t="s">
        <v>785</v>
      </c>
      <c r="AAC374" s="25">
        <v>175611215</v>
      </c>
      <c r="AAD374" s="23">
        <v>44319.669629629629</v>
      </c>
      <c r="AAF374" s="23" t="s">
        <v>2172</v>
      </c>
      <c r="AAG374" s="23" t="s">
        <v>2173</v>
      </c>
      <c r="AAJ374" s="23">
        <v>411</v>
      </c>
    </row>
    <row r="375" spans="1:712" x14ac:dyDescent="0.3">
      <c r="A375" s="23" t="s">
        <v>3612</v>
      </c>
      <c r="B375" s="25">
        <v>44319.402850590282</v>
      </c>
      <c r="C375" s="25">
        <v>44319.407974791669</v>
      </c>
      <c r="D375" s="25">
        <v>44319</v>
      </c>
      <c r="E375" s="23" t="s">
        <v>3609</v>
      </c>
      <c r="F375" s="23" t="s">
        <v>787</v>
      </c>
      <c r="G375" s="25">
        <v>44319</v>
      </c>
      <c r="H375" s="23" t="s">
        <v>878</v>
      </c>
      <c r="I375" s="23" t="s">
        <v>879</v>
      </c>
      <c r="J375" s="23" t="s">
        <v>879</v>
      </c>
      <c r="K375" s="23" t="s">
        <v>879</v>
      </c>
      <c r="L375" s="23" t="s">
        <v>793</v>
      </c>
      <c r="M375" s="23" t="s">
        <v>3613</v>
      </c>
      <c r="N375" s="23" t="s">
        <v>3614</v>
      </c>
      <c r="O375" s="23">
        <v>0</v>
      </c>
      <c r="P375" s="23">
        <v>0</v>
      </c>
      <c r="Q375" s="23">
        <v>0</v>
      </c>
      <c r="R375" s="23">
        <v>0</v>
      </c>
      <c r="S375" s="23">
        <v>0</v>
      </c>
      <c r="T375" s="23">
        <v>0</v>
      </c>
      <c r="U375" s="23">
        <v>0</v>
      </c>
      <c r="V375" s="23">
        <v>0</v>
      </c>
      <c r="W375" s="23">
        <v>0</v>
      </c>
      <c r="X375" s="23">
        <v>0</v>
      </c>
      <c r="Y375" s="23">
        <v>0</v>
      </c>
      <c r="Z375" s="23">
        <v>1</v>
      </c>
      <c r="AA375" s="23">
        <v>1</v>
      </c>
      <c r="AB375" s="23">
        <v>0</v>
      </c>
      <c r="AC375" s="23">
        <v>0</v>
      </c>
      <c r="AD375" s="23">
        <v>0</v>
      </c>
      <c r="AE375" s="23">
        <v>0</v>
      </c>
      <c r="AF375" s="23">
        <v>0</v>
      </c>
      <c r="AG375" s="23">
        <v>0</v>
      </c>
      <c r="AH375" s="23">
        <v>0</v>
      </c>
      <c r="AI375" s="23">
        <v>0</v>
      </c>
      <c r="AJ375" s="23">
        <v>0</v>
      </c>
      <c r="AK375" s="23">
        <v>0</v>
      </c>
      <c r="OF375" s="23" t="s">
        <v>786</v>
      </c>
      <c r="OH375" s="23">
        <v>250</v>
      </c>
      <c r="OI375" s="23">
        <v>250</v>
      </c>
      <c r="OK375" s="23">
        <v>250</v>
      </c>
      <c r="OL375" s="23">
        <v>0</v>
      </c>
      <c r="OM375" s="23">
        <v>0</v>
      </c>
      <c r="OO375" s="23" t="s">
        <v>794</v>
      </c>
      <c r="OR375" s="23" t="s">
        <v>781</v>
      </c>
      <c r="OS375" s="23" t="s">
        <v>3615</v>
      </c>
      <c r="OT375" s="23">
        <v>1</v>
      </c>
      <c r="OU375" s="23">
        <v>0</v>
      </c>
      <c r="OV375" s="23">
        <v>0</v>
      </c>
      <c r="OW375" s="23">
        <v>1</v>
      </c>
      <c r="OX375" s="23">
        <v>0</v>
      </c>
      <c r="OY375" s="23">
        <v>0</v>
      </c>
      <c r="OZ375" s="23">
        <v>0</v>
      </c>
      <c r="PA375" s="23">
        <v>0</v>
      </c>
      <c r="PB375" s="23">
        <v>0</v>
      </c>
      <c r="PC375" s="23">
        <v>0</v>
      </c>
      <c r="PD375" s="23">
        <v>0</v>
      </c>
      <c r="PE375" s="23">
        <v>0</v>
      </c>
      <c r="PF375" s="23">
        <v>0</v>
      </c>
      <c r="PG375" s="23">
        <v>0</v>
      </c>
      <c r="PJ375" s="23" t="s">
        <v>786</v>
      </c>
      <c r="PL375" s="23">
        <v>100</v>
      </c>
      <c r="PM375" s="23">
        <v>100</v>
      </c>
      <c r="PO375" s="23">
        <v>100</v>
      </c>
      <c r="PP375" s="23">
        <v>0</v>
      </c>
      <c r="PQ375" s="23">
        <v>0</v>
      </c>
      <c r="PS375" s="23" t="s">
        <v>794</v>
      </c>
      <c r="PV375" s="23" t="s">
        <v>781</v>
      </c>
      <c r="PW375" s="23" t="s">
        <v>3616</v>
      </c>
      <c r="PX375" s="23">
        <v>1</v>
      </c>
      <c r="PY375" s="23">
        <v>1</v>
      </c>
      <c r="PZ375" s="23">
        <v>0</v>
      </c>
      <c r="QA375" s="23">
        <v>1</v>
      </c>
      <c r="QB375" s="23">
        <v>0</v>
      </c>
      <c r="QC375" s="23">
        <v>0</v>
      </c>
      <c r="QD375" s="23">
        <v>0</v>
      </c>
      <c r="QE375" s="23">
        <v>0</v>
      </c>
      <c r="QF375" s="23">
        <v>0</v>
      </c>
      <c r="QG375" s="23">
        <v>0</v>
      </c>
      <c r="QH375" s="23">
        <v>0</v>
      </c>
      <c r="QI375" s="23">
        <v>0</v>
      </c>
      <c r="QJ375" s="23">
        <v>0</v>
      </c>
      <c r="QK375" s="23">
        <v>0</v>
      </c>
      <c r="AAC375" s="25">
        <v>175610687</v>
      </c>
      <c r="AAD375" s="23">
        <v>44319.66878472222</v>
      </c>
      <c r="AAF375" s="23" t="s">
        <v>2172</v>
      </c>
      <c r="AAG375" s="23" t="s">
        <v>2173</v>
      </c>
      <c r="AAJ375" s="23">
        <v>412</v>
      </c>
    </row>
    <row r="376" spans="1:712" x14ac:dyDescent="0.3">
      <c r="A376" s="23" t="s">
        <v>3617</v>
      </c>
      <c r="B376" s="25">
        <v>44319.410210162037</v>
      </c>
      <c r="C376" s="25">
        <v>44319.413690636582</v>
      </c>
      <c r="D376" s="25">
        <v>44319</v>
      </c>
      <c r="E376" s="23" t="s">
        <v>3609</v>
      </c>
      <c r="F376" s="23" t="s">
        <v>787</v>
      </c>
      <c r="G376" s="25">
        <v>44319</v>
      </c>
      <c r="H376" s="23" t="s">
        <v>878</v>
      </c>
      <c r="I376" s="23" t="s">
        <v>879</v>
      </c>
      <c r="J376" s="23" t="s">
        <v>879</v>
      </c>
      <c r="K376" s="23" t="s">
        <v>879</v>
      </c>
      <c r="L376" s="23" t="s">
        <v>793</v>
      </c>
      <c r="M376" s="23" t="s">
        <v>3618</v>
      </c>
      <c r="N376" s="23" t="s">
        <v>3619</v>
      </c>
      <c r="O376" s="23">
        <v>0</v>
      </c>
      <c r="P376" s="23">
        <v>0</v>
      </c>
      <c r="Q376" s="23">
        <v>0</v>
      </c>
      <c r="R376" s="23">
        <v>0</v>
      </c>
      <c r="S376" s="23">
        <v>0</v>
      </c>
      <c r="T376" s="23">
        <v>0</v>
      </c>
      <c r="U376" s="23">
        <v>0</v>
      </c>
      <c r="V376" s="23">
        <v>0</v>
      </c>
      <c r="W376" s="23">
        <v>0</v>
      </c>
      <c r="X376" s="23">
        <v>0</v>
      </c>
      <c r="Y376" s="23">
        <v>0</v>
      </c>
      <c r="Z376" s="23">
        <v>1</v>
      </c>
      <c r="AA376" s="23">
        <v>1</v>
      </c>
      <c r="AB376" s="23">
        <v>0</v>
      </c>
      <c r="AC376" s="23">
        <v>0</v>
      </c>
      <c r="AD376" s="23">
        <v>0</v>
      </c>
      <c r="AE376" s="23">
        <v>0</v>
      </c>
      <c r="AF376" s="23">
        <v>0</v>
      </c>
      <c r="AG376" s="23">
        <v>0</v>
      </c>
      <c r="AH376" s="23">
        <v>0</v>
      </c>
      <c r="AI376" s="23">
        <v>0</v>
      </c>
      <c r="AJ376" s="23">
        <v>0</v>
      </c>
      <c r="AK376" s="23">
        <v>0</v>
      </c>
      <c r="OF376" s="23" t="s">
        <v>786</v>
      </c>
      <c r="OH376" s="23">
        <v>200</v>
      </c>
      <c r="OI376" s="23">
        <v>200</v>
      </c>
      <c r="OK376" s="23">
        <v>250</v>
      </c>
      <c r="OL376" s="23">
        <v>-20</v>
      </c>
      <c r="OM376" s="23">
        <v>-50</v>
      </c>
      <c r="ON376" s="23" t="s">
        <v>3620</v>
      </c>
      <c r="OO376" s="23" t="s">
        <v>796</v>
      </c>
      <c r="OP376" s="23" t="s">
        <v>863</v>
      </c>
      <c r="OR376" s="23" t="s">
        <v>785</v>
      </c>
      <c r="PJ376" s="23" t="s">
        <v>786</v>
      </c>
      <c r="PL376" s="23">
        <v>100</v>
      </c>
      <c r="PM376" s="23">
        <v>100</v>
      </c>
      <c r="PO376" s="23">
        <v>100</v>
      </c>
      <c r="PP376" s="23">
        <v>0</v>
      </c>
      <c r="PQ376" s="23">
        <v>0</v>
      </c>
      <c r="PS376" s="23" t="s">
        <v>796</v>
      </c>
      <c r="PT376" s="23" t="s">
        <v>863</v>
      </c>
      <c r="PV376" s="23" t="s">
        <v>785</v>
      </c>
      <c r="AAB376" s="23" t="s">
        <v>2171</v>
      </c>
      <c r="AAC376" s="25">
        <v>175610696</v>
      </c>
      <c r="AAD376" s="23">
        <v>44319.668807870366</v>
      </c>
      <c r="AAF376" s="23" t="s">
        <v>2172</v>
      </c>
      <c r="AAG376" s="23" t="s">
        <v>2173</v>
      </c>
      <c r="AAJ376" s="23">
        <v>413</v>
      </c>
    </row>
    <row r="377" spans="1:712" x14ac:dyDescent="0.3">
      <c r="A377" s="23" t="s">
        <v>3621</v>
      </c>
      <c r="B377" s="25">
        <v>44319.415128148154</v>
      </c>
      <c r="C377" s="25">
        <v>44319.417738240743</v>
      </c>
      <c r="D377" s="25">
        <v>44319</v>
      </c>
      <c r="E377" s="23" t="s">
        <v>3609</v>
      </c>
      <c r="F377" s="23" t="s">
        <v>787</v>
      </c>
      <c r="G377" s="25">
        <v>44319</v>
      </c>
      <c r="H377" s="23" t="s">
        <v>878</v>
      </c>
      <c r="I377" s="23" t="s">
        <v>879</v>
      </c>
      <c r="J377" s="23" t="s">
        <v>879</v>
      </c>
      <c r="K377" s="23" t="s">
        <v>879</v>
      </c>
      <c r="L377" s="23" t="s">
        <v>793</v>
      </c>
      <c r="M377" s="23" t="s">
        <v>3622</v>
      </c>
      <c r="N377" s="23" t="s">
        <v>844</v>
      </c>
      <c r="O377" s="23">
        <v>0</v>
      </c>
      <c r="P377" s="23">
        <v>0</v>
      </c>
      <c r="Q377" s="23">
        <v>0</v>
      </c>
      <c r="R377" s="23">
        <v>0</v>
      </c>
      <c r="S377" s="23">
        <v>0</v>
      </c>
      <c r="T377" s="23">
        <v>0</v>
      </c>
      <c r="U377" s="23">
        <v>0</v>
      </c>
      <c r="V377" s="23">
        <v>0</v>
      </c>
      <c r="W377" s="23">
        <v>0</v>
      </c>
      <c r="X377" s="23">
        <v>1</v>
      </c>
      <c r="Y377" s="23">
        <v>0</v>
      </c>
      <c r="Z377" s="23">
        <v>0</v>
      </c>
      <c r="AA377" s="23">
        <v>0</v>
      </c>
      <c r="AB377" s="23">
        <v>0</v>
      </c>
      <c r="AC377" s="23">
        <v>0</v>
      </c>
      <c r="AD377" s="23">
        <v>0</v>
      </c>
      <c r="AE377" s="23">
        <v>0</v>
      </c>
      <c r="AF377" s="23">
        <v>0</v>
      </c>
      <c r="AG377" s="23">
        <v>0</v>
      </c>
      <c r="AH377" s="23">
        <v>0</v>
      </c>
      <c r="AI377" s="23">
        <v>0</v>
      </c>
      <c r="AJ377" s="23">
        <v>0</v>
      </c>
      <c r="AK377" s="23">
        <v>0</v>
      </c>
      <c r="KT377" s="23" t="s">
        <v>786</v>
      </c>
      <c r="KV377" s="23">
        <v>280</v>
      </c>
      <c r="KW377" s="23">
        <v>280</v>
      </c>
      <c r="KY377" s="23">
        <v>250</v>
      </c>
      <c r="KZ377" s="23">
        <v>-20</v>
      </c>
      <c r="LA377" s="23">
        <v>-50</v>
      </c>
      <c r="LB377" s="23" t="s">
        <v>3623</v>
      </c>
      <c r="LC377" s="23" t="s">
        <v>807</v>
      </c>
      <c r="LF377" s="23" t="s">
        <v>785</v>
      </c>
      <c r="AAB377" s="23" t="s">
        <v>2171</v>
      </c>
      <c r="AAC377" s="25">
        <v>175610703</v>
      </c>
      <c r="AAD377" s="23">
        <v>44319.668819444443</v>
      </c>
      <c r="AAF377" s="23" t="s">
        <v>2172</v>
      </c>
      <c r="AAG377" s="23" t="s">
        <v>2173</v>
      </c>
      <c r="AAJ377" s="23">
        <v>414</v>
      </c>
    </row>
    <row r="378" spans="1:712" x14ac:dyDescent="0.3">
      <c r="A378" s="23" t="s">
        <v>3624</v>
      </c>
      <c r="B378" s="25">
        <v>44319.418932835637</v>
      </c>
      <c r="C378" s="25">
        <v>44319.421552222222</v>
      </c>
      <c r="D378" s="25">
        <v>44319</v>
      </c>
      <c r="E378" s="23" t="s">
        <v>3609</v>
      </c>
      <c r="F378" s="23" t="s">
        <v>787</v>
      </c>
      <c r="G378" s="25">
        <v>44319</v>
      </c>
      <c r="H378" s="23" t="s">
        <v>878</v>
      </c>
      <c r="I378" s="23" t="s">
        <v>879</v>
      </c>
      <c r="J378" s="23" t="s">
        <v>879</v>
      </c>
      <c r="K378" s="23" t="s">
        <v>879</v>
      </c>
      <c r="L378" s="23" t="s">
        <v>793</v>
      </c>
      <c r="M378" s="23" t="s">
        <v>3625</v>
      </c>
      <c r="N378" s="23" t="s">
        <v>844</v>
      </c>
      <c r="O378" s="23">
        <v>0</v>
      </c>
      <c r="P378" s="23">
        <v>0</v>
      </c>
      <c r="Q378" s="23">
        <v>0</v>
      </c>
      <c r="R378" s="23">
        <v>0</v>
      </c>
      <c r="S378" s="23">
        <v>0</v>
      </c>
      <c r="T378" s="23">
        <v>0</v>
      </c>
      <c r="U378" s="23">
        <v>0</v>
      </c>
      <c r="V378" s="23">
        <v>0</v>
      </c>
      <c r="W378" s="23">
        <v>0</v>
      </c>
      <c r="X378" s="23">
        <v>1</v>
      </c>
      <c r="Y378" s="23">
        <v>0</v>
      </c>
      <c r="Z378" s="23">
        <v>0</v>
      </c>
      <c r="AA378" s="23">
        <v>0</v>
      </c>
      <c r="AB378" s="23">
        <v>0</v>
      </c>
      <c r="AC378" s="23">
        <v>0</v>
      </c>
      <c r="AD378" s="23">
        <v>0</v>
      </c>
      <c r="AE378" s="23">
        <v>0</v>
      </c>
      <c r="AF378" s="23">
        <v>0</v>
      </c>
      <c r="AG378" s="23">
        <v>0</v>
      </c>
      <c r="AH378" s="23">
        <v>0</v>
      </c>
      <c r="AI378" s="23">
        <v>0</v>
      </c>
      <c r="AJ378" s="23">
        <v>0</v>
      </c>
      <c r="AK378" s="23">
        <v>0</v>
      </c>
      <c r="KT378" s="23" t="s">
        <v>786</v>
      </c>
      <c r="KV378" s="23">
        <v>280</v>
      </c>
      <c r="KW378" s="23">
        <v>280</v>
      </c>
      <c r="KY378" s="23">
        <v>250</v>
      </c>
      <c r="KZ378" s="23">
        <v>-50</v>
      </c>
      <c r="LA378" s="23">
        <v>-125</v>
      </c>
      <c r="LB378" s="23" t="s">
        <v>3626</v>
      </c>
      <c r="LC378" s="23" t="s">
        <v>807</v>
      </c>
      <c r="LF378" s="23" t="s">
        <v>785</v>
      </c>
      <c r="AAC378" s="25">
        <v>175610715</v>
      </c>
      <c r="AAD378" s="23">
        <v>44319.668842592597</v>
      </c>
      <c r="AAF378" s="23" t="s">
        <v>2172</v>
      </c>
      <c r="AAG378" s="23" t="s">
        <v>2173</v>
      </c>
      <c r="AAJ378" s="23">
        <v>415</v>
      </c>
    </row>
    <row r="379" spans="1:712" x14ac:dyDescent="0.3">
      <c r="A379" s="23" t="s">
        <v>3627</v>
      </c>
      <c r="B379" s="25">
        <v>44319.422369525462</v>
      </c>
      <c r="C379" s="25">
        <v>44319.424304791668</v>
      </c>
      <c r="D379" s="25">
        <v>44319</v>
      </c>
      <c r="E379" s="23" t="s">
        <v>3609</v>
      </c>
      <c r="F379" s="23" t="s">
        <v>787</v>
      </c>
      <c r="G379" s="25">
        <v>44319</v>
      </c>
      <c r="H379" s="23" t="s">
        <v>878</v>
      </c>
      <c r="I379" s="23" t="s">
        <v>879</v>
      </c>
      <c r="J379" s="23" t="s">
        <v>879</v>
      </c>
      <c r="K379" s="23" t="s">
        <v>879</v>
      </c>
      <c r="L379" s="23" t="s">
        <v>793</v>
      </c>
      <c r="M379" s="23" t="s">
        <v>3628</v>
      </c>
      <c r="N379" s="23" t="s">
        <v>844</v>
      </c>
      <c r="O379" s="23">
        <v>0</v>
      </c>
      <c r="P379" s="23">
        <v>0</v>
      </c>
      <c r="Q379" s="23">
        <v>0</v>
      </c>
      <c r="R379" s="23">
        <v>0</v>
      </c>
      <c r="S379" s="23">
        <v>0</v>
      </c>
      <c r="T379" s="23">
        <v>0</v>
      </c>
      <c r="U379" s="23">
        <v>0</v>
      </c>
      <c r="V379" s="23">
        <v>0</v>
      </c>
      <c r="W379" s="23">
        <v>0</v>
      </c>
      <c r="X379" s="23">
        <v>1</v>
      </c>
      <c r="Y379" s="23">
        <v>0</v>
      </c>
      <c r="Z379" s="23">
        <v>0</v>
      </c>
      <c r="AA379" s="23">
        <v>0</v>
      </c>
      <c r="AB379" s="23">
        <v>0</v>
      </c>
      <c r="AC379" s="23">
        <v>0</v>
      </c>
      <c r="AD379" s="23">
        <v>0</v>
      </c>
      <c r="AE379" s="23">
        <v>0</v>
      </c>
      <c r="AF379" s="23">
        <v>0</v>
      </c>
      <c r="AG379" s="23">
        <v>0</v>
      </c>
      <c r="AH379" s="23">
        <v>0</v>
      </c>
      <c r="AI379" s="23">
        <v>0</v>
      </c>
      <c r="AJ379" s="23">
        <v>0</v>
      </c>
      <c r="AK379" s="23">
        <v>0</v>
      </c>
      <c r="KT379" s="23" t="s">
        <v>786</v>
      </c>
      <c r="KV379" s="23">
        <v>280</v>
      </c>
      <c r="KW379" s="23">
        <v>280</v>
      </c>
      <c r="KY379" s="23">
        <v>250</v>
      </c>
      <c r="KZ379" s="23">
        <v>-40</v>
      </c>
      <c r="LA379" s="23">
        <v>-100</v>
      </c>
      <c r="LB379" s="23" t="s">
        <v>3629</v>
      </c>
      <c r="LC379" s="23" t="s">
        <v>807</v>
      </c>
      <c r="LF379" s="23" t="s">
        <v>785</v>
      </c>
      <c r="AAC379" s="25">
        <v>175610723</v>
      </c>
      <c r="AAD379" s="23">
        <v>44319.668854166674</v>
      </c>
      <c r="AAF379" s="23" t="s">
        <v>2172</v>
      </c>
      <c r="AAG379" s="23" t="s">
        <v>2173</v>
      </c>
      <c r="AAJ379" s="23">
        <v>416</v>
      </c>
    </row>
    <row r="380" spans="1:712" x14ac:dyDescent="0.3">
      <c r="A380" s="23" t="s">
        <v>3630</v>
      </c>
      <c r="B380" s="25">
        <v>44319.426337152778</v>
      </c>
      <c r="C380" s="25">
        <v>44319.429059652779</v>
      </c>
      <c r="D380" s="25">
        <v>44319</v>
      </c>
      <c r="E380" s="23" t="s">
        <v>3609</v>
      </c>
      <c r="F380" s="23" t="s">
        <v>787</v>
      </c>
      <c r="G380" s="25">
        <v>44319</v>
      </c>
      <c r="H380" s="23" t="s">
        <v>878</v>
      </c>
      <c r="I380" s="23" t="s">
        <v>879</v>
      </c>
      <c r="J380" s="23" t="s">
        <v>879</v>
      </c>
      <c r="K380" s="23" t="s">
        <v>879</v>
      </c>
      <c r="L380" s="23" t="s">
        <v>793</v>
      </c>
      <c r="M380" s="23" t="s">
        <v>2760</v>
      </c>
      <c r="N380" s="23" t="s">
        <v>3619</v>
      </c>
      <c r="O380" s="23">
        <v>0</v>
      </c>
      <c r="P380" s="23">
        <v>0</v>
      </c>
      <c r="Q380" s="23">
        <v>0</v>
      </c>
      <c r="R380" s="23">
        <v>0</v>
      </c>
      <c r="S380" s="23">
        <v>0</v>
      </c>
      <c r="T380" s="23">
        <v>0</v>
      </c>
      <c r="U380" s="23">
        <v>0</v>
      </c>
      <c r="V380" s="23">
        <v>0</v>
      </c>
      <c r="W380" s="23">
        <v>0</v>
      </c>
      <c r="X380" s="23">
        <v>0</v>
      </c>
      <c r="Y380" s="23">
        <v>0</v>
      </c>
      <c r="Z380" s="23">
        <v>1</v>
      </c>
      <c r="AA380" s="23">
        <v>1</v>
      </c>
      <c r="AB380" s="23">
        <v>0</v>
      </c>
      <c r="AC380" s="23">
        <v>0</v>
      </c>
      <c r="AD380" s="23">
        <v>0</v>
      </c>
      <c r="AE380" s="23">
        <v>0</v>
      </c>
      <c r="AF380" s="23">
        <v>0</v>
      </c>
      <c r="AG380" s="23">
        <v>0</v>
      </c>
      <c r="AH380" s="23">
        <v>0</v>
      </c>
      <c r="AI380" s="23">
        <v>0</v>
      </c>
      <c r="AJ380" s="23">
        <v>0</v>
      </c>
      <c r="AK380" s="23">
        <v>0</v>
      </c>
      <c r="OF380" s="23" t="s">
        <v>786</v>
      </c>
      <c r="OH380" s="23">
        <v>250</v>
      </c>
      <c r="OI380" s="23">
        <v>250</v>
      </c>
      <c r="OK380" s="23">
        <v>250</v>
      </c>
      <c r="OL380" s="23">
        <v>0</v>
      </c>
      <c r="OM380" s="23">
        <v>0</v>
      </c>
      <c r="OO380" s="23" t="s">
        <v>796</v>
      </c>
      <c r="OP380" s="23" t="s">
        <v>863</v>
      </c>
      <c r="OR380" s="23" t="s">
        <v>781</v>
      </c>
      <c r="OS380" s="23" t="s">
        <v>2433</v>
      </c>
      <c r="OT380" s="23">
        <v>1</v>
      </c>
      <c r="OU380" s="23">
        <v>1</v>
      </c>
      <c r="OV380" s="23">
        <v>0</v>
      </c>
      <c r="OW380" s="23">
        <v>1</v>
      </c>
      <c r="OX380" s="23">
        <v>0</v>
      </c>
      <c r="OY380" s="23">
        <v>0</v>
      </c>
      <c r="OZ380" s="23">
        <v>0</v>
      </c>
      <c r="PA380" s="23">
        <v>0</v>
      </c>
      <c r="PB380" s="23">
        <v>0</v>
      </c>
      <c r="PC380" s="23">
        <v>0</v>
      </c>
      <c r="PD380" s="23">
        <v>0</v>
      </c>
      <c r="PE380" s="23">
        <v>0</v>
      </c>
      <c r="PF380" s="23">
        <v>0</v>
      </c>
      <c r="PG380" s="23">
        <v>0</v>
      </c>
      <c r="PJ380" s="23" t="s">
        <v>786</v>
      </c>
      <c r="PL380" s="23">
        <v>100</v>
      </c>
      <c r="PM380" s="23">
        <v>100</v>
      </c>
      <c r="PO380" s="23">
        <v>100</v>
      </c>
      <c r="PP380" s="23">
        <v>0</v>
      </c>
      <c r="PQ380" s="23">
        <v>0</v>
      </c>
      <c r="PS380" s="23" t="s">
        <v>796</v>
      </c>
      <c r="PT380" s="23" t="s">
        <v>863</v>
      </c>
      <c r="PV380" s="23" t="s">
        <v>781</v>
      </c>
      <c r="PW380" s="23" t="s">
        <v>2433</v>
      </c>
      <c r="PX380" s="23">
        <v>1</v>
      </c>
      <c r="PY380" s="23">
        <v>1</v>
      </c>
      <c r="PZ380" s="23">
        <v>0</v>
      </c>
      <c r="QA380" s="23">
        <v>1</v>
      </c>
      <c r="QB380" s="23">
        <v>0</v>
      </c>
      <c r="QC380" s="23">
        <v>0</v>
      </c>
      <c r="QD380" s="23">
        <v>0</v>
      </c>
      <c r="QE380" s="23">
        <v>0</v>
      </c>
      <c r="QF380" s="23">
        <v>0</v>
      </c>
      <c r="QG380" s="23">
        <v>0</v>
      </c>
      <c r="QH380" s="23">
        <v>0</v>
      </c>
      <c r="QI380" s="23">
        <v>0</v>
      </c>
      <c r="QJ380" s="23">
        <v>0</v>
      </c>
      <c r="QK380" s="23">
        <v>0</v>
      </c>
      <c r="AAC380" s="25">
        <v>175610729</v>
      </c>
      <c r="AAD380" s="23">
        <v>44319.668865740743</v>
      </c>
      <c r="AAF380" s="23" t="s">
        <v>2172</v>
      </c>
      <c r="AAG380" s="23" t="s">
        <v>2173</v>
      </c>
      <c r="AAJ380" s="23">
        <v>417</v>
      </c>
    </row>
    <row r="381" spans="1:712" x14ac:dyDescent="0.3">
      <c r="A381" s="23" t="s">
        <v>3631</v>
      </c>
      <c r="B381" s="25">
        <v>44319.434368472233</v>
      </c>
      <c r="C381" s="25">
        <v>44319.436471018518</v>
      </c>
      <c r="D381" s="25">
        <v>44319</v>
      </c>
      <c r="E381" s="23" t="s">
        <v>3609</v>
      </c>
      <c r="F381" s="23" t="s">
        <v>787</v>
      </c>
      <c r="G381" s="25">
        <v>44319</v>
      </c>
      <c r="H381" s="23" t="s">
        <v>878</v>
      </c>
      <c r="I381" s="23" t="s">
        <v>879</v>
      </c>
      <c r="J381" s="23" t="s">
        <v>879</v>
      </c>
      <c r="K381" s="23" t="s">
        <v>879</v>
      </c>
      <c r="L381" s="23" t="s">
        <v>793</v>
      </c>
      <c r="M381" s="23" t="s">
        <v>3632</v>
      </c>
      <c r="N381" s="23" t="s">
        <v>809</v>
      </c>
      <c r="O381" s="23">
        <v>0</v>
      </c>
      <c r="P381" s="23">
        <v>0</v>
      </c>
      <c r="Q381" s="23">
        <v>0</v>
      </c>
      <c r="R381" s="23">
        <v>0</v>
      </c>
      <c r="S381" s="23">
        <v>0</v>
      </c>
      <c r="T381" s="23">
        <v>0</v>
      </c>
      <c r="U381" s="23">
        <v>0</v>
      </c>
      <c r="V381" s="23">
        <v>0</v>
      </c>
      <c r="W381" s="23">
        <v>0</v>
      </c>
      <c r="X381" s="23">
        <v>0</v>
      </c>
      <c r="Y381" s="23">
        <v>0</v>
      </c>
      <c r="Z381" s="23">
        <v>0</v>
      </c>
      <c r="AA381" s="23">
        <v>0</v>
      </c>
      <c r="AB381" s="23">
        <v>0</v>
      </c>
      <c r="AC381" s="23">
        <v>0</v>
      </c>
      <c r="AD381" s="23">
        <v>1</v>
      </c>
      <c r="AE381" s="23">
        <v>0</v>
      </c>
      <c r="AF381" s="23">
        <v>0</v>
      </c>
      <c r="AG381" s="23">
        <v>0</v>
      </c>
      <c r="AH381" s="23">
        <v>0</v>
      </c>
      <c r="AI381" s="23">
        <v>0</v>
      </c>
      <c r="AJ381" s="23">
        <v>0</v>
      </c>
      <c r="AK381" s="23">
        <v>0</v>
      </c>
      <c r="NB381" s="23" t="s">
        <v>781</v>
      </c>
      <c r="ND381" s="23">
        <v>3000</v>
      </c>
      <c r="NE381" s="23">
        <v>3000</v>
      </c>
      <c r="NG381" s="23">
        <v>3000</v>
      </c>
      <c r="NH381" s="23">
        <v>0</v>
      </c>
      <c r="NI381" s="23">
        <v>0</v>
      </c>
      <c r="NK381" s="23" t="s">
        <v>807</v>
      </c>
      <c r="NN381" s="23" t="s">
        <v>781</v>
      </c>
      <c r="NO381" s="23" t="s">
        <v>3633</v>
      </c>
      <c r="NP381" s="23">
        <v>1</v>
      </c>
      <c r="NQ381" s="23">
        <v>1</v>
      </c>
      <c r="NR381" s="23">
        <v>0</v>
      </c>
      <c r="NS381" s="23">
        <v>1</v>
      </c>
      <c r="NT381" s="23">
        <v>0</v>
      </c>
      <c r="NU381" s="23">
        <v>0</v>
      </c>
      <c r="NV381" s="23">
        <v>0</v>
      </c>
      <c r="NW381" s="23">
        <v>0</v>
      </c>
      <c r="NX381" s="23">
        <v>0</v>
      </c>
      <c r="NY381" s="23">
        <v>0</v>
      </c>
      <c r="NZ381" s="23">
        <v>0</v>
      </c>
      <c r="OA381" s="23">
        <v>0</v>
      </c>
      <c r="OB381" s="23">
        <v>0</v>
      </c>
      <c r="OC381" s="23">
        <v>0</v>
      </c>
      <c r="AAB381" s="23" t="s">
        <v>3634</v>
      </c>
      <c r="AAC381" s="25">
        <v>175610737</v>
      </c>
      <c r="AAD381" s="23">
        <v>44319.66887731482</v>
      </c>
      <c r="AAF381" s="23" t="s">
        <v>2172</v>
      </c>
      <c r="AAG381" s="23" t="s">
        <v>2173</v>
      </c>
      <c r="AAJ381" s="23">
        <v>418</v>
      </c>
    </row>
    <row r="382" spans="1:712" x14ac:dyDescent="0.3">
      <c r="A382" s="23" t="s">
        <v>3635</v>
      </c>
      <c r="B382" s="25">
        <v>44319.43721167824</v>
      </c>
      <c r="C382" s="25">
        <v>44319.440136782403</v>
      </c>
      <c r="D382" s="25">
        <v>44319</v>
      </c>
      <c r="E382" s="23" t="s">
        <v>3609</v>
      </c>
      <c r="F382" s="23" t="s">
        <v>787</v>
      </c>
      <c r="G382" s="25">
        <v>44319</v>
      </c>
      <c r="H382" s="23" t="s">
        <v>878</v>
      </c>
      <c r="I382" s="23" t="s">
        <v>879</v>
      </c>
      <c r="J382" s="23" t="s">
        <v>879</v>
      </c>
      <c r="K382" s="23" t="s">
        <v>879</v>
      </c>
      <c r="L382" s="23" t="s">
        <v>793</v>
      </c>
      <c r="M382" s="23" t="s">
        <v>3636</v>
      </c>
      <c r="N382" s="23" t="s">
        <v>809</v>
      </c>
      <c r="O382" s="23">
        <v>0</v>
      </c>
      <c r="P382" s="23">
        <v>0</v>
      </c>
      <c r="Q382" s="23">
        <v>0</v>
      </c>
      <c r="R382" s="23">
        <v>0</v>
      </c>
      <c r="S382" s="23">
        <v>0</v>
      </c>
      <c r="T382" s="23">
        <v>0</v>
      </c>
      <c r="U382" s="23">
        <v>0</v>
      </c>
      <c r="V382" s="23">
        <v>0</v>
      </c>
      <c r="W382" s="23">
        <v>0</v>
      </c>
      <c r="X382" s="23">
        <v>0</v>
      </c>
      <c r="Y382" s="23">
        <v>0</v>
      </c>
      <c r="Z382" s="23">
        <v>0</v>
      </c>
      <c r="AA382" s="23">
        <v>0</v>
      </c>
      <c r="AB382" s="23">
        <v>0</v>
      </c>
      <c r="AC382" s="23">
        <v>0</v>
      </c>
      <c r="AD382" s="23">
        <v>1</v>
      </c>
      <c r="AE382" s="23">
        <v>0</v>
      </c>
      <c r="AF382" s="23">
        <v>0</v>
      </c>
      <c r="AG382" s="23">
        <v>0</v>
      </c>
      <c r="AH382" s="23">
        <v>0</v>
      </c>
      <c r="AI382" s="23">
        <v>0</v>
      </c>
      <c r="AJ382" s="23">
        <v>0</v>
      </c>
      <c r="AK382" s="23">
        <v>0</v>
      </c>
      <c r="NB382" s="23" t="s">
        <v>781</v>
      </c>
      <c r="ND382" s="23">
        <v>3000</v>
      </c>
      <c r="NE382" s="23">
        <v>3000</v>
      </c>
      <c r="NG382" s="23">
        <v>3000</v>
      </c>
      <c r="NH382" s="23">
        <v>0</v>
      </c>
      <c r="NI382" s="23">
        <v>0</v>
      </c>
      <c r="NK382" s="23" t="s">
        <v>794</v>
      </c>
      <c r="NN382" s="23" t="s">
        <v>781</v>
      </c>
      <c r="NO382" s="23" t="s">
        <v>2226</v>
      </c>
      <c r="NP382" s="23">
        <v>1</v>
      </c>
      <c r="NQ382" s="23">
        <v>0</v>
      </c>
      <c r="NR382" s="23">
        <v>0</v>
      </c>
      <c r="NS382" s="23">
        <v>1</v>
      </c>
      <c r="NT382" s="23">
        <v>0</v>
      </c>
      <c r="NU382" s="23">
        <v>0</v>
      </c>
      <c r="NV382" s="23">
        <v>0</v>
      </c>
      <c r="NW382" s="23">
        <v>0</v>
      </c>
      <c r="NX382" s="23">
        <v>0</v>
      </c>
      <c r="NY382" s="23">
        <v>0</v>
      </c>
      <c r="NZ382" s="23">
        <v>0</v>
      </c>
      <c r="OA382" s="23">
        <v>0</v>
      </c>
      <c r="OB382" s="23">
        <v>0</v>
      </c>
      <c r="OC382" s="23">
        <v>0</v>
      </c>
      <c r="AAB382" s="23" t="s">
        <v>3637</v>
      </c>
      <c r="AAC382" s="25">
        <v>175610748</v>
      </c>
      <c r="AAD382" s="23">
        <v>44319.668912037043</v>
      </c>
      <c r="AAF382" s="23" t="s">
        <v>2172</v>
      </c>
      <c r="AAG382" s="23" t="s">
        <v>2173</v>
      </c>
      <c r="AAJ382" s="23">
        <v>419</v>
      </c>
    </row>
    <row r="383" spans="1:712" x14ac:dyDescent="0.3">
      <c r="A383" s="23" t="s">
        <v>3638</v>
      </c>
      <c r="B383" s="25">
        <v>44319.440541863427</v>
      </c>
      <c r="C383" s="25">
        <v>44319.441463657407</v>
      </c>
      <c r="D383" s="25">
        <v>44319</v>
      </c>
      <c r="E383" s="23" t="s">
        <v>3609</v>
      </c>
      <c r="F383" s="23" t="s">
        <v>787</v>
      </c>
      <c r="G383" s="25">
        <v>44319</v>
      </c>
      <c r="H383" s="23" t="s">
        <v>878</v>
      </c>
      <c r="I383" s="23" t="s">
        <v>879</v>
      </c>
      <c r="J383" s="23" t="s">
        <v>879</v>
      </c>
      <c r="K383" s="23" t="s">
        <v>879</v>
      </c>
      <c r="L383" s="23" t="s">
        <v>793</v>
      </c>
      <c r="M383" s="23" t="s">
        <v>3639</v>
      </c>
      <c r="N383" s="23" t="s">
        <v>809</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1</v>
      </c>
      <c r="AE383" s="23">
        <v>0</v>
      </c>
      <c r="AF383" s="23">
        <v>0</v>
      </c>
      <c r="AG383" s="23">
        <v>0</v>
      </c>
      <c r="AH383" s="23">
        <v>0</v>
      </c>
      <c r="AI383" s="23">
        <v>0</v>
      </c>
      <c r="AJ383" s="23">
        <v>0</v>
      </c>
      <c r="AK383" s="23">
        <v>0</v>
      </c>
      <c r="NB383" s="23" t="s">
        <v>781</v>
      </c>
      <c r="ND383" s="23">
        <v>3000</v>
      </c>
      <c r="NE383" s="23">
        <v>3000</v>
      </c>
      <c r="NG383" s="23">
        <v>3000</v>
      </c>
      <c r="NH383" s="23">
        <v>0</v>
      </c>
      <c r="NI383" s="23">
        <v>0</v>
      </c>
      <c r="NK383" s="23" t="s">
        <v>807</v>
      </c>
      <c r="NN383" s="23" t="s">
        <v>781</v>
      </c>
      <c r="NO383" s="23" t="s">
        <v>2226</v>
      </c>
      <c r="NP383" s="23">
        <v>1</v>
      </c>
      <c r="NQ383" s="23">
        <v>0</v>
      </c>
      <c r="NR383" s="23">
        <v>0</v>
      </c>
      <c r="NS383" s="23">
        <v>1</v>
      </c>
      <c r="NT383" s="23">
        <v>0</v>
      </c>
      <c r="NU383" s="23">
        <v>0</v>
      </c>
      <c r="NV383" s="23">
        <v>0</v>
      </c>
      <c r="NW383" s="23">
        <v>0</v>
      </c>
      <c r="NX383" s="23">
        <v>0</v>
      </c>
      <c r="NY383" s="23">
        <v>0</v>
      </c>
      <c r="NZ383" s="23">
        <v>0</v>
      </c>
      <c r="OA383" s="23">
        <v>0</v>
      </c>
      <c r="OB383" s="23">
        <v>0</v>
      </c>
      <c r="OC383" s="23">
        <v>0</v>
      </c>
      <c r="AAC383" s="25">
        <v>175610764</v>
      </c>
      <c r="AAD383" s="23">
        <v>44319.668935185182</v>
      </c>
      <c r="AAF383" s="23" t="s">
        <v>2172</v>
      </c>
      <c r="AAG383" s="23" t="s">
        <v>2173</v>
      </c>
      <c r="AAJ383" s="23">
        <v>420</v>
      </c>
    </row>
    <row r="384" spans="1:712" x14ac:dyDescent="0.3">
      <c r="A384" s="23" t="s">
        <v>3640</v>
      </c>
      <c r="B384" s="25">
        <v>44319.444083634262</v>
      </c>
      <c r="C384" s="25">
        <v>44319.44841597222</v>
      </c>
      <c r="D384" s="25">
        <v>44319</v>
      </c>
      <c r="E384" s="23" t="s">
        <v>3609</v>
      </c>
      <c r="F384" s="23" t="s">
        <v>787</v>
      </c>
      <c r="G384" s="25">
        <v>44319</v>
      </c>
      <c r="H384" s="23" t="s">
        <v>878</v>
      </c>
      <c r="I384" s="23" t="s">
        <v>879</v>
      </c>
      <c r="J384" s="23" t="s">
        <v>879</v>
      </c>
      <c r="K384" s="23" t="s">
        <v>879</v>
      </c>
      <c r="L384" s="23" t="s">
        <v>793</v>
      </c>
      <c r="M384" s="23" t="s">
        <v>3641</v>
      </c>
      <c r="N384" s="23" t="s">
        <v>845</v>
      </c>
      <c r="O384" s="23">
        <v>0</v>
      </c>
      <c r="P384" s="23">
        <v>0</v>
      </c>
      <c r="Q384" s="23">
        <v>0</v>
      </c>
      <c r="R384" s="23">
        <v>0</v>
      </c>
      <c r="S384" s="23">
        <v>0</v>
      </c>
      <c r="T384" s="23">
        <v>0</v>
      </c>
      <c r="U384" s="23">
        <v>0</v>
      </c>
      <c r="V384" s="23">
        <v>0</v>
      </c>
      <c r="W384" s="23">
        <v>0</v>
      </c>
      <c r="X384" s="23">
        <v>0</v>
      </c>
      <c r="Y384" s="23">
        <v>1</v>
      </c>
      <c r="Z384" s="23">
        <v>0</v>
      </c>
      <c r="AA384" s="23">
        <v>0</v>
      </c>
      <c r="AB384" s="23">
        <v>0</v>
      </c>
      <c r="AC384" s="23">
        <v>0</v>
      </c>
      <c r="AD384" s="23">
        <v>0</v>
      </c>
      <c r="AE384" s="23">
        <v>0</v>
      </c>
      <c r="AF384" s="23">
        <v>0</v>
      </c>
      <c r="AG384" s="23">
        <v>0</v>
      </c>
      <c r="AH384" s="23">
        <v>0</v>
      </c>
      <c r="AI384" s="23">
        <v>0</v>
      </c>
      <c r="AJ384" s="23">
        <v>0</v>
      </c>
      <c r="AK384" s="23">
        <v>0</v>
      </c>
      <c r="LX384" s="23" t="s">
        <v>786</v>
      </c>
      <c r="LZ384" s="23">
        <v>300</v>
      </c>
      <c r="MA384" s="23">
        <v>300</v>
      </c>
      <c r="MC384" s="23">
        <v>300</v>
      </c>
      <c r="MD384" s="23">
        <v>0</v>
      </c>
      <c r="ME384" s="23">
        <v>0</v>
      </c>
      <c r="MG384" s="23" t="s">
        <v>782</v>
      </c>
      <c r="MI384" s="23" t="s">
        <v>783</v>
      </c>
      <c r="MJ384" s="23" t="s">
        <v>785</v>
      </c>
      <c r="AAC384" s="25">
        <v>175610771</v>
      </c>
      <c r="AAD384" s="23">
        <v>44319.668946759259</v>
      </c>
      <c r="AAF384" s="23" t="s">
        <v>2172</v>
      </c>
      <c r="AAG384" s="23" t="s">
        <v>2173</v>
      </c>
      <c r="AAJ384" s="23">
        <v>421</v>
      </c>
    </row>
    <row r="385" spans="1:712" x14ac:dyDescent="0.3">
      <c r="A385" s="23" t="s">
        <v>3642</v>
      </c>
      <c r="B385" s="25">
        <v>44319.448574826391</v>
      </c>
      <c r="C385" s="25">
        <v>44319.455637743064</v>
      </c>
      <c r="D385" s="25">
        <v>44319</v>
      </c>
      <c r="E385" s="23" t="s">
        <v>3609</v>
      </c>
      <c r="F385" s="23" t="s">
        <v>787</v>
      </c>
      <c r="G385" s="25">
        <v>44319</v>
      </c>
      <c r="H385" s="23" t="s">
        <v>878</v>
      </c>
      <c r="I385" s="23" t="s">
        <v>879</v>
      </c>
      <c r="J385" s="23" t="s">
        <v>879</v>
      </c>
      <c r="K385" s="23" t="s">
        <v>879</v>
      </c>
      <c r="L385" s="23" t="s">
        <v>793</v>
      </c>
      <c r="M385" s="23" t="s">
        <v>3641</v>
      </c>
      <c r="N385" s="23" t="s">
        <v>3643</v>
      </c>
      <c r="O385" s="23">
        <v>0</v>
      </c>
      <c r="P385" s="23">
        <v>0</v>
      </c>
      <c r="Q385" s="23">
        <v>0</v>
      </c>
      <c r="R385" s="23">
        <v>0</v>
      </c>
      <c r="S385" s="23">
        <v>0</v>
      </c>
      <c r="T385" s="23">
        <v>0</v>
      </c>
      <c r="U385" s="23">
        <v>0</v>
      </c>
      <c r="V385" s="23">
        <v>0</v>
      </c>
      <c r="W385" s="23">
        <v>0</v>
      </c>
      <c r="X385" s="23">
        <v>0</v>
      </c>
      <c r="Y385" s="23">
        <v>1</v>
      </c>
      <c r="Z385" s="23">
        <v>0</v>
      </c>
      <c r="AA385" s="23">
        <v>0</v>
      </c>
      <c r="AB385" s="23">
        <v>1</v>
      </c>
      <c r="AC385" s="23">
        <v>0</v>
      </c>
      <c r="AD385" s="23">
        <v>0</v>
      </c>
      <c r="AE385" s="23">
        <v>1</v>
      </c>
      <c r="AF385" s="23">
        <v>1</v>
      </c>
      <c r="AG385" s="23">
        <v>0</v>
      </c>
      <c r="AH385" s="23">
        <v>0</v>
      </c>
      <c r="AI385" s="23">
        <v>0</v>
      </c>
      <c r="AJ385" s="23">
        <v>0</v>
      </c>
      <c r="AK385" s="23">
        <v>0</v>
      </c>
      <c r="LX385" s="23" t="s">
        <v>786</v>
      </c>
      <c r="LZ385" s="23">
        <v>300</v>
      </c>
      <c r="MA385" s="23">
        <v>300</v>
      </c>
      <c r="MC385" s="23">
        <v>300</v>
      </c>
      <c r="MD385" s="23">
        <v>0</v>
      </c>
      <c r="ME385" s="23">
        <v>0</v>
      </c>
      <c r="MG385" s="23" t="s">
        <v>782</v>
      </c>
      <c r="MI385" s="23" t="s">
        <v>783</v>
      </c>
      <c r="MJ385" s="23" t="s">
        <v>785</v>
      </c>
      <c r="QN385" s="23" t="s">
        <v>781</v>
      </c>
      <c r="QP385" s="23">
        <v>1200</v>
      </c>
      <c r="QQ385" s="23">
        <v>1200</v>
      </c>
      <c r="QS385" s="23">
        <v>1250</v>
      </c>
      <c r="QT385" s="23">
        <v>-4</v>
      </c>
      <c r="QU385" s="23">
        <v>-50</v>
      </c>
      <c r="QW385" s="23" t="s">
        <v>782</v>
      </c>
      <c r="QY385" s="23" t="s">
        <v>783</v>
      </c>
      <c r="QZ385" s="23" t="s">
        <v>785</v>
      </c>
      <c r="RR385" s="23" t="s">
        <v>786</v>
      </c>
      <c r="RT385" s="23">
        <v>150</v>
      </c>
      <c r="RU385" s="23">
        <v>150</v>
      </c>
      <c r="RW385" s="23">
        <v>200</v>
      </c>
      <c r="RX385" s="23">
        <v>-25</v>
      </c>
      <c r="RY385" s="23">
        <v>-50</v>
      </c>
      <c r="RZ385" s="23" t="s">
        <v>3644</v>
      </c>
      <c r="SA385" s="23" t="s">
        <v>782</v>
      </c>
      <c r="SC385" s="23" t="s">
        <v>783</v>
      </c>
      <c r="SD385" s="23" t="s">
        <v>781</v>
      </c>
      <c r="SE385" s="23" t="s">
        <v>811</v>
      </c>
      <c r="SF385" s="23">
        <v>0</v>
      </c>
      <c r="SG385" s="23">
        <v>0</v>
      </c>
      <c r="SH385" s="23">
        <v>0</v>
      </c>
      <c r="SI385" s="23">
        <v>0</v>
      </c>
      <c r="SJ385" s="23">
        <v>0</v>
      </c>
      <c r="SK385" s="23">
        <v>0</v>
      </c>
      <c r="SL385" s="23">
        <v>0</v>
      </c>
      <c r="SM385" s="23">
        <v>0</v>
      </c>
      <c r="SN385" s="23">
        <v>0</v>
      </c>
      <c r="SO385" s="23">
        <v>0</v>
      </c>
      <c r="SP385" s="23">
        <v>0</v>
      </c>
      <c r="SQ385" s="23">
        <v>0</v>
      </c>
      <c r="SR385" s="23">
        <v>1</v>
      </c>
      <c r="SS385" s="23">
        <v>0</v>
      </c>
      <c r="SU385" s="23" t="s">
        <v>3645</v>
      </c>
      <c r="TZ385" s="23" t="s">
        <v>781</v>
      </c>
      <c r="UB385" s="23">
        <v>200</v>
      </c>
      <c r="UC385" s="23">
        <v>200</v>
      </c>
      <c r="UE385" s="23">
        <v>188</v>
      </c>
      <c r="UF385" s="23">
        <v>6.3829787234042552</v>
      </c>
      <c r="UG385" s="23">
        <v>12</v>
      </c>
      <c r="UI385" s="23" t="s">
        <v>782</v>
      </c>
      <c r="UK385" s="23" t="s">
        <v>783</v>
      </c>
      <c r="UL385" s="23" t="s">
        <v>781</v>
      </c>
      <c r="UM385" s="23" t="s">
        <v>811</v>
      </c>
      <c r="UN385" s="23">
        <v>0</v>
      </c>
      <c r="UO385" s="23">
        <v>0</v>
      </c>
      <c r="UP385" s="23">
        <v>0</v>
      </c>
      <c r="UQ385" s="23">
        <v>0</v>
      </c>
      <c r="UR385" s="23">
        <v>0</v>
      </c>
      <c r="US385" s="23">
        <v>0</v>
      </c>
      <c r="UT385" s="23">
        <v>0</v>
      </c>
      <c r="UU385" s="23">
        <v>0</v>
      </c>
      <c r="UV385" s="23">
        <v>0</v>
      </c>
      <c r="UW385" s="23">
        <v>0</v>
      </c>
      <c r="UX385" s="23">
        <v>0</v>
      </c>
      <c r="UY385" s="23">
        <v>0</v>
      </c>
      <c r="UZ385" s="23">
        <v>1</v>
      </c>
      <c r="VA385" s="23">
        <v>0</v>
      </c>
      <c r="VC385" s="23" t="s">
        <v>3646</v>
      </c>
      <c r="AAC385" s="25">
        <v>175610783</v>
      </c>
      <c r="AAD385" s="23">
        <v>44319.668969907412</v>
      </c>
      <c r="AAF385" s="23" t="s">
        <v>2172</v>
      </c>
      <c r="AAG385" s="23" t="s">
        <v>2173</v>
      </c>
      <c r="AAJ385" s="23">
        <v>422</v>
      </c>
    </row>
    <row r="386" spans="1:712" x14ac:dyDescent="0.3">
      <c r="A386" s="23" t="s">
        <v>3647</v>
      </c>
      <c r="B386" s="25">
        <v>44319.458645625004</v>
      </c>
      <c r="C386" s="25">
        <v>44319.463768819449</v>
      </c>
      <c r="D386" s="25">
        <v>44319</v>
      </c>
      <c r="E386" s="23" t="s">
        <v>3609</v>
      </c>
      <c r="F386" s="23" t="s">
        <v>787</v>
      </c>
      <c r="G386" s="25">
        <v>44319</v>
      </c>
      <c r="H386" s="23" t="s">
        <v>878</v>
      </c>
      <c r="I386" s="23" t="s">
        <v>879</v>
      </c>
      <c r="J386" s="23" t="s">
        <v>879</v>
      </c>
      <c r="K386" s="23" t="s">
        <v>879</v>
      </c>
      <c r="L386" s="23" t="s">
        <v>793</v>
      </c>
      <c r="M386" s="23" t="s">
        <v>3648</v>
      </c>
      <c r="N386" s="23" t="s">
        <v>3649</v>
      </c>
      <c r="O386" s="23">
        <v>0</v>
      </c>
      <c r="P386" s="23">
        <v>0</v>
      </c>
      <c r="Q386" s="23">
        <v>0</v>
      </c>
      <c r="R386" s="23">
        <v>0</v>
      </c>
      <c r="S386" s="23">
        <v>0</v>
      </c>
      <c r="T386" s="23">
        <v>0</v>
      </c>
      <c r="U386" s="23">
        <v>0</v>
      </c>
      <c r="V386" s="23">
        <v>1</v>
      </c>
      <c r="W386" s="23">
        <v>0</v>
      </c>
      <c r="X386" s="23">
        <v>0</v>
      </c>
      <c r="Y386" s="23">
        <v>0</v>
      </c>
      <c r="Z386" s="23">
        <v>0</v>
      </c>
      <c r="AA386" s="23">
        <v>0</v>
      </c>
      <c r="AB386" s="23">
        <v>0</v>
      </c>
      <c r="AC386" s="23">
        <v>0</v>
      </c>
      <c r="AD386" s="23">
        <v>0</v>
      </c>
      <c r="AE386" s="23">
        <v>0</v>
      </c>
      <c r="AF386" s="23">
        <v>0</v>
      </c>
      <c r="AG386" s="23">
        <v>1</v>
      </c>
      <c r="AH386" s="23">
        <v>1</v>
      </c>
      <c r="AI386" s="23">
        <v>0</v>
      </c>
      <c r="AJ386" s="23">
        <v>0</v>
      </c>
      <c r="AK386" s="23">
        <v>0</v>
      </c>
      <c r="IL386" s="23" t="s">
        <v>781</v>
      </c>
      <c r="IN386" s="23">
        <v>4500</v>
      </c>
      <c r="IO386" s="23">
        <v>4500</v>
      </c>
      <c r="IQ386" s="23">
        <v>6000</v>
      </c>
      <c r="IR386" s="23">
        <v>-25</v>
      </c>
      <c r="IS386" s="23">
        <v>-1500</v>
      </c>
      <c r="IT386" s="23" t="s">
        <v>3650</v>
      </c>
      <c r="IU386" s="23" t="s">
        <v>782</v>
      </c>
      <c r="IW386" s="23" t="s">
        <v>783</v>
      </c>
      <c r="IX386" s="23" t="s">
        <v>781</v>
      </c>
      <c r="IY386" s="23" t="s">
        <v>811</v>
      </c>
      <c r="IZ386" s="23">
        <v>0</v>
      </c>
      <c r="JA386" s="23">
        <v>0</v>
      </c>
      <c r="JB386" s="23">
        <v>0</v>
      </c>
      <c r="JC386" s="23">
        <v>0</v>
      </c>
      <c r="JD386" s="23">
        <v>0</v>
      </c>
      <c r="JE386" s="23">
        <v>0</v>
      </c>
      <c r="JF386" s="23">
        <v>0</v>
      </c>
      <c r="JG386" s="23">
        <v>0</v>
      </c>
      <c r="JH386" s="23">
        <v>0</v>
      </c>
      <c r="JI386" s="23">
        <v>0</v>
      </c>
      <c r="JJ386" s="23">
        <v>0</v>
      </c>
      <c r="JK386" s="23">
        <v>0</v>
      </c>
      <c r="JL386" s="23">
        <v>1</v>
      </c>
      <c r="JM386" s="23">
        <v>0</v>
      </c>
      <c r="JO386" s="23" t="s">
        <v>3651</v>
      </c>
      <c r="VD386" s="23" t="s">
        <v>781</v>
      </c>
      <c r="VF386" s="23">
        <v>1000</v>
      </c>
      <c r="VG386" s="23">
        <v>1000</v>
      </c>
      <c r="VI386" s="23">
        <v>1000</v>
      </c>
      <c r="VJ386" s="23">
        <v>0</v>
      </c>
      <c r="VK386" s="23">
        <v>0</v>
      </c>
      <c r="VM386" s="23" t="s">
        <v>782</v>
      </c>
      <c r="VO386" s="23" t="s">
        <v>783</v>
      </c>
      <c r="VP386" s="23" t="s">
        <v>781</v>
      </c>
      <c r="VQ386" s="23" t="s">
        <v>811</v>
      </c>
      <c r="VR386" s="23">
        <v>0</v>
      </c>
      <c r="VS386" s="23">
        <v>0</v>
      </c>
      <c r="VT386" s="23">
        <v>0</v>
      </c>
      <c r="VU386" s="23">
        <v>0</v>
      </c>
      <c r="VV386" s="23">
        <v>0</v>
      </c>
      <c r="VW386" s="23">
        <v>0</v>
      </c>
      <c r="VX386" s="23">
        <v>0</v>
      </c>
      <c r="VY386" s="23">
        <v>0</v>
      </c>
      <c r="VZ386" s="23">
        <v>0</v>
      </c>
      <c r="WA386" s="23">
        <v>0</v>
      </c>
      <c r="WB386" s="23">
        <v>0</v>
      </c>
      <c r="WC386" s="23">
        <v>0</v>
      </c>
      <c r="WD386" s="23">
        <v>1</v>
      </c>
      <c r="WE386" s="23">
        <v>0</v>
      </c>
      <c r="WG386" s="23" t="s">
        <v>3646</v>
      </c>
      <c r="WH386" s="23" t="s">
        <v>781</v>
      </c>
      <c r="WJ386" s="23">
        <v>2500</v>
      </c>
      <c r="WK386" s="23">
        <v>2500</v>
      </c>
      <c r="WM386" s="23">
        <v>2000</v>
      </c>
      <c r="WN386" s="23">
        <v>25</v>
      </c>
      <c r="WO386" s="23">
        <v>500</v>
      </c>
      <c r="WP386" s="23" t="s">
        <v>3652</v>
      </c>
      <c r="WQ386" s="23" t="s">
        <v>782</v>
      </c>
      <c r="WS386" s="23" t="s">
        <v>783</v>
      </c>
      <c r="WT386" s="23" t="s">
        <v>785</v>
      </c>
      <c r="AAC386" s="25">
        <v>175610793</v>
      </c>
      <c r="AAD386" s="23">
        <v>44319.668981481482</v>
      </c>
      <c r="AAF386" s="23" t="s">
        <v>2172</v>
      </c>
      <c r="AAG386" s="23" t="s">
        <v>2173</v>
      </c>
      <c r="AAJ386" s="23">
        <v>423</v>
      </c>
    </row>
    <row r="387" spans="1:712" x14ac:dyDescent="0.3">
      <c r="A387" s="23" t="s">
        <v>3653</v>
      </c>
      <c r="B387" s="25">
        <v>44319.466298344909</v>
      </c>
      <c r="C387" s="25">
        <v>44319.470051157412</v>
      </c>
      <c r="D387" s="25">
        <v>44319</v>
      </c>
      <c r="E387" s="23" t="s">
        <v>3609</v>
      </c>
      <c r="F387" s="23" t="s">
        <v>787</v>
      </c>
      <c r="G387" s="25">
        <v>44319</v>
      </c>
      <c r="H387" s="23" t="s">
        <v>878</v>
      </c>
      <c r="I387" s="23" t="s">
        <v>879</v>
      </c>
      <c r="J387" s="23" t="s">
        <v>879</v>
      </c>
      <c r="K387" s="23" t="s">
        <v>879</v>
      </c>
      <c r="L387" s="23" t="s">
        <v>793</v>
      </c>
      <c r="M387" s="23" t="s">
        <v>3654</v>
      </c>
      <c r="N387" s="23" t="s">
        <v>3655</v>
      </c>
      <c r="O387" s="23">
        <v>1</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1</v>
      </c>
      <c r="AF387" s="23">
        <v>1</v>
      </c>
      <c r="AG387" s="23">
        <v>0</v>
      </c>
      <c r="AH387" s="23">
        <v>0</v>
      </c>
      <c r="AI387" s="23">
        <v>0</v>
      </c>
      <c r="AJ387" s="23">
        <v>0</v>
      </c>
      <c r="AK387" s="23">
        <v>0</v>
      </c>
      <c r="AL387" s="23" t="s">
        <v>781</v>
      </c>
      <c r="AN387" s="23">
        <v>1500</v>
      </c>
      <c r="AO387" s="23">
        <v>1500</v>
      </c>
      <c r="AQ387" s="23">
        <v>2000</v>
      </c>
      <c r="AR387" s="23">
        <v>-25</v>
      </c>
      <c r="AS387" s="23">
        <v>-500</v>
      </c>
      <c r="AT387" s="23" t="s">
        <v>3656</v>
      </c>
      <c r="AU387" s="23" t="s">
        <v>807</v>
      </c>
      <c r="AX387" s="23" t="s">
        <v>785</v>
      </c>
      <c r="QN387" s="23" t="s">
        <v>781</v>
      </c>
      <c r="QP387" s="23">
        <v>1250</v>
      </c>
      <c r="QQ387" s="23">
        <v>1250</v>
      </c>
      <c r="QS387" s="23">
        <v>1250</v>
      </c>
      <c r="QT387" s="23">
        <v>0</v>
      </c>
      <c r="QU387" s="23">
        <v>0</v>
      </c>
      <c r="QW387" s="23" t="s">
        <v>782</v>
      </c>
      <c r="QY387" s="23" t="s">
        <v>783</v>
      </c>
      <c r="QZ387" s="23" t="s">
        <v>781</v>
      </c>
      <c r="RA387" s="23" t="s">
        <v>811</v>
      </c>
      <c r="RB387" s="23">
        <v>0</v>
      </c>
      <c r="RC387" s="23">
        <v>0</v>
      </c>
      <c r="RD387" s="23">
        <v>0</v>
      </c>
      <c r="RE387" s="23">
        <v>0</v>
      </c>
      <c r="RF387" s="23">
        <v>0</v>
      </c>
      <c r="RG387" s="23">
        <v>0</v>
      </c>
      <c r="RH387" s="23">
        <v>0</v>
      </c>
      <c r="RI387" s="23">
        <v>0</v>
      </c>
      <c r="RJ387" s="23">
        <v>0</v>
      </c>
      <c r="RK387" s="23">
        <v>0</v>
      </c>
      <c r="RL387" s="23">
        <v>0</v>
      </c>
      <c r="RM387" s="23">
        <v>0</v>
      </c>
      <c r="RN387" s="23">
        <v>1</v>
      </c>
      <c r="RO387" s="23">
        <v>0</v>
      </c>
      <c r="RQ387" s="23" t="s">
        <v>3657</v>
      </c>
      <c r="TZ387" s="23" t="s">
        <v>781</v>
      </c>
      <c r="UB387" s="23">
        <v>200</v>
      </c>
      <c r="UC387" s="23">
        <v>200</v>
      </c>
      <c r="UE387" s="23">
        <v>188</v>
      </c>
      <c r="UF387" s="23">
        <v>6.3829787234042552</v>
      </c>
      <c r="UG387" s="23">
        <v>12</v>
      </c>
      <c r="UI387" s="23" t="s">
        <v>782</v>
      </c>
      <c r="UK387" s="23" t="s">
        <v>783</v>
      </c>
      <c r="UL387" s="23" t="s">
        <v>781</v>
      </c>
      <c r="UM387" s="23" t="s">
        <v>811</v>
      </c>
      <c r="UN387" s="23">
        <v>0</v>
      </c>
      <c r="UO387" s="23">
        <v>0</v>
      </c>
      <c r="UP387" s="23">
        <v>0</v>
      </c>
      <c r="UQ387" s="23">
        <v>0</v>
      </c>
      <c r="UR387" s="23">
        <v>0</v>
      </c>
      <c r="US387" s="23">
        <v>0</v>
      </c>
      <c r="UT387" s="23">
        <v>0</v>
      </c>
      <c r="UU387" s="23">
        <v>0</v>
      </c>
      <c r="UV387" s="23">
        <v>0</v>
      </c>
      <c r="UW387" s="23">
        <v>0</v>
      </c>
      <c r="UX387" s="23">
        <v>0</v>
      </c>
      <c r="UY387" s="23">
        <v>0</v>
      </c>
      <c r="UZ387" s="23">
        <v>1</v>
      </c>
      <c r="VA387" s="23">
        <v>0</v>
      </c>
      <c r="VC387" s="23" t="s">
        <v>3657</v>
      </c>
      <c r="AAC387" s="25">
        <v>175610802</v>
      </c>
      <c r="AAD387" s="23">
        <v>44319.668993055559</v>
      </c>
      <c r="AAF387" s="23" t="s">
        <v>2172</v>
      </c>
      <c r="AAG387" s="23" t="s">
        <v>2173</v>
      </c>
      <c r="AAJ387" s="23">
        <v>424</v>
      </c>
    </row>
    <row r="388" spans="1:712" x14ac:dyDescent="0.3">
      <c r="A388" s="23" t="s">
        <v>3658</v>
      </c>
      <c r="B388" s="25">
        <v>44319.472914872676</v>
      </c>
      <c r="C388" s="25">
        <v>44319.482438356492</v>
      </c>
      <c r="D388" s="25">
        <v>44319</v>
      </c>
      <c r="E388" s="23" t="s">
        <v>3609</v>
      </c>
      <c r="F388" s="23" t="s">
        <v>787</v>
      </c>
      <c r="G388" s="25">
        <v>44319</v>
      </c>
      <c r="H388" s="23" t="s">
        <v>878</v>
      </c>
      <c r="I388" s="23" t="s">
        <v>879</v>
      </c>
      <c r="J388" s="23" t="s">
        <v>879</v>
      </c>
      <c r="K388" s="23" t="s">
        <v>879</v>
      </c>
      <c r="L388" s="23" t="s">
        <v>793</v>
      </c>
      <c r="M388" s="23" t="s">
        <v>3659</v>
      </c>
      <c r="N388" s="23" t="s">
        <v>3660</v>
      </c>
      <c r="O388" s="23">
        <v>0</v>
      </c>
      <c r="P388" s="23">
        <v>0</v>
      </c>
      <c r="Q388" s="23">
        <v>0</v>
      </c>
      <c r="R388" s="23">
        <v>0</v>
      </c>
      <c r="S388" s="23">
        <v>0</v>
      </c>
      <c r="T388" s="23">
        <v>0</v>
      </c>
      <c r="U388" s="23">
        <v>0</v>
      </c>
      <c r="V388" s="23">
        <v>0</v>
      </c>
      <c r="W388" s="23">
        <v>0</v>
      </c>
      <c r="X388" s="23">
        <v>0</v>
      </c>
      <c r="Y388" s="23">
        <v>0</v>
      </c>
      <c r="Z388" s="23">
        <v>0</v>
      </c>
      <c r="AA388" s="23">
        <v>0</v>
      </c>
      <c r="AB388" s="23">
        <v>1</v>
      </c>
      <c r="AC388" s="23">
        <v>0</v>
      </c>
      <c r="AD388" s="23">
        <v>0</v>
      </c>
      <c r="AE388" s="23">
        <v>1</v>
      </c>
      <c r="AF388" s="23">
        <v>1</v>
      </c>
      <c r="AG388" s="23">
        <v>0</v>
      </c>
      <c r="AH388" s="23">
        <v>0</v>
      </c>
      <c r="AI388" s="23">
        <v>0</v>
      </c>
      <c r="AJ388" s="23">
        <v>0</v>
      </c>
      <c r="AK388" s="23">
        <v>0</v>
      </c>
      <c r="QN388" s="23" t="s">
        <v>781</v>
      </c>
      <c r="QP388" s="23">
        <v>1250</v>
      </c>
      <c r="QQ388" s="23">
        <v>1250</v>
      </c>
      <c r="QS388" s="23">
        <v>1250</v>
      </c>
      <c r="QT388" s="23">
        <v>0</v>
      </c>
      <c r="QU388" s="23">
        <v>0</v>
      </c>
      <c r="QW388" s="23" t="s">
        <v>782</v>
      </c>
      <c r="QY388" s="23" t="s">
        <v>783</v>
      </c>
      <c r="QZ388" s="23" t="s">
        <v>785</v>
      </c>
      <c r="RR388" s="23" t="s">
        <v>786</v>
      </c>
      <c r="RT388" s="23">
        <v>200</v>
      </c>
      <c r="RU388" s="23">
        <v>200</v>
      </c>
      <c r="RW388" s="23">
        <v>200</v>
      </c>
      <c r="RX388" s="23">
        <v>0</v>
      </c>
      <c r="RY388" s="23">
        <v>0</v>
      </c>
      <c r="SA388" s="23" t="s">
        <v>782</v>
      </c>
      <c r="SC388" s="23" t="s">
        <v>783</v>
      </c>
      <c r="SD388" s="23" t="s">
        <v>785</v>
      </c>
      <c r="TZ388" s="23" t="s">
        <v>781</v>
      </c>
      <c r="UB388" s="23">
        <v>200</v>
      </c>
      <c r="UC388" s="23">
        <v>200</v>
      </c>
      <c r="UE388" s="23">
        <v>188</v>
      </c>
      <c r="UF388" s="23">
        <v>6.3829787234042552</v>
      </c>
      <c r="UG388" s="23">
        <v>12</v>
      </c>
      <c r="UI388" s="23" t="s">
        <v>782</v>
      </c>
      <c r="UK388" s="23" t="s">
        <v>783</v>
      </c>
      <c r="UL388" s="23" t="s">
        <v>785</v>
      </c>
      <c r="AAC388" s="25">
        <v>175610811</v>
      </c>
      <c r="AAD388" s="23">
        <v>44319.669004629628</v>
      </c>
      <c r="AAF388" s="23" t="s">
        <v>2172</v>
      </c>
      <c r="AAG388" s="23" t="s">
        <v>2173</v>
      </c>
      <c r="AAJ388" s="23">
        <v>425</v>
      </c>
    </row>
    <row r="389" spans="1:712" x14ac:dyDescent="0.3">
      <c r="A389" s="23" t="s">
        <v>3661</v>
      </c>
      <c r="B389" s="25">
        <v>44319.482528298613</v>
      </c>
      <c r="C389" s="25">
        <v>44319.485992071757</v>
      </c>
      <c r="D389" s="25">
        <v>44319</v>
      </c>
      <c r="E389" s="23" t="s">
        <v>3609</v>
      </c>
      <c r="F389" s="23" t="s">
        <v>787</v>
      </c>
      <c r="G389" s="25">
        <v>44319</v>
      </c>
      <c r="H389" s="23" t="s">
        <v>878</v>
      </c>
      <c r="I389" s="23" t="s">
        <v>879</v>
      </c>
      <c r="J389" s="23" t="s">
        <v>879</v>
      </c>
      <c r="K389" s="23" t="s">
        <v>879</v>
      </c>
      <c r="L389" s="23" t="s">
        <v>793</v>
      </c>
      <c r="M389" s="23" t="s">
        <v>3662</v>
      </c>
      <c r="N389" s="23" t="s">
        <v>3663</v>
      </c>
      <c r="O389" s="23">
        <v>0</v>
      </c>
      <c r="P389" s="23">
        <v>0</v>
      </c>
      <c r="Q389" s="23">
        <v>1</v>
      </c>
      <c r="R389" s="23">
        <v>1</v>
      </c>
      <c r="S389" s="23">
        <v>0</v>
      </c>
      <c r="T389" s="23">
        <v>0</v>
      </c>
      <c r="U389" s="23">
        <v>0</v>
      </c>
      <c r="V389" s="23">
        <v>0</v>
      </c>
      <c r="W389" s="23">
        <v>0</v>
      </c>
      <c r="X389" s="23">
        <v>0</v>
      </c>
      <c r="Y389" s="23">
        <v>0</v>
      </c>
      <c r="Z389" s="23">
        <v>0</v>
      </c>
      <c r="AA389" s="23">
        <v>0</v>
      </c>
      <c r="AB389" s="23">
        <v>0</v>
      </c>
      <c r="AC389" s="23">
        <v>0</v>
      </c>
      <c r="AD389" s="23">
        <v>0</v>
      </c>
      <c r="AE389" s="23">
        <v>0</v>
      </c>
      <c r="AF389" s="23">
        <v>0</v>
      </c>
      <c r="AG389" s="23">
        <v>0</v>
      </c>
      <c r="AH389" s="23">
        <v>0</v>
      </c>
      <c r="AI389" s="23">
        <v>0</v>
      </c>
      <c r="AJ389" s="23">
        <v>0</v>
      </c>
      <c r="AK389" s="23">
        <v>0</v>
      </c>
      <c r="CT389" s="23" t="s">
        <v>781</v>
      </c>
      <c r="CV389" s="23">
        <v>5000</v>
      </c>
      <c r="CW389" s="23">
        <v>5000</v>
      </c>
      <c r="CY389" s="23">
        <v>2500</v>
      </c>
      <c r="CZ389" s="23">
        <v>100</v>
      </c>
      <c r="DA389" s="23">
        <v>2500</v>
      </c>
      <c r="DB389" s="23" t="s">
        <v>3657</v>
      </c>
      <c r="DC389" s="23" t="s">
        <v>782</v>
      </c>
      <c r="DE389" s="23" t="s">
        <v>783</v>
      </c>
      <c r="DF389" s="23" t="s">
        <v>781</v>
      </c>
      <c r="DG389" s="23" t="s">
        <v>784</v>
      </c>
      <c r="DH389" s="23">
        <v>1</v>
      </c>
      <c r="DI389" s="23">
        <v>0</v>
      </c>
      <c r="DJ389" s="23">
        <v>0</v>
      </c>
      <c r="DK389" s="23">
        <v>0</v>
      </c>
      <c r="DL389" s="23">
        <v>0</v>
      </c>
      <c r="DM389" s="23">
        <v>0</v>
      </c>
      <c r="DN389" s="23">
        <v>0</v>
      </c>
      <c r="DO389" s="23">
        <v>0</v>
      </c>
      <c r="DP389" s="23">
        <v>0</v>
      </c>
      <c r="DQ389" s="23">
        <v>0</v>
      </c>
      <c r="DR389" s="23">
        <v>0</v>
      </c>
      <c r="DS389" s="23">
        <v>0</v>
      </c>
      <c r="DT389" s="23">
        <v>0</v>
      </c>
      <c r="DU389" s="23">
        <v>0</v>
      </c>
      <c r="DX389" s="23" t="s">
        <v>781</v>
      </c>
      <c r="DZ389" s="23">
        <v>4000</v>
      </c>
      <c r="EA389" s="23">
        <v>4000</v>
      </c>
      <c r="EC389" s="23">
        <v>4000</v>
      </c>
      <c r="ED389" s="23">
        <v>50</v>
      </c>
      <c r="EE389" s="23">
        <v>2000</v>
      </c>
      <c r="EF389" s="23" t="s">
        <v>3657</v>
      </c>
      <c r="EG389" s="23" t="s">
        <v>782</v>
      </c>
      <c r="EI389" s="23" t="s">
        <v>783</v>
      </c>
      <c r="EJ389" s="23" t="s">
        <v>785</v>
      </c>
      <c r="AAC389" s="25">
        <v>175610828</v>
      </c>
      <c r="AAD389" s="23">
        <v>44319.669039351851</v>
      </c>
      <c r="AAF389" s="23" t="s">
        <v>2172</v>
      </c>
      <c r="AAG389" s="23" t="s">
        <v>2173</v>
      </c>
      <c r="AAJ389" s="23">
        <v>426</v>
      </c>
    </row>
    <row r="390" spans="1:712" x14ac:dyDescent="0.3">
      <c r="A390" s="23" t="s">
        <v>3664</v>
      </c>
      <c r="B390" s="25">
        <v>44319.486359768518</v>
      </c>
      <c r="C390" s="25">
        <v>44319.489459791672</v>
      </c>
      <c r="D390" s="25">
        <v>44319</v>
      </c>
      <c r="E390" s="23" t="s">
        <v>3609</v>
      </c>
      <c r="F390" s="23" t="s">
        <v>787</v>
      </c>
      <c r="G390" s="25">
        <v>44319</v>
      </c>
      <c r="H390" s="23" t="s">
        <v>878</v>
      </c>
      <c r="I390" s="23" t="s">
        <v>879</v>
      </c>
      <c r="J390" s="23" t="s">
        <v>879</v>
      </c>
      <c r="K390" s="23" t="s">
        <v>879</v>
      </c>
      <c r="L390" s="23" t="s">
        <v>793</v>
      </c>
      <c r="M390" s="23" t="s">
        <v>3665</v>
      </c>
      <c r="N390" s="23" t="s">
        <v>3666</v>
      </c>
      <c r="O390" s="23">
        <v>1</v>
      </c>
      <c r="P390" s="23">
        <v>0</v>
      </c>
      <c r="Q390" s="23">
        <v>0</v>
      </c>
      <c r="R390" s="23">
        <v>0</v>
      </c>
      <c r="S390" s="23">
        <v>0</v>
      </c>
      <c r="T390" s="23">
        <v>1</v>
      </c>
      <c r="U390" s="23">
        <v>0</v>
      </c>
      <c r="V390" s="23">
        <v>0</v>
      </c>
      <c r="W390" s="23">
        <v>0</v>
      </c>
      <c r="X390" s="23">
        <v>0</v>
      </c>
      <c r="Y390" s="23">
        <v>0</v>
      </c>
      <c r="Z390" s="23">
        <v>0</v>
      </c>
      <c r="AA390" s="23">
        <v>0</v>
      </c>
      <c r="AB390" s="23">
        <v>0</v>
      </c>
      <c r="AC390" s="23">
        <v>1</v>
      </c>
      <c r="AD390" s="23">
        <v>0</v>
      </c>
      <c r="AE390" s="23">
        <v>0</v>
      </c>
      <c r="AF390" s="23">
        <v>0</v>
      </c>
      <c r="AG390" s="23">
        <v>0</v>
      </c>
      <c r="AH390" s="23">
        <v>0</v>
      </c>
      <c r="AI390" s="23">
        <v>0</v>
      </c>
      <c r="AJ390" s="23">
        <v>0</v>
      </c>
      <c r="AK390" s="23">
        <v>0</v>
      </c>
      <c r="AL390" s="23" t="s">
        <v>781</v>
      </c>
      <c r="AN390" s="23">
        <v>1500</v>
      </c>
      <c r="AO390" s="23">
        <v>1500</v>
      </c>
      <c r="AQ390" s="23">
        <v>2000</v>
      </c>
      <c r="AR390" s="23">
        <v>-25</v>
      </c>
      <c r="AS390" s="23">
        <v>-500</v>
      </c>
      <c r="AT390" s="23" t="s">
        <v>3667</v>
      </c>
      <c r="AU390" s="23" t="s">
        <v>782</v>
      </c>
      <c r="AW390" s="23" t="s">
        <v>783</v>
      </c>
      <c r="AX390" s="23" t="s">
        <v>785</v>
      </c>
      <c r="GF390" s="23" t="s">
        <v>781</v>
      </c>
      <c r="GH390" s="23">
        <v>12000</v>
      </c>
      <c r="GI390" s="23">
        <v>12000</v>
      </c>
      <c r="GJ390" s="23">
        <v>0</v>
      </c>
      <c r="GK390" s="23">
        <v>0</v>
      </c>
      <c r="GM390" s="23" t="s">
        <v>794</v>
      </c>
      <c r="GP390" s="23" t="s">
        <v>785</v>
      </c>
      <c r="SV390" s="23" t="s">
        <v>786</v>
      </c>
      <c r="SX390" s="23">
        <v>50</v>
      </c>
      <c r="SY390" s="23">
        <v>50</v>
      </c>
      <c r="TA390" s="23">
        <v>50</v>
      </c>
      <c r="TB390" s="23">
        <v>100</v>
      </c>
      <c r="TC390" s="23">
        <v>50</v>
      </c>
      <c r="TD390" s="23" t="s">
        <v>3646</v>
      </c>
      <c r="TE390" s="23" t="s">
        <v>782</v>
      </c>
      <c r="TG390" s="23" t="s">
        <v>783</v>
      </c>
      <c r="TH390" s="23" t="s">
        <v>785</v>
      </c>
      <c r="AAC390" s="25">
        <v>175610837</v>
      </c>
      <c r="AAD390" s="23">
        <v>44319.669050925921</v>
      </c>
      <c r="AAF390" s="23" t="s">
        <v>2172</v>
      </c>
      <c r="AAG390" s="23" t="s">
        <v>2173</v>
      </c>
      <c r="AAJ390" s="23">
        <v>427</v>
      </c>
    </row>
    <row r="391" spans="1:712" x14ac:dyDescent="0.3">
      <c r="A391" s="23" t="s">
        <v>3668</v>
      </c>
      <c r="B391" s="25">
        <v>44319.496116678252</v>
      </c>
      <c r="C391" s="25">
        <v>44319.497379594897</v>
      </c>
      <c r="D391" s="25">
        <v>44319</v>
      </c>
      <c r="E391" s="23" t="s">
        <v>3609</v>
      </c>
      <c r="F391" s="23" t="s">
        <v>787</v>
      </c>
      <c r="G391" s="25">
        <v>44319</v>
      </c>
      <c r="H391" s="23" t="s">
        <v>878</v>
      </c>
      <c r="I391" s="23" t="s">
        <v>879</v>
      </c>
      <c r="J391" s="23" t="s">
        <v>879</v>
      </c>
      <c r="K391" s="23" t="s">
        <v>879</v>
      </c>
      <c r="L391" s="23" t="s">
        <v>793</v>
      </c>
      <c r="M391" s="23" t="s">
        <v>3669</v>
      </c>
      <c r="N391" s="23" t="s">
        <v>3670</v>
      </c>
      <c r="O391" s="23">
        <v>0</v>
      </c>
      <c r="P391" s="23">
        <v>0</v>
      </c>
      <c r="Q391" s="23">
        <v>0</v>
      </c>
      <c r="R391" s="23">
        <v>0</v>
      </c>
      <c r="S391" s="23">
        <v>0</v>
      </c>
      <c r="T391" s="23">
        <v>0</v>
      </c>
      <c r="U391" s="23">
        <v>0</v>
      </c>
      <c r="V391" s="23">
        <v>0</v>
      </c>
      <c r="W391" s="23">
        <v>0</v>
      </c>
      <c r="X391" s="23">
        <v>0</v>
      </c>
      <c r="Y391" s="23">
        <v>1</v>
      </c>
      <c r="Z391" s="23">
        <v>0</v>
      </c>
      <c r="AA391" s="23">
        <v>0</v>
      </c>
      <c r="AB391" s="23">
        <v>0</v>
      </c>
      <c r="AC391" s="23">
        <v>1</v>
      </c>
      <c r="AD391" s="23">
        <v>0</v>
      </c>
      <c r="AE391" s="23">
        <v>0</v>
      </c>
      <c r="AF391" s="23">
        <v>0</v>
      </c>
      <c r="AG391" s="23">
        <v>0</v>
      </c>
      <c r="AH391" s="23">
        <v>0</v>
      </c>
      <c r="AI391" s="23">
        <v>0</v>
      </c>
      <c r="AJ391" s="23">
        <v>0</v>
      </c>
      <c r="AK391" s="23">
        <v>0</v>
      </c>
      <c r="LX391" s="23" t="s">
        <v>786</v>
      </c>
      <c r="LZ391" s="23">
        <v>300</v>
      </c>
      <c r="MA391" s="23">
        <v>300</v>
      </c>
      <c r="MC391" s="23">
        <v>300</v>
      </c>
      <c r="MD391" s="23">
        <v>0</v>
      </c>
      <c r="ME391" s="23">
        <v>0</v>
      </c>
      <c r="MG391" s="23" t="s">
        <v>782</v>
      </c>
      <c r="MI391" s="23" t="s">
        <v>783</v>
      </c>
      <c r="MJ391" s="23" t="s">
        <v>785</v>
      </c>
      <c r="SV391" s="23" t="s">
        <v>786</v>
      </c>
      <c r="SX391" s="23">
        <v>50</v>
      </c>
      <c r="SY391" s="23">
        <v>50</v>
      </c>
      <c r="TA391" s="23">
        <v>50</v>
      </c>
      <c r="TB391" s="23">
        <v>100</v>
      </c>
      <c r="TC391" s="23">
        <v>50</v>
      </c>
      <c r="TD391" s="23" t="s">
        <v>3657</v>
      </c>
      <c r="TE391" s="23" t="s">
        <v>782</v>
      </c>
      <c r="TG391" s="23" t="s">
        <v>783</v>
      </c>
      <c r="TH391" s="23" t="s">
        <v>785</v>
      </c>
      <c r="AAC391" s="25">
        <v>175610852</v>
      </c>
      <c r="AAD391" s="23">
        <v>44319.669074074067</v>
      </c>
      <c r="AAF391" s="23" t="s">
        <v>2172</v>
      </c>
      <c r="AAG391" s="23" t="s">
        <v>2173</v>
      </c>
      <c r="AAJ391" s="23">
        <v>428</v>
      </c>
    </row>
    <row r="392" spans="1:712" x14ac:dyDescent="0.3">
      <c r="A392" s="23" t="s">
        <v>3671</v>
      </c>
      <c r="B392" s="25">
        <v>44319.502375775468</v>
      </c>
      <c r="C392" s="25">
        <v>44319.510809421292</v>
      </c>
      <c r="D392" s="25">
        <v>44319</v>
      </c>
      <c r="E392" s="23" t="s">
        <v>3609</v>
      </c>
      <c r="F392" s="23" t="s">
        <v>787</v>
      </c>
      <c r="G392" s="25">
        <v>44319</v>
      </c>
      <c r="H392" s="23" t="s">
        <v>878</v>
      </c>
      <c r="I392" s="23" t="s">
        <v>879</v>
      </c>
      <c r="J392" s="23" t="s">
        <v>879</v>
      </c>
      <c r="K392" s="23" t="s">
        <v>879</v>
      </c>
      <c r="L392" s="23" t="s">
        <v>793</v>
      </c>
      <c r="M392" s="23" t="s">
        <v>3672</v>
      </c>
      <c r="N392" s="23" t="s">
        <v>3673</v>
      </c>
      <c r="O392" s="23">
        <v>1</v>
      </c>
      <c r="P392" s="23">
        <v>0</v>
      </c>
      <c r="Q392" s="23">
        <v>1</v>
      </c>
      <c r="R392" s="23">
        <v>0</v>
      </c>
      <c r="S392" s="23">
        <v>1</v>
      </c>
      <c r="T392" s="23">
        <v>1</v>
      </c>
      <c r="U392" s="23">
        <v>0</v>
      </c>
      <c r="V392" s="23">
        <v>0</v>
      </c>
      <c r="W392" s="23">
        <v>0</v>
      </c>
      <c r="X392" s="23">
        <v>0</v>
      </c>
      <c r="Y392" s="23">
        <v>0</v>
      </c>
      <c r="Z392" s="23">
        <v>0</v>
      </c>
      <c r="AA392" s="23">
        <v>0</v>
      </c>
      <c r="AB392" s="23">
        <v>0</v>
      </c>
      <c r="AC392" s="23">
        <v>0</v>
      </c>
      <c r="AD392" s="23">
        <v>0</v>
      </c>
      <c r="AE392" s="23">
        <v>0</v>
      </c>
      <c r="AF392" s="23">
        <v>0</v>
      </c>
      <c r="AG392" s="23">
        <v>0</v>
      </c>
      <c r="AH392" s="23">
        <v>0</v>
      </c>
      <c r="AI392" s="23">
        <v>0</v>
      </c>
      <c r="AJ392" s="23">
        <v>0</v>
      </c>
      <c r="AK392" s="23">
        <v>0</v>
      </c>
      <c r="AL392" s="23" t="s">
        <v>781</v>
      </c>
      <c r="AN392" s="23">
        <v>1500</v>
      </c>
      <c r="AO392" s="23">
        <v>1500</v>
      </c>
      <c r="AQ392" s="23">
        <v>2000</v>
      </c>
      <c r="AR392" s="23">
        <v>-25</v>
      </c>
      <c r="AS392" s="23">
        <v>-500</v>
      </c>
      <c r="AT392" s="23" t="s">
        <v>3674</v>
      </c>
      <c r="AU392" s="23" t="s">
        <v>794</v>
      </c>
      <c r="AX392" s="23" t="s">
        <v>785</v>
      </c>
      <c r="CT392" s="23" t="s">
        <v>781</v>
      </c>
      <c r="CV392" s="23">
        <v>5000</v>
      </c>
      <c r="CW392" s="23">
        <v>5000</v>
      </c>
      <c r="CY392" s="23">
        <v>2500</v>
      </c>
      <c r="CZ392" s="23">
        <v>100</v>
      </c>
      <c r="DA392" s="23">
        <v>2500</v>
      </c>
      <c r="DB392" s="23" t="s">
        <v>3657</v>
      </c>
      <c r="DC392" s="23" t="s">
        <v>782</v>
      </c>
      <c r="DE392" s="23" t="s">
        <v>783</v>
      </c>
      <c r="DF392" s="23" t="s">
        <v>785</v>
      </c>
      <c r="FB392" s="23" t="s">
        <v>781</v>
      </c>
      <c r="FD392" s="23">
        <v>2500</v>
      </c>
      <c r="FE392" s="23">
        <v>2500</v>
      </c>
      <c r="FG392" s="23">
        <v>2500</v>
      </c>
      <c r="FH392" s="23">
        <v>0</v>
      </c>
      <c r="FI392" s="23">
        <v>0</v>
      </c>
      <c r="FK392" s="23" t="s">
        <v>782</v>
      </c>
      <c r="FM392" s="23" t="s">
        <v>783</v>
      </c>
      <c r="FN392" s="23" t="s">
        <v>785</v>
      </c>
      <c r="GF392" s="23" t="s">
        <v>781</v>
      </c>
      <c r="GH392" s="23">
        <v>10000</v>
      </c>
      <c r="GI392" s="23">
        <v>12000</v>
      </c>
      <c r="GJ392" s="23">
        <v>-16.666666666666661</v>
      </c>
      <c r="GK392" s="23">
        <v>-2000</v>
      </c>
      <c r="GL392" s="23" t="s">
        <v>3675</v>
      </c>
      <c r="GM392" s="23" t="s">
        <v>782</v>
      </c>
      <c r="GO392" s="23" t="s">
        <v>783</v>
      </c>
      <c r="GP392" s="23" t="s">
        <v>781</v>
      </c>
      <c r="GQ392" s="23" t="s">
        <v>2806</v>
      </c>
      <c r="GR392" s="23">
        <v>0</v>
      </c>
      <c r="GS392" s="23">
        <v>0</v>
      </c>
      <c r="GT392" s="23">
        <v>0</v>
      </c>
      <c r="GU392" s="23">
        <v>0</v>
      </c>
      <c r="GV392" s="23">
        <v>0</v>
      </c>
      <c r="GW392" s="23">
        <v>0</v>
      </c>
      <c r="GX392" s="23">
        <v>0</v>
      </c>
      <c r="GY392" s="23">
        <v>1</v>
      </c>
      <c r="GZ392" s="23">
        <v>0</v>
      </c>
      <c r="HA392" s="23">
        <v>1</v>
      </c>
      <c r="HB392" s="23">
        <v>0</v>
      </c>
      <c r="HC392" s="23">
        <v>0</v>
      </c>
      <c r="HD392" s="23">
        <v>0</v>
      </c>
      <c r="HE392" s="23">
        <v>0</v>
      </c>
      <c r="AAC392" s="25">
        <v>175610866</v>
      </c>
      <c r="AAD392" s="23">
        <v>44319.66909722222</v>
      </c>
      <c r="AAF392" s="23" t="s">
        <v>2172</v>
      </c>
      <c r="AAG392" s="23" t="s">
        <v>2173</v>
      </c>
      <c r="AAJ392" s="23">
        <v>429</v>
      </c>
    </row>
    <row r="393" spans="1:712" x14ac:dyDescent="0.3">
      <c r="A393" s="23" t="s">
        <v>3676</v>
      </c>
      <c r="B393" s="25">
        <v>44319.511473773149</v>
      </c>
      <c r="C393" s="25">
        <v>44319.515345046297</v>
      </c>
      <c r="D393" s="25">
        <v>44319</v>
      </c>
      <c r="E393" s="23" t="s">
        <v>3609</v>
      </c>
      <c r="F393" s="23" t="s">
        <v>787</v>
      </c>
      <c r="G393" s="25">
        <v>44319</v>
      </c>
      <c r="H393" s="23" t="s">
        <v>878</v>
      </c>
      <c r="I393" s="23" t="s">
        <v>879</v>
      </c>
      <c r="J393" s="23" t="s">
        <v>879</v>
      </c>
      <c r="K393" s="23" t="s">
        <v>879</v>
      </c>
      <c r="L393" s="23" t="s">
        <v>793</v>
      </c>
      <c r="M393" s="23" t="s">
        <v>3677</v>
      </c>
      <c r="N393" s="23" t="s">
        <v>3678</v>
      </c>
      <c r="O393" s="23">
        <v>0</v>
      </c>
      <c r="P393" s="23">
        <v>1</v>
      </c>
      <c r="Q393" s="23">
        <v>0</v>
      </c>
      <c r="R393" s="23">
        <v>0</v>
      </c>
      <c r="S393" s="23">
        <v>1</v>
      </c>
      <c r="T393" s="23">
        <v>0</v>
      </c>
      <c r="U393" s="23">
        <v>0</v>
      </c>
      <c r="V393" s="23">
        <v>0</v>
      </c>
      <c r="W393" s="23">
        <v>0</v>
      </c>
      <c r="X393" s="23">
        <v>0</v>
      </c>
      <c r="Y393" s="23">
        <v>1</v>
      </c>
      <c r="Z393" s="23">
        <v>0</v>
      </c>
      <c r="AA393" s="23">
        <v>0</v>
      </c>
      <c r="AB393" s="23">
        <v>1</v>
      </c>
      <c r="AC393" s="23">
        <v>1</v>
      </c>
      <c r="AD393" s="23">
        <v>0</v>
      </c>
      <c r="AE393" s="23">
        <v>0</v>
      </c>
      <c r="AF393" s="23">
        <v>0</v>
      </c>
      <c r="AG393" s="23">
        <v>0</v>
      </c>
      <c r="AH393" s="23">
        <v>0</v>
      </c>
      <c r="AI393" s="23">
        <v>0</v>
      </c>
      <c r="AJ393" s="23">
        <v>0</v>
      </c>
      <c r="AK393" s="23">
        <v>0</v>
      </c>
      <c r="BP393" s="23" t="s">
        <v>781</v>
      </c>
      <c r="BR393" s="23">
        <v>1500</v>
      </c>
      <c r="BS393" s="23">
        <v>1500</v>
      </c>
      <c r="BU393" s="23">
        <v>1500</v>
      </c>
      <c r="BV393" s="23">
        <v>0</v>
      </c>
      <c r="BW393" s="23">
        <v>0</v>
      </c>
      <c r="BY393" s="23" t="s">
        <v>807</v>
      </c>
      <c r="CB393" s="23" t="s">
        <v>781</v>
      </c>
      <c r="CC393" s="23" t="s">
        <v>811</v>
      </c>
      <c r="CD393" s="23">
        <v>0</v>
      </c>
      <c r="CE393" s="23">
        <v>0</v>
      </c>
      <c r="CF393" s="23">
        <v>0</v>
      </c>
      <c r="CG393" s="23">
        <v>0</v>
      </c>
      <c r="CH393" s="23">
        <v>0</v>
      </c>
      <c r="CI393" s="23">
        <v>0</v>
      </c>
      <c r="CJ393" s="23">
        <v>0</v>
      </c>
      <c r="CK393" s="23">
        <v>0</v>
      </c>
      <c r="CL393" s="23">
        <v>0</v>
      </c>
      <c r="CM393" s="23">
        <v>0</v>
      </c>
      <c r="CN393" s="23">
        <v>0</v>
      </c>
      <c r="CO393" s="23">
        <v>0</v>
      </c>
      <c r="CP393" s="23">
        <v>1</v>
      </c>
      <c r="CQ393" s="23">
        <v>0</v>
      </c>
      <c r="CS393" s="23" t="s">
        <v>3675</v>
      </c>
      <c r="FB393" s="23" t="s">
        <v>781</v>
      </c>
      <c r="FD393" s="23">
        <v>2500</v>
      </c>
      <c r="FE393" s="23">
        <v>2500</v>
      </c>
      <c r="FG393" s="23">
        <v>2500</v>
      </c>
      <c r="FH393" s="23">
        <v>0</v>
      </c>
      <c r="FI393" s="23">
        <v>0</v>
      </c>
      <c r="FK393" s="23" t="s">
        <v>782</v>
      </c>
      <c r="FM393" s="23" t="s">
        <v>783</v>
      </c>
      <c r="FN393" s="23" t="s">
        <v>785</v>
      </c>
      <c r="LX393" s="23" t="s">
        <v>786</v>
      </c>
      <c r="LZ393" s="23">
        <v>300</v>
      </c>
      <c r="MA393" s="23">
        <v>300</v>
      </c>
      <c r="MC393" s="23">
        <v>300</v>
      </c>
      <c r="MD393" s="23">
        <v>0</v>
      </c>
      <c r="ME393" s="23">
        <v>0</v>
      </c>
      <c r="MG393" s="23" t="s">
        <v>782</v>
      </c>
      <c r="MI393" s="23" t="s">
        <v>783</v>
      </c>
      <c r="MJ393" s="23" t="s">
        <v>785</v>
      </c>
      <c r="RR393" s="23" t="s">
        <v>786</v>
      </c>
      <c r="RT393" s="23">
        <v>150</v>
      </c>
      <c r="RU393" s="23">
        <v>150</v>
      </c>
      <c r="RW393" s="23">
        <v>200</v>
      </c>
      <c r="RX393" s="23">
        <v>-25</v>
      </c>
      <c r="RY393" s="23">
        <v>-50</v>
      </c>
      <c r="RZ393" s="23" t="s">
        <v>3657</v>
      </c>
      <c r="SA393" s="23" t="s">
        <v>782</v>
      </c>
      <c r="SC393" s="23" t="s">
        <v>783</v>
      </c>
      <c r="SD393" s="23" t="s">
        <v>785</v>
      </c>
      <c r="SV393" s="23" t="s">
        <v>786</v>
      </c>
      <c r="SX393" s="23">
        <v>50</v>
      </c>
      <c r="SY393" s="23">
        <v>50</v>
      </c>
      <c r="TA393" s="23">
        <v>50</v>
      </c>
      <c r="TB393" s="23">
        <v>100</v>
      </c>
      <c r="TC393" s="23">
        <v>50</v>
      </c>
      <c r="TD393" s="23" t="s">
        <v>3646</v>
      </c>
      <c r="TE393" s="23" t="s">
        <v>782</v>
      </c>
      <c r="TG393" s="23" t="s">
        <v>783</v>
      </c>
      <c r="TH393" s="23" t="s">
        <v>785</v>
      </c>
      <c r="AAC393" s="25">
        <v>175610882</v>
      </c>
      <c r="AAD393" s="23">
        <v>44319.669120370367</v>
      </c>
      <c r="AAF393" s="23" t="s">
        <v>2172</v>
      </c>
      <c r="AAG393" s="23" t="s">
        <v>2173</v>
      </c>
      <c r="AAJ393" s="23">
        <v>430</v>
      </c>
    </row>
    <row r="394" spans="1:712" x14ac:dyDescent="0.3">
      <c r="A394" s="23" t="s">
        <v>3679</v>
      </c>
      <c r="B394" s="25">
        <v>44319.539477256942</v>
      </c>
      <c r="C394" s="25">
        <v>44319.543195613427</v>
      </c>
      <c r="D394" s="25">
        <v>44319</v>
      </c>
      <c r="E394" s="23" t="s">
        <v>3609</v>
      </c>
      <c r="F394" s="23" t="s">
        <v>787</v>
      </c>
      <c r="G394" s="25">
        <v>44319</v>
      </c>
      <c r="H394" s="23" t="s">
        <v>878</v>
      </c>
      <c r="I394" s="23" t="s">
        <v>879</v>
      </c>
      <c r="J394" s="23" t="s">
        <v>879</v>
      </c>
      <c r="K394" s="23" t="s">
        <v>879</v>
      </c>
      <c r="L394" s="23" t="s">
        <v>793</v>
      </c>
      <c r="M394" s="23" t="s">
        <v>3680</v>
      </c>
      <c r="N394" s="23" t="s">
        <v>3681</v>
      </c>
      <c r="O394" s="23">
        <v>0</v>
      </c>
      <c r="P394" s="23">
        <v>1</v>
      </c>
      <c r="Q394" s="23">
        <v>0</v>
      </c>
      <c r="R394" s="23">
        <v>1</v>
      </c>
      <c r="S394" s="23">
        <v>1</v>
      </c>
      <c r="T394" s="23">
        <v>1</v>
      </c>
      <c r="U394" s="23">
        <v>0</v>
      </c>
      <c r="V394" s="23">
        <v>0</v>
      </c>
      <c r="W394" s="23">
        <v>0</v>
      </c>
      <c r="X394" s="23">
        <v>0</v>
      </c>
      <c r="Y394" s="23">
        <v>0</v>
      </c>
      <c r="Z394" s="23">
        <v>0</v>
      </c>
      <c r="AA394" s="23">
        <v>0</v>
      </c>
      <c r="AB394" s="23">
        <v>0</v>
      </c>
      <c r="AC394" s="23">
        <v>0</v>
      </c>
      <c r="AD394" s="23">
        <v>0</v>
      </c>
      <c r="AE394" s="23">
        <v>0</v>
      </c>
      <c r="AF394" s="23">
        <v>0</v>
      </c>
      <c r="AG394" s="23">
        <v>0</v>
      </c>
      <c r="AH394" s="23">
        <v>0</v>
      </c>
      <c r="AI394" s="23">
        <v>0</v>
      </c>
      <c r="AJ394" s="23">
        <v>0</v>
      </c>
      <c r="AK394" s="23">
        <v>0</v>
      </c>
      <c r="BP394" s="23" t="s">
        <v>781</v>
      </c>
      <c r="BR394" s="23">
        <v>1500</v>
      </c>
      <c r="BS394" s="23">
        <v>1500</v>
      </c>
      <c r="BU394" s="23">
        <v>1500</v>
      </c>
      <c r="BV394" s="23">
        <v>0</v>
      </c>
      <c r="BW394" s="23">
        <v>0</v>
      </c>
      <c r="BY394" s="23" t="s">
        <v>807</v>
      </c>
      <c r="CB394" s="23" t="s">
        <v>781</v>
      </c>
      <c r="CC394" s="23" t="s">
        <v>812</v>
      </c>
      <c r="CD394" s="23">
        <v>0</v>
      </c>
      <c r="CE394" s="23">
        <v>0</v>
      </c>
      <c r="CF394" s="23">
        <v>0</v>
      </c>
      <c r="CG394" s="23">
        <v>0</v>
      </c>
      <c r="CH394" s="23">
        <v>0</v>
      </c>
      <c r="CI394" s="23">
        <v>0</v>
      </c>
      <c r="CJ394" s="23">
        <v>0</v>
      </c>
      <c r="CK394" s="23">
        <v>0</v>
      </c>
      <c r="CL394" s="23">
        <v>0</v>
      </c>
      <c r="CM394" s="23">
        <v>0</v>
      </c>
      <c r="CN394" s="23">
        <v>1</v>
      </c>
      <c r="CO394" s="23">
        <v>0</v>
      </c>
      <c r="CP394" s="23">
        <v>0</v>
      </c>
      <c r="CQ394" s="23">
        <v>0</v>
      </c>
      <c r="DX394" s="23" t="s">
        <v>781</v>
      </c>
      <c r="DZ394" s="23">
        <v>4000</v>
      </c>
      <c r="EA394" s="23">
        <v>4000</v>
      </c>
      <c r="EC394" s="23">
        <v>4000</v>
      </c>
      <c r="ED394" s="23">
        <v>50</v>
      </c>
      <c r="EE394" s="23">
        <v>2000</v>
      </c>
      <c r="EF394" s="23" t="s">
        <v>3682</v>
      </c>
      <c r="EG394" s="23" t="s">
        <v>782</v>
      </c>
      <c r="EI394" s="23" t="s">
        <v>783</v>
      </c>
      <c r="EJ394" s="23" t="s">
        <v>785</v>
      </c>
      <c r="FB394" s="23" t="s">
        <v>781</v>
      </c>
      <c r="FD394" s="23">
        <v>2500</v>
      </c>
      <c r="FE394" s="23">
        <v>2500</v>
      </c>
      <c r="FG394" s="23">
        <v>2500</v>
      </c>
      <c r="FH394" s="23">
        <v>0</v>
      </c>
      <c r="FI394" s="23">
        <v>0</v>
      </c>
      <c r="FK394" s="23" t="s">
        <v>782</v>
      </c>
      <c r="FM394" s="23" t="s">
        <v>783</v>
      </c>
      <c r="FN394" s="23" t="s">
        <v>785</v>
      </c>
      <c r="GF394" s="23" t="s">
        <v>781</v>
      </c>
      <c r="GH394" s="23">
        <v>11000</v>
      </c>
      <c r="GI394" s="23">
        <v>12000</v>
      </c>
      <c r="GJ394" s="23">
        <v>-8.3333333333333321</v>
      </c>
      <c r="GK394" s="23">
        <v>-1000</v>
      </c>
      <c r="GM394" s="23" t="s">
        <v>794</v>
      </c>
      <c r="GP394" s="23" t="s">
        <v>785</v>
      </c>
      <c r="AAC394" s="25">
        <v>175610892</v>
      </c>
      <c r="AAD394" s="23">
        <v>44319.669120370367</v>
      </c>
      <c r="AAF394" s="23" t="s">
        <v>2172</v>
      </c>
      <c r="AAG394" s="23" t="s">
        <v>2173</v>
      </c>
      <c r="AAJ394" s="23">
        <v>431</v>
      </c>
    </row>
    <row r="395" spans="1:712" x14ac:dyDescent="0.3">
      <c r="A395" s="23" t="s">
        <v>3683</v>
      </c>
      <c r="B395" s="25">
        <v>44319.543575023148</v>
      </c>
      <c r="C395" s="25">
        <v>44319.544736597221</v>
      </c>
      <c r="D395" s="25">
        <v>44319</v>
      </c>
      <c r="E395" s="23" t="s">
        <v>3609</v>
      </c>
      <c r="F395" s="23" t="s">
        <v>787</v>
      </c>
      <c r="G395" s="25">
        <v>44319</v>
      </c>
      <c r="H395" s="23" t="s">
        <v>878</v>
      </c>
      <c r="I395" s="23" t="s">
        <v>879</v>
      </c>
      <c r="J395" s="23" t="s">
        <v>879</v>
      </c>
      <c r="K395" s="23" t="s">
        <v>879</v>
      </c>
      <c r="L395" s="23" t="s">
        <v>793</v>
      </c>
      <c r="M395" s="23" t="s">
        <v>3684</v>
      </c>
      <c r="N395" s="23" t="s">
        <v>847</v>
      </c>
      <c r="O395" s="23">
        <v>0</v>
      </c>
      <c r="P395" s="23">
        <v>0</v>
      </c>
      <c r="Q395" s="23">
        <v>1</v>
      </c>
      <c r="R395" s="23">
        <v>0</v>
      </c>
      <c r="S395" s="23">
        <v>0</v>
      </c>
      <c r="T395" s="23">
        <v>0</v>
      </c>
      <c r="U395" s="23">
        <v>0</v>
      </c>
      <c r="V395" s="23">
        <v>0</v>
      </c>
      <c r="W395" s="23">
        <v>0</v>
      </c>
      <c r="X395" s="23">
        <v>0</v>
      </c>
      <c r="Y395" s="23">
        <v>0</v>
      </c>
      <c r="Z395" s="23">
        <v>0</v>
      </c>
      <c r="AA395" s="23">
        <v>0</v>
      </c>
      <c r="AB395" s="23">
        <v>0</v>
      </c>
      <c r="AC395" s="23">
        <v>0</v>
      </c>
      <c r="AD395" s="23">
        <v>0</v>
      </c>
      <c r="AE395" s="23">
        <v>0</v>
      </c>
      <c r="AF395" s="23">
        <v>0</v>
      </c>
      <c r="AG395" s="23">
        <v>0</v>
      </c>
      <c r="AH395" s="23">
        <v>0</v>
      </c>
      <c r="AI395" s="23">
        <v>0</v>
      </c>
      <c r="AJ395" s="23">
        <v>0</v>
      </c>
      <c r="AK395" s="23">
        <v>0</v>
      </c>
      <c r="CT395" s="23" t="s">
        <v>781</v>
      </c>
      <c r="CV395" s="23">
        <v>4500</v>
      </c>
      <c r="CW395" s="23">
        <v>4500</v>
      </c>
      <c r="CY395" s="23">
        <v>2500</v>
      </c>
      <c r="CZ395" s="23">
        <v>80</v>
      </c>
      <c r="DA395" s="23">
        <v>2000</v>
      </c>
      <c r="DB395" s="23" t="s">
        <v>3685</v>
      </c>
      <c r="DC395" s="23" t="s">
        <v>782</v>
      </c>
      <c r="DE395" s="23" t="s">
        <v>783</v>
      </c>
      <c r="DF395" s="23" t="s">
        <v>785</v>
      </c>
      <c r="AAC395" s="25">
        <v>175610897</v>
      </c>
      <c r="AAD395" s="23">
        <v>44319.669131944444</v>
      </c>
      <c r="AAF395" s="23" t="s">
        <v>2172</v>
      </c>
      <c r="AAG395" s="23" t="s">
        <v>2173</v>
      </c>
      <c r="AAJ395" s="23">
        <v>432</v>
      </c>
    </row>
    <row r="396" spans="1:712" x14ac:dyDescent="0.3">
      <c r="A396" s="23" t="s">
        <v>3686</v>
      </c>
      <c r="B396" s="25">
        <v>44319.546063657413</v>
      </c>
      <c r="C396" s="25">
        <v>44319.546727916662</v>
      </c>
      <c r="D396" s="25">
        <v>44319</v>
      </c>
      <c r="E396" s="23" t="s">
        <v>3609</v>
      </c>
      <c r="F396" s="23" t="s">
        <v>787</v>
      </c>
      <c r="G396" s="25">
        <v>44319</v>
      </c>
      <c r="H396" s="23" t="s">
        <v>878</v>
      </c>
      <c r="I396" s="23" t="s">
        <v>879</v>
      </c>
      <c r="J396" s="23" t="s">
        <v>879</v>
      </c>
      <c r="K396" s="23" t="s">
        <v>879</v>
      </c>
      <c r="L396" s="23" t="s">
        <v>793</v>
      </c>
      <c r="M396" s="23" t="s">
        <v>3687</v>
      </c>
      <c r="N396" s="23" t="s">
        <v>801</v>
      </c>
      <c r="O396" s="23">
        <v>0</v>
      </c>
      <c r="P396" s="23">
        <v>0</v>
      </c>
      <c r="Q396" s="23">
        <v>0</v>
      </c>
      <c r="R396" s="23">
        <v>0</v>
      </c>
      <c r="S396" s="23">
        <v>0</v>
      </c>
      <c r="T396" s="23">
        <v>0</v>
      </c>
      <c r="U396" s="23">
        <v>0</v>
      </c>
      <c r="V396" s="23">
        <v>0</v>
      </c>
      <c r="W396" s="23">
        <v>0</v>
      </c>
      <c r="X396" s="23">
        <v>0</v>
      </c>
      <c r="Y396" s="23">
        <v>0</v>
      </c>
      <c r="Z396" s="23">
        <v>0</v>
      </c>
      <c r="AA396" s="23">
        <v>0</v>
      </c>
      <c r="AB396" s="23">
        <v>0</v>
      </c>
      <c r="AC396" s="23">
        <v>0</v>
      </c>
      <c r="AD396" s="23">
        <v>0</v>
      </c>
      <c r="AE396" s="23">
        <v>0</v>
      </c>
      <c r="AF396" s="23">
        <v>0</v>
      </c>
      <c r="AG396" s="23">
        <v>0</v>
      </c>
      <c r="AH396" s="23">
        <v>0</v>
      </c>
      <c r="AI396" s="23">
        <v>0</v>
      </c>
      <c r="AJ396" s="23">
        <v>1</v>
      </c>
      <c r="AK396" s="23">
        <v>0</v>
      </c>
      <c r="YN396" s="23" t="s">
        <v>781</v>
      </c>
      <c r="YP396" s="23">
        <v>700</v>
      </c>
      <c r="YQ396" s="23">
        <v>700</v>
      </c>
      <c r="YS396" s="23">
        <v>700</v>
      </c>
      <c r="YT396" s="23">
        <v>0</v>
      </c>
      <c r="YU396" s="23">
        <v>0</v>
      </c>
      <c r="YW396" s="23" t="s">
        <v>782</v>
      </c>
      <c r="YY396" s="23" t="s">
        <v>783</v>
      </c>
      <c r="YZ396" s="23" t="s">
        <v>781</v>
      </c>
      <c r="ZA396" s="23" t="s">
        <v>810</v>
      </c>
      <c r="ZB396" s="23">
        <v>0</v>
      </c>
      <c r="ZC396" s="23">
        <v>0</v>
      </c>
      <c r="ZD396" s="23">
        <v>0</v>
      </c>
      <c r="ZE396" s="23">
        <v>0</v>
      </c>
      <c r="ZF396" s="23">
        <v>0</v>
      </c>
      <c r="ZG396" s="23">
        <v>1</v>
      </c>
      <c r="ZH396" s="23">
        <v>0</v>
      </c>
      <c r="ZI396" s="23">
        <v>0</v>
      </c>
      <c r="ZJ396" s="23">
        <v>0</v>
      </c>
      <c r="ZK396" s="23">
        <v>0</v>
      </c>
      <c r="ZL396" s="23">
        <v>0</v>
      </c>
      <c r="ZM396" s="23">
        <v>0</v>
      </c>
      <c r="ZN396" s="23">
        <v>0</v>
      </c>
      <c r="ZO396" s="23">
        <v>0</v>
      </c>
      <c r="AAC396" s="25">
        <v>175610907</v>
      </c>
      <c r="AAD396" s="23">
        <v>44319.66915509259</v>
      </c>
      <c r="AAF396" s="23" t="s">
        <v>2172</v>
      </c>
      <c r="AAG396" s="23" t="s">
        <v>2173</v>
      </c>
      <c r="AAJ396" s="23">
        <v>433</v>
      </c>
    </row>
    <row r="397" spans="1:712" x14ac:dyDescent="0.3">
      <c r="A397" s="23" t="s">
        <v>3688</v>
      </c>
      <c r="B397" s="25">
        <v>44319.547819398147</v>
      </c>
      <c r="C397" s="25">
        <v>44319.548531111112</v>
      </c>
      <c r="D397" s="25">
        <v>44319</v>
      </c>
      <c r="E397" s="23" t="s">
        <v>3609</v>
      </c>
      <c r="F397" s="23" t="s">
        <v>787</v>
      </c>
      <c r="G397" s="25">
        <v>44319</v>
      </c>
      <c r="H397" s="23" t="s">
        <v>878</v>
      </c>
      <c r="I397" s="23" t="s">
        <v>879</v>
      </c>
      <c r="J397" s="23" t="s">
        <v>879</v>
      </c>
      <c r="K397" s="23" t="s">
        <v>879</v>
      </c>
      <c r="L397" s="23" t="s">
        <v>793</v>
      </c>
      <c r="M397" s="23" t="s">
        <v>3689</v>
      </c>
      <c r="N397" s="23" t="s">
        <v>801</v>
      </c>
      <c r="O397" s="23">
        <v>0</v>
      </c>
      <c r="P397" s="23">
        <v>0</v>
      </c>
      <c r="Q397" s="23">
        <v>0</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0</v>
      </c>
      <c r="AI397" s="23">
        <v>0</v>
      </c>
      <c r="AJ397" s="23">
        <v>1</v>
      </c>
      <c r="AK397" s="23">
        <v>0</v>
      </c>
      <c r="YN397" s="23" t="s">
        <v>781</v>
      </c>
      <c r="YP397" s="23">
        <v>700</v>
      </c>
      <c r="YQ397" s="23">
        <v>700</v>
      </c>
      <c r="YS397" s="23">
        <v>700</v>
      </c>
      <c r="YT397" s="23">
        <v>0</v>
      </c>
      <c r="YU397" s="23">
        <v>0</v>
      </c>
      <c r="YW397" s="23" t="s">
        <v>782</v>
      </c>
      <c r="YY397" s="23" t="s">
        <v>783</v>
      </c>
      <c r="YZ397" s="23" t="s">
        <v>781</v>
      </c>
      <c r="ZA397" s="23" t="s">
        <v>3690</v>
      </c>
      <c r="ZB397" s="23">
        <v>1</v>
      </c>
      <c r="ZC397" s="23">
        <v>0</v>
      </c>
      <c r="ZD397" s="23">
        <v>0</v>
      </c>
      <c r="ZE397" s="23">
        <v>0</v>
      </c>
      <c r="ZF397" s="23">
        <v>0</v>
      </c>
      <c r="ZG397" s="23">
        <v>1</v>
      </c>
      <c r="ZH397" s="23">
        <v>0</v>
      </c>
      <c r="ZI397" s="23">
        <v>0</v>
      </c>
      <c r="ZJ397" s="23">
        <v>0</v>
      </c>
      <c r="ZK397" s="23">
        <v>0</v>
      </c>
      <c r="ZL397" s="23">
        <v>0</v>
      </c>
      <c r="ZM397" s="23">
        <v>0</v>
      </c>
      <c r="ZN397" s="23">
        <v>0</v>
      </c>
      <c r="ZO397" s="23">
        <v>0</v>
      </c>
      <c r="AAC397" s="25">
        <v>175610922</v>
      </c>
      <c r="AAD397" s="23">
        <v>44319.669166666667</v>
      </c>
      <c r="AAF397" s="23" t="s">
        <v>2172</v>
      </c>
      <c r="AAG397" s="23" t="s">
        <v>2173</v>
      </c>
      <c r="AAJ397" s="23">
        <v>434</v>
      </c>
    </row>
    <row r="398" spans="1:712" x14ac:dyDescent="0.3">
      <c r="A398" s="23" t="s">
        <v>3691</v>
      </c>
      <c r="B398" s="25">
        <v>44319.551327384259</v>
      </c>
      <c r="C398" s="25">
        <v>44319.552333611107</v>
      </c>
      <c r="D398" s="25">
        <v>44319</v>
      </c>
      <c r="E398" s="23" t="s">
        <v>3609</v>
      </c>
      <c r="F398" s="23" t="s">
        <v>787</v>
      </c>
      <c r="G398" s="25">
        <v>44319</v>
      </c>
      <c r="H398" s="23" t="s">
        <v>878</v>
      </c>
      <c r="I398" s="23" t="s">
        <v>879</v>
      </c>
      <c r="J398" s="23" t="s">
        <v>879</v>
      </c>
      <c r="K398" s="23" t="s">
        <v>879</v>
      </c>
      <c r="L398" s="23" t="s">
        <v>793</v>
      </c>
      <c r="M398" s="23" t="s">
        <v>3692</v>
      </c>
      <c r="N398" s="23" t="s">
        <v>801</v>
      </c>
      <c r="O398" s="23">
        <v>0</v>
      </c>
      <c r="P398" s="23">
        <v>0</v>
      </c>
      <c r="Q398" s="23">
        <v>0</v>
      </c>
      <c r="R398" s="23">
        <v>0</v>
      </c>
      <c r="S398" s="23">
        <v>0</v>
      </c>
      <c r="T398" s="23">
        <v>0</v>
      </c>
      <c r="U398" s="23">
        <v>0</v>
      </c>
      <c r="V398" s="23">
        <v>0</v>
      </c>
      <c r="W398" s="23">
        <v>0</v>
      </c>
      <c r="X398" s="23">
        <v>0</v>
      </c>
      <c r="Y398" s="23">
        <v>0</v>
      </c>
      <c r="Z398" s="23">
        <v>0</v>
      </c>
      <c r="AA398" s="23">
        <v>0</v>
      </c>
      <c r="AB398" s="23">
        <v>0</v>
      </c>
      <c r="AC398" s="23">
        <v>0</v>
      </c>
      <c r="AD398" s="23">
        <v>0</v>
      </c>
      <c r="AE398" s="23">
        <v>0</v>
      </c>
      <c r="AF398" s="23">
        <v>0</v>
      </c>
      <c r="AG398" s="23">
        <v>0</v>
      </c>
      <c r="AH398" s="23">
        <v>0</v>
      </c>
      <c r="AI398" s="23">
        <v>0</v>
      </c>
      <c r="AJ398" s="23">
        <v>1</v>
      </c>
      <c r="AK398" s="23">
        <v>0</v>
      </c>
      <c r="YN398" s="23" t="s">
        <v>781</v>
      </c>
      <c r="YP398" s="23">
        <v>700</v>
      </c>
      <c r="YQ398" s="23">
        <v>700</v>
      </c>
      <c r="YS398" s="23">
        <v>700</v>
      </c>
      <c r="YT398" s="23">
        <v>0</v>
      </c>
      <c r="YU398" s="23">
        <v>0</v>
      </c>
      <c r="YW398" s="23" t="s">
        <v>782</v>
      </c>
      <c r="YY398" s="23" t="s">
        <v>783</v>
      </c>
      <c r="YZ398" s="23" t="s">
        <v>781</v>
      </c>
      <c r="ZA398" s="23" t="s">
        <v>2588</v>
      </c>
      <c r="ZB398" s="23">
        <v>0</v>
      </c>
      <c r="ZC398" s="23">
        <v>1</v>
      </c>
      <c r="ZD398" s="23">
        <v>0</v>
      </c>
      <c r="ZE398" s="23">
        <v>0</v>
      </c>
      <c r="ZF398" s="23">
        <v>0</v>
      </c>
      <c r="ZG398" s="23">
        <v>1</v>
      </c>
      <c r="ZH398" s="23">
        <v>0</v>
      </c>
      <c r="ZI398" s="23">
        <v>0</v>
      </c>
      <c r="ZJ398" s="23">
        <v>0</v>
      </c>
      <c r="ZK398" s="23">
        <v>0</v>
      </c>
      <c r="ZL398" s="23">
        <v>0</v>
      </c>
      <c r="ZM398" s="23">
        <v>0</v>
      </c>
      <c r="ZN398" s="23">
        <v>0</v>
      </c>
      <c r="ZO398" s="23">
        <v>0</v>
      </c>
      <c r="AAC398" s="25">
        <v>175610941</v>
      </c>
      <c r="AAD398" s="23">
        <v>44319.66920138889</v>
      </c>
      <c r="AAF398" s="23" t="s">
        <v>2172</v>
      </c>
      <c r="AAG398" s="23" t="s">
        <v>2173</v>
      </c>
      <c r="AAJ398" s="23">
        <v>435</v>
      </c>
    </row>
    <row r="399" spans="1:712" x14ac:dyDescent="0.3">
      <c r="A399" s="23" t="s">
        <v>3693</v>
      </c>
      <c r="B399" s="25">
        <v>44319.557599328713</v>
      </c>
      <c r="C399" s="25">
        <v>44319.559585266208</v>
      </c>
      <c r="D399" s="25">
        <v>44319</v>
      </c>
      <c r="E399" s="23" t="s">
        <v>3609</v>
      </c>
      <c r="F399" s="23" t="s">
        <v>787</v>
      </c>
      <c r="G399" s="25">
        <v>44319</v>
      </c>
      <c r="H399" s="23" t="s">
        <v>878</v>
      </c>
      <c r="I399" s="23" t="s">
        <v>879</v>
      </c>
      <c r="J399" s="23" t="s">
        <v>879</v>
      </c>
      <c r="K399" s="23" t="s">
        <v>879</v>
      </c>
      <c r="L399" s="23" t="s">
        <v>793</v>
      </c>
      <c r="M399" s="23" t="s">
        <v>3694</v>
      </c>
      <c r="N399" s="23" t="s">
        <v>851</v>
      </c>
      <c r="O399" s="23">
        <v>0</v>
      </c>
      <c r="P399" s="23">
        <v>0</v>
      </c>
      <c r="Q399" s="23">
        <v>0</v>
      </c>
      <c r="R399" s="23">
        <v>1</v>
      </c>
      <c r="S399" s="23">
        <v>0</v>
      </c>
      <c r="T399" s="23">
        <v>0</v>
      </c>
      <c r="U399" s="23">
        <v>0</v>
      </c>
      <c r="V399" s="23">
        <v>0</v>
      </c>
      <c r="W399" s="23">
        <v>0</v>
      </c>
      <c r="X399" s="23">
        <v>0</v>
      </c>
      <c r="Y399" s="23">
        <v>0</v>
      </c>
      <c r="Z399" s="23">
        <v>0</v>
      </c>
      <c r="AA399" s="23">
        <v>0</v>
      </c>
      <c r="AB399" s="23">
        <v>0</v>
      </c>
      <c r="AC399" s="23">
        <v>0</v>
      </c>
      <c r="AD399" s="23">
        <v>0</v>
      </c>
      <c r="AE399" s="23">
        <v>0</v>
      </c>
      <c r="AF399" s="23">
        <v>0</v>
      </c>
      <c r="AG399" s="23">
        <v>0</v>
      </c>
      <c r="AH399" s="23">
        <v>0</v>
      </c>
      <c r="AI399" s="23">
        <v>0</v>
      </c>
      <c r="AJ399" s="23">
        <v>0</v>
      </c>
      <c r="AK399" s="23">
        <v>0</v>
      </c>
      <c r="DX399" s="23" t="s">
        <v>781</v>
      </c>
      <c r="DZ399" s="23">
        <v>4000</v>
      </c>
      <c r="EA399" s="23">
        <v>4000</v>
      </c>
      <c r="EC399" s="23">
        <v>4000</v>
      </c>
      <c r="ED399" s="23">
        <v>37.5</v>
      </c>
      <c r="EE399" s="23">
        <v>1500</v>
      </c>
      <c r="EF399" s="23" t="s">
        <v>3695</v>
      </c>
      <c r="EG399" s="23" t="s">
        <v>782</v>
      </c>
      <c r="EI399" s="23" t="s">
        <v>783</v>
      </c>
      <c r="EJ399" s="23" t="s">
        <v>785</v>
      </c>
      <c r="AAC399" s="25">
        <v>175610963</v>
      </c>
      <c r="AAD399" s="23">
        <v>44319.669236111113</v>
      </c>
      <c r="AAF399" s="23" t="s">
        <v>2172</v>
      </c>
      <c r="AAG399" s="23" t="s">
        <v>2173</v>
      </c>
      <c r="AAJ399" s="23">
        <v>436</v>
      </c>
    </row>
    <row r="400" spans="1:712" x14ac:dyDescent="0.3">
      <c r="A400" s="23" t="s">
        <v>3696</v>
      </c>
      <c r="B400" s="25">
        <v>44319.559826701392</v>
      </c>
      <c r="C400" s="25">
        <v>44319.561117245372</v>
      </c>
      <c r="D400" s="25">
        <v>44319</v>
      </c>
      <c r="E400" s="23" t="s">
        <v>3609</v>
      </c>
      <c r="F400" s="23" t="s">
        <v>787</v>
      </c>
      <c r="G400" s="25">
        <v>44319</v>
      </c>
      <c r="H400" s="23" t="s">
        <v>878</v>
      </c>
      <c r="I400" s="23" t="s">
        <v>879</v>
      </c>
      <c r="J400" s="23" t="s">
        <v>879</v>
      </c>
      <c r="K400" s="23" t="s">
        <v>879</v>
      </c>
      <c r="L400" s="23" t="s">
        <v>793</v>
      </c>
      <c r="M400" s="23" t="s">
        <v>3697</v>
      </c>
      <c r="N400" s="23" t="s">
        <v>847</v>
      </c>
      <c r="O400" s="23">
        <v>0</v>
      </c>
      <c r="P400" s="23">
        <v>0</v>
      </c>
      <c r="Q400" s="23">
        <v>1</v>
      </c>
      <c r="R400" s="23">
        <v>0</v>
      </c>
      <c r="S400" s="23">
        <v>0</v>
      </c>
      <c r="T400" s="23">
        <v>0</v>
      </c>
      <c r="U400" s="23">
        <v>0</v>
      </c>
      <c r="V400" s="23">
        <v>0</v>
      </c>
      <c r="W400" s="23">
        <v>0</v>
      </c>
      <c r="X400" s="23">
        <v>0</v>
      </c>
      <c r="Y400" s="23">
        <v>0</v>
      </c>
      <c r="Z400" s="23">
        <v>0</v>
      </c>
      <c r="AA400" s="23">
        <v>0</v>
      </c>
      <c r="AB400" s="23">
        <v>0</v>
      </c>
      <c r="AC400" s="23">
        <v>0</v>
      </c>
      <c r="AD400" s="23">
        <v>0</v>
      </c>
      <c r="AE400" s="23">
        <v>0</v>
      </c>
      <c r="AF400" s="23">
        <v>0</v>
      </c>
      <c r="AG400" s="23">
        <v>0</v>
      </c>
      <c r="AH400" s="23">
        <v>0</v>
      </c>
      <c r="AI400" s="23">
        <v>0</v>
      </c>
      <c r="AJ400" s="23">
        <v>0</v>
      </c>
      <c r="AK400" s="23">
        <v>0</v>
      </c>
      <c r="CT400" s="23" t="s">
        <v>781</v>
      </c>
      <c r="CV400" s="23">
        <v>4500</v>
      </c>
      <c r="CW400" s="23">
        <v>4500</v>
      </c>
      <c r="CY400" s="23">
        <v>2500</v>
      </c>
      <c r="CZ400" s="23">
        <v>80</v>
      </c>
      <c r="DA400" s="23">
        <v>2000</v>
      </c>
      <c r="DB400" s="23" t="s">
        <v>3698</v>
      </c>
      <c r="DC400" s="23" t="s">
        <v>782</v>
      </c>
      <c r="DE400" s="23" t="s">
        <v>783</v>
      </c>
      <c r="DF400" s="23" t="s">
        <v>781</v>
      </c>
      <c r="DG400" s="23" t="s">
        <v>871</v>
      </c>
      <c r="DH400" s="23">
        <v>0</v>
      </c>
      <c r="DI400" s="23">
        <v>0</v>
      </c>
      <c r="DJ400" s="23">
        <v>0</v>
      </c>
      <c r="DK400" s="23">
        <v>0</v>
      </c>
      <c r="DL400" s="23">
        <v>0</v>
      </c>
      <c r="DM400" s="23">
        <v>0</v>
      </c>
      <c r="DN400" s="23">
        <v>0</v>
      </c>
      <c r="DO400" s="23">
        <v>0</v>
      </c>
      <c r="DP400" s="23">
        <v>0</v>
      </c>
      <c r="DQ400" s="23">
        <v>1</v>
      </c>
      <c r="DR400" s="23">
        <v>0</v>
      </c>
      <c r="DS400" s="23">
        <v>0</v>
      </c>
      <c r="DT400" s="23">
        <v>0</v>
      </c>
      <c r="DU400" s="23">
        <v>0</v>
      </c>
      <c r="AAC400" s="25">
        <v>175610977</v>
      </c>
      <c r="AAD400" s="23">
        <v>44319.669247685189</v>
      </c>
      <c r="AAF400" s="23" t="s">
        <v>2172</v>
      </c>
      <c r="AAG400" s="23" t="s">
        <v>2173</v>
      </c>
      <c r="AAJ400" s="23">
        <v>437</v>
      </c>
    </row>
    <row r="401" spans="1:712" x14ac:dyDescent="0.3">
      <c r="A401" s="23" t="s">
        <v>3699</v>
      </c>
      <c r="B401" s="25">
        <v>44319.597570648148</v>
      </c>
      <c r="C401" s="25">
        <v>44319.598970208332</v>
      </c>
      <c r="D401" s="25">
        <v>44319</v>
      </c>
      <c r="E401" s="23" t="s">
        <v>3609</v>
      </c>
      <c r="F401" s="23" t="s">
        <v>787</v>
      </c>
      <c r="G401" s="25">
        <v>44319</v>
      </c>
      <c r="H401" s="23" t="s">
        <v>878</v>
      </c>
      <c r="I401" s="23" t="s">
        <v>879</v>
      </c>
      <c r="J401" s="23" t="s">
        <v>879</v>
      </c>
      <c r="K401" s="23" t="s">
        <v>879</v>
      </c>
      <c r="L401" s="23" t="s">
        <v>780</v>
      </c>
      <c r="M401" s="23" t="s">
        <v>3700</v>
      </c>
      <c r="N401" s="23" t="s">
        <v>853</v>
      </c>
      <c r="O401" s="23">
        <v>0</v>
      </c>
      <c r="P401" s="23">
        <v>0</v>
      </c>
      <c r="Q401" s="23">
        <v>0</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1</v>
      </c>
      <c r="AH401" s="23">
        <v>0</v>
      </c>
      <c r="AI401" s="23">
        <v>0</v>
      </c>
      <c r="AJ401" s="23">
        <v>0</v>
      </c>
      <c r="AK401" s="23">
        <v>0</v>
      </c>
      <c r="VD401" s="23" t="s">
        <v>781</v>
      </c>
      <c r="VF401" s="23">
        <v>1000</v>
      </c>
      <c r="VG401" s="23">
        <v>1000</v>
      </c>
      <c r="VI401" s="23">
        <v>1000</v>
      </c>
      <c r="VJ401" s="23">
        <v>0</v>
      </c>
      <c r="VK401" s="23">
        <v>0</v>
      </c>
      <c r="VM401" s="23" t="s">
        <v>782</v>
      </c>
      <c r="VO401" s="23" t="s">
        <v>783</v>
      </c>
      <c r="VP401" s="23" t="s">
        <v>785</v>
      </c>
      <c r="AAC401" s="25">
        <v>175610985</v>
      </c>
      <c r="AAD401" s="23">
        <v>44319.669270833328</v>
      </c>
      <c r="AAF401" s="23" t="s">
        <v>2172</v>
      </c>
      <c r="AAG401" s="23" t="s">
        <v>2173</v>
      </c>
      <c r="AAJ401" s="23">
        <v>438</v>
      </c>
    </row>
    <row r="402" spans="1:712" x14ac:dyDescent="0.3">
      <c r="A402" s="23" t="s">
        <v>3701</v>
      </c>
      <c r="B402" s="25">
        <v>44319.59958819444</v>
      </c>
      <c r="C402" s="25">
        <v>44319.600275625002</v>
      </c>
      <c r="D402" s="25">
        <v>44319</v>
      </c>
      <c r="E402" s="23" t="s">
        <v>3609</v>
      </c>
      <c r="F402" s="23" t="s">
        <v>787</v>
      </c>
      <c r="G402" s="25">
        <v>44319</v>
      </c>
      <c r="H402" s="23" t="s">
        <v>878</v>
      </c>
      <c r="I402" s="23" t="s">
        <v>879</v>
      </c>
      <c r="J402" s="23" t="s">
        <v>879</v>
      </c>
      <c r="K402" s="23" t="s">
        <v>879</v>
      </c>
      <c r="L402" s="23" t="s">
        <v>780</v>
      </c>
      <c r="M402" s="23" t="s">
        <v>3520</v>
      </c>
      <c r="N402" s="23" t="s">
        <v>820</v>
      </c>
      <c r="O402" s="23">
        <v>0</v>
      </c>
      <c r="P402" s="23">
        <v>0</v>
      </c>
      <c r="Q402" s="23">
        <v>0</v>
      </c>
      <c r="R402" s="23">
        <v>0</v>
      </c>
      <c r="S402" s="23">
        <v>0</v>
      </c>
      <c r="T402" s="23">
        <v>0</v>
      </c>
      <c r="U402" s="23">
        <v>0</v>
      </c>
      <c r="V402" s="23">
        <v>0</v>
      </c>
      <c r="W402" s="23">
        <v>0</v>
      </c>
      <c r="X402" s="23">
        <v>0</v>
      </c>
      <c r="Y402" s="23">
        <v>0</v>
      </c>
      <c r="Z402" s="23">
        <v>0</v>
      </c>
      <c r="AA402" s="23">
        <v>0</v>
      </c>
      <c r="AB402" s="23">
        <v>0</v>
      </c>
      <c r="AC402" s="23">
        <v>0</v>
      </c>
      <c r="AD402" s="23">
        <v>0</v>
      </c>
      <c r="AE402" s="23">
        <v>0</v>
      </c>
      <c r="AF402" s="23">
        <v>0</v>
      </c>
      <c r="AG402" s="23">
        <v>0</v>
      </c>
      <c r="AH402" s="23">
        <v>0</v>
      </c>
      <c r="AI402" s="23">
        <v>0</v>
      </c>
      <c r="AJ402" s="23">
        <v>0</v>
      </c>
      <c r="AK402" s="23">
        <v>1</v>
      </c>
      <c r="ZR402" s="23" t="s">
        <v>781</v>
      </c>
      <c r="ZT402" s="23" t="s">
        <v>785</v>
      </c>
      <c r="ZU402" s="23">
        <v>25</v>
      </c>
      <c r="ZV402" s="23">
        <v>25</v>
      </c>
      <c r="AAC402" s="25">
        <v>175610995</v>
      </c>
      <c r="AAD402" s="23">
        <v>44319.669282407413</v>
      </c>
      <c r="AAF402" s="23" t="s">
        <v>2172</v>
      </c>
      <c r="AAG402" s="23" t="s">
        <v>2173</v>
      </c>
      <c r="AAJ402" s="23">
        <v>439</v>
      </c>
    </row>
    <row r="403" spans="1:712" x14ac:dyDescent="0.3">
      <c r="A403" s="23" t="s">
        <v>3702</v>
      </c>
      <c r="B403" s="25">
        <v>44319.602198043976</v>
      </c>
      <c r="C403" s="25">
        <v>44319.602940023149</v>
      </c>
      <c r="D403" s="25">
        <v>44319</v>
      </c>
      <c r="E403" s="23" t="s">
        <v>3609</v>
      </c>
      <c r="F403" s="23" t="s">
        <v>787</v>
      </c>
      <c r="G403" s="25">
        <v>44319</v>
      </c>
      <c r="H403" s="23" t="s">
        <v>878</v>
      </c>
      <c r="I403" s="23" t="s">
        <v>879</v>
      </c>
      <c r="J403" s="23" t="s">
        <v>879</v>
      </c>
      <c r="K403" s="23" t="s">
        <v>879</v>
      </c>
      <c r="L403" s="23" t="s">
        <v>780</v>
      </c>
      <c r="M403" s="23" t="s">
        <v>3703</v>
      </c>
      <c r="N403" s="23" t="s">
        <v>820</v>
      </c>
      <c r="O403" s="23">
        <v>0</v>
      </c>
      <c r="P403" s="23">
        <v>0</v>
      </c>
      <c r="Q403" s="23">
        <v>0</v>
      </c>
      <c r="R403" s="23">
        <v>0</v>
      </c>
      <c r="S403" s="23">
        <v>0</v>
      </c>
      <c r="T403" s="23">
        <v>0</v>
      </c>
      <c r="U403" s="23">
        <v>0</v>
      </c>
      <c r="V403" s="23">
        <v>0</v>
      </c>
      <c r="W403" s="23">
        <v>0</v>
      </c>
      <c r="X403" s="23">
        <v>0</v>
      </c>
      <c r="Y403" s="23">
        <v>0</v>
      </c>
      <c r="Z403" s="23">
        <v>0</v>
      </c>
      <c r="AA403" s="23">
        <v>0</v>
      </c>
      <c r="AB403" s="23">
        <v>0</v>
      </c>
      <c r="AC403" s="23">
        <v>0</v>
      </c>
      <c r="AD403" s="23">
        <v>0</v>
      </c>
      <c r="AE403" s="23">
        <v>0</v>
      </c>
      <c r="AF403" s="23">
        <v>0</v>
      </c>
      <c r="AG403" s="23">
        <v>0</v>
      </c>
      <c r="AH403" s="23">
        <v>0</v>
      </c>
      <c r="AI403" s="23">
        <v>0</v>
      </c>
      <c r="AJ403" s="23">
        <v>0</v>
      </c>
      <c r="AK403" s="23">
        <v>1</v>
      </c>
      <c r="ZR403" s="23" t="s">
        <v>781</v>
      </c>
      <c r="ZT403" s="23" t="s">
        <v>785</v>
      </c>
      <c r="ZU403" s="23">
        <v>25</v>
      </c>
      <c r="ZV403" s="23">
        <v>25</v>
      </c>
      <c r="AAB403" s="23" t="s">
        <v>2171</v>
      </c>
      <c r="AAC403" s="25">
        <v>175611004</v>
      </c>
      <c r="AAD403" s="23">
        <v>44319.669305555552</v>
      </c>
      <c r="AAF403" s="23" t="s">
        <v>2172</v>
      </c>
      <c r="AAG403" s="23" t="s">
        <v>2173</v>
      </c>
      <c r="AAJ403" s="23">
        <v>440</v>
      </c>
    </row>
    <row r="404" spans="1:712" x14ac:dyDescent="0.3">
      <c r="A404" s="23" t="s">
        <v>3704</v>
      </c>
      <c r="B404" s="25">
        <v>44319.603493159717</v>
      </c>
      <c r="C404" s="25">
        <v>44319.604307083333</v>
      </c>
      <c r="D404" s="25">
        <v>44319</v>
      </c>
      <c r="E404" s="23" t="s">
        <v>3609</v>
      </c>
      <c r="F404" s="23" t="s">
        <v>787</v>
      </c>
      <c r="G404" s="25">
        <v>44319</v>
      </c>
      <c r="H404" s="23" t="s">
        <v>878</v>
      </c>
      <c r="I404" s="23" t="s">
        <v>879</v>
      </c>
      <c r="J404" s="23" t="s">
        <v>879</v>
      </c>
      <c r="K404" s="23" t="s">
        <v>879</v>
      </c>
      <c r="L404" s="23" t="s">
        <v>780</v>
      </c>
      <c r="M404" s="23" t="s">
        <v>3705</v>
      </c>
      <c r="N404" s="23" t="s">
        <v>877</v>
      </c>
      <c r="O404" s="23">
        <v>0</v>
      </c>
      <c r="P404" s="23">
        <v>0</v>
      </c>
      <c r="Q404" s="23">
        <v>0</v>
      </c>
      <c r="R404" s="23">
        <v>0</v>
      </c>
      <c r="S404" s="23">
        <v>0</v>
      </c>
      <c r="T404" s="23">
        <v>0</v>
      </c>
      <c r="U404" s="23">
        <v>0</v>
      </c>
      <c r="V404" s="23">
        <v>0</v>
      </c>
      <c r="W404" s="23">
        <v>1</v>
      </c>
      <c r="X404" s="23">
        <v>0</v>
      </c>
      <c r="Y404" s="23">
        <v>0</v>
      </c>
      <c r="Z404" s="23">
        <v>0</v>
      </c>
      <c r="AA404" s="23">
        <v>0</v>
      </c>
      <c r="AB404" s="23">
        <v>0</v>
      </c>
      <c r="AC404" s="23">
        <v>0</v>
      </c>
      <c r="AD404" s="23">
        <v>0</v>
      </c>
      <c r="AE404" s="23">
        <v>0</v>
      </c>
      <c r="AF404" s="23">
        <v>0</v>
      </c>
      <c r="AG404" s="23">
        <v>0</v>
      </c>
      <c r="AH404" s="23">
        <v>0</v>
      </c>
      <c r="AI404" s="23">
        <v>0</v>
      </c>
      <c r="AJ404" s="23">
        <v>0</v>
      </c>
      <c r="AK404" s="23">
        <v>0</v>
      </c>
      <c r="JP404" s="23" t="s">
        <v>786</v>
      </c>
      <c r="JR404" s="23">
        <v>250</v>
      </c>
      <c r="JS404" s="23">
        <v>250</v>
      </c>
      <c r="JU404" s="23">
        <v>250</v>
      </c>
      <c r="JV404" s="23">
        <v>0</v>
      </c>
      <c r="JW404" s="23">
        <v>0</v>
      </c>
      <c r="JY404" s="23" t="s">
        <v>794</v>
      </c>
      <c r="KB404" s="23" t="s">
        <v>785</v>
      </c>
      <c r="AAC404" s="25">
        <v>175611053</v>
      </c>
      <c r="AAD404" s="23">
        <v>44319.669398148151</v>
      </c>
      <c r="AAF404" s="23" t="s">
        <v>2172</v>
      </c>
      <c r="AAG404" s="23" t="s">
        <v>2173</v>
      </c>
      <c r="AAJ404" s="23">
        <v>441</v>
      </c>
    </row>
    <row r="405" spans="1:712" x14ac:dyDescent="0.3">
      <c r="A405" s="23" t="s">
        <v>3706</v>
      </c>
      <c r="B405" s="25">
        <v>44319.604741238421</v>
      </c>
      <c r="C405" s="25">
        <v>44319.606032465279</v>
      </c>
      <c r="D405" s="25">
        <v>44319</v>
      </c>
      <c r="E405" s="23" t="s">
        <v>3609</v>
      </c>
      <c r="F405" s="23" t="s">
        <v>787</v>
      </c>
      <c r="G405" s="25">
        <v>44319</v>
      </c>
      <c r="H405" s="23" t="s">
        <v>878</v>
      </c>
      <c r="I405" s="23" t="s">
        <v>879</v>
      </c>
      <c r="J405" s="23" t="s">
        <v>879</v>
      </c>
      <c r="K405" s="23" t="s">
        <v>879</v>
      </c>
      <c r="L405" s="23" t="s">
        <v>780</v>
      </c>
      <c r="M405" s="23" t="s">
        <v>3707</v>
      </c>
      <c r="N405" s="23" t="s">
        <v>877</v>
      </c>
      <c r="O405" s="23">
        <v>0</v>
      </c>
      <c r="P405" s="23">
        <v>0</v>
      </c>
      <c r="Q405" s="23">
        <v>0</v>
      </c>
      <c r="R405" s="23">
        <v>0</v>
      </c>
      <c r="S405" s="23">
        <v>0</v>
      </c>
      <c r="T405" s="23">
        <v>0</v>
      </c>
      <c r="U405" s="23">
        <v>0</v>
      </c>
      <c r="V405" s="23">
        <v>0</v>
      </c>
      <c r="W405" s="23">
        <v>1</v>
      </c>
      <c r="X405" s="23">
        <v>0</v>
      </c>
      <c r="Y405" s="23">
        <v>0</v>
      </c>
      <c r="Z405" s="23">
        <v>0</v>
      </c>
      <c r="AA405" s="23">
        <v>0</v>
      </c>
      <c r="AB405" s="23">
        <v>0</v>
      </c>
      <c r="AC405" s="23">
        <v>0</v>
      </c>
      <c r="AD405" s="23">
        <v>0</v>
      </c>
      <c r="AE405" s="23">
        <v>0</v>
      </c>
      <c r="AF405" s="23">
        <v>0</v>
      </c>
      <c r="AG405" s="23">
        <v>0</v>
      </c>
      <c r="AH405" s="23">
        <v>0</v>
      </c>
      <c r="AI405" s="23">
        <v>0</v>
      </c>
      <c r="AJ405" s="23">
        <v>0</v>
      </c>
      <c r="AK405" s="23">
        <v>0</v>
      </c>
      <c r="JP405" s="23" t="s">
        <v>786</v>
      </c>
      <c r="JR405" s="23">
        <v>300</v>
      </c>
      <c r="JS405" s="23">
        <v>300</v>
      </c>
      <c r="JU405" s="23">
        <v>250</v>
      </c>
      <c r="JV405" s="23">
        <v>20</v>
      </c>
      <c r="JW405" s="23">
        <v>50</v>
      </c>
      <c r="JX405" s="23" t="s">
        <v>3708</v>
      </c>
      <c r="JY405" s="23" t="s">
        <v>794</v>
      </c>
      <c r="KB405" s="23" t="s">
        <v>781</v>
      </c>
      <c r="KC405" s="23" t="s">
        <v>2438</v>
      </c>
      <c r="KD405" s="23">
        <v>0</v>
      </c>
      <c r="KE405" s="23">
        <v>1</v>
      </c>
      <c r="KF405" s="23">
        <v>0</v>
      </c>
      <c r="KG405" s="23">
        <v>1</v>
      </c>
      <c r="KH405" s="23">
        <v>0</v>
      </c>
      <c r="KI405" s="23">
        <v>0</v>
      </c>
      <c r="KJ405" s="23">
        <v>0</v>
      </c>
      <c r="KK405" s="23">
        <v>0</v>
      </c>
      <c r="KL405" s="23">
        <v>0</v>
      </c>
      <c r="KM405" s="23">
        <v>0</v>
      </c>
      <c r="KN405" s="23">
        <v>0</v>
      </c>
      <c r="KO405" s="23">
        <v>0</v>
      </c>
      <c r="KP405" s="23">
        <v>0</v>
      </c>
      <c r="KQ405" s="23">
        <v>0</v>
      </c>
      <c r="AAC405" s="25">
        <v>175611065</v>
      </c>
      <c r="AAD405" s="23">
        <v>44319.669409722221</v>
      </c>
      <c r="AAF405" s="23" t="s">
        <v>2172</v>
      </c>
      <c r="AAG405" s="23" t="s">
        <v>2173</v>
      </c>
      <c r="AAJ405" s="23">
        <v>442</v>
      </c>
    </row>
    <row r="406" spans="1:712" x14ac:dyDescent="0.3">
      <c r="A406" s="23" t="s">
        <v>3709</v>
      </c>
      <c r="B406" s="25">
        <v>44319.606633993062</v>
      </c>
      <c r="C406" s="25">
        <v>44319.607350995371</v>
      </c>
      <c r="D406" s="25">
        <v>44319</v>
      </c>
      <c r="E406" s="23" t="s">
        <v>3609</v>
      </c>
      <c r="F406" s="23" t="s">
        <v>787</v>
      </c>
      <c r="G406" s="25">
        <v>44319</v>
      </c>
      <c r="H406" s="23" t="s">
        <v>878</v>
      </c>
      <c r="I406" s="23" t="s">
        <v>879</v>
      </c>
      <c r="J406" s="23" t="s">
        <v>879</v>
      </c>
      <c r="K406" s="23" t="s">
        <v>879</v>
      </c>
      <c r="L406" s="23" t="s">
        <v>780</v>
      </c>
      <c r="M406" s="23" t="s">
        <v>3710</v>
      </c>
      <c r="N406" s="23" t="s">
        <v>877</v>
      </c>
      <c r="O406" s="23">
        <v>0</v>
      </c>
      <c r="P406" s="23">
        <v>0</v>
      </c>
      <c r="Q406" s="23">
        <v>0</v>
      </c>
      <c r="R406" s="23">
        <v>0</v>
      </c>
      <c r="S406" s="23">
        <v>0</v>
      </c>
      <c r="T406" s="23">
        <v>0</v>
      </c>
      <c r="U406" s="23">
        <v>0</v>
      </c>
      <c r="V406" s="23">
        <v>0</v>
      </c>
      <c r="W406" s="23">
        <v>1</v>
      </c>
      <c r="X406" s="23">
        <v>0</v>
      </c>
      <c r="Y406" s="23">
        <v>0</v>
      </c>
      <c r="Z406" s="23">
        <v>0</v>
      </c>
      <c r="AA406" s="23">
        <v>0</v>
      </c>
      <c r="AB406" s="23">
        <v>0</v>
      </c>
      <c r="AC406" s="23">
        <v>0</v>
      </c>
      <c r="AD406" s="23">
        <v>0</v>
      </c>
      <c r="AE406" s="23">
        <v>0</v>
      </c>
      <c r="AF406" s="23">
        <v>0</v>
      </c>
      <c r="AG406" s="23">
        <v>0</v>
      </c>
      <c r="AH406" s="23">
        <v>0</v>
      </c>
      <c r="AI406" s="23">
        <v>0</v>
      </c>
      <c r="AJ406" s="23">
        <v>0</v>
      </c>
      <c r="AK406" s="23">
        <v>0</v>
      </c>
      <c r="JP406" s="23" t="s">
        <v>786</v>
      </c>
      <c r="JR406" s="23">
        <v>300</v>
      </c>
      <c r="JS406" s="23">
        <v>300</v>
      </c>
      <c r="JU406" s="23">
        <v>250</v>
      </c>
      <c r="JV406" s="23">
        <v>20</v>
      </c>
      <c r="JW406" s="23">
        <v>50</v>
      </c>
      <c r="JX406" s="23" t="s">
        <v>3711</v>
      </c>
      <c r="JY406" s="23" t="s">
        <v>794</v>
      </c>
      <c r="KB406" s="23" t="s">
        <v>781</v>
      </c>
      <c r="KC406" s="23" t="s">
        <v>2226</v>
      </c>
      <c r="KD406" s="23">
        <v>1</v>
      </c>
      <c r="KE406" s="23">
        <v>0</v>
      </c>
      <c r="KF406" s="23">
        <v>0</v>
      </c>
      <c r="KG406" s="23">
        <v>1</v>
      </c>
      <c r="KH406" s="23">
        <v>0</v>
      </c>
      <c r="KI406" s="23">
        <v>0</v>
      </c>
      <c r="KJ406" s="23">
        <v>0</v>
      </c>
      <c r="KK406" s="23">
        <v>0</v>
      </c>
      <c r="KL406" s="23">
        <v>0</v>
      </c>
      <c r="KM406" s="23">
        <v>0</v>
      </c>
      <c r="KN406" s="23">
        <v>0</v>
      </c>
      <c r="KO406" s="23">
        <v>0</v>
      </c>
      <c r="KP406" s="23">
        <v>0</v>
      </c>
      <c r="KQ406" s="23">
        <v>0</v>
      </c>
      <c r="AAC406" s="25">
        <v>175611077</v>
      </c>
      <c r="AAD406" s="23">
        <v>44319.669432870367</v>
      </c>
      <c r="AAF406" s="23" t="s">
        <v>2172</v>
      </c>
      <c r="AAG406" s="23" t="s">
        <v>2173</v>
      </c>
      <c r="AAJ406" s="23">
        <v>443</v>
      </c>
    </row>
    <row r="407" spans="1:712" x14ac:dyDescent="0.3">
      <c r="A407" s="23" t="s">
        <v>3712</v>
      </c>
      <c r="B407" s="25">
        <v>44319.609228912042</v>
      </c>
      <c r="C407" s="25">
        <v>44319.610067442132</v>
      </c>
      <c r="D407" s="25">
        <v>44319</v>
      </c>
      <c r="E407" s="23" t="s">
        <v>3609</v>
      </c>
      <c r="F407" s="23" t="s">
        <v>787</v>
      </c>
      <c r="G407" s="25">
        <v>44319</v>
      </c>
      <c r="H407" s="23" t="s">
        <v>878</v>
      </c>
      <c r="I407" s="23" t="s">
        <v>879</v>
      </c>
      <c r="J407" s="23" t="s">
        <v>879</v>
      </c>
      <c r="K407" s="23" t="s">
        <v>879</v>
      </c>
      <c r="L407" s="23" t="s">
        <v>780</v>
      </c>
      <c r="M407" s="23" t="s">
        <v>3713</v>
      </c>
      <c r="N407" s="23" t="s">
        <v>815</v>
      </c>
      <c r="O407" s="23">
        <v>0</v>
      </c>
      <c r="P407" s="23">
        <v>0</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0</v>
      </c>
      <c r="AI407" s="23">
        <v>1</v>
      </c>
      <c r="AJ407" s="23">
        <v>0</v>
      </c>
      <c r="AK407" s="23">
        <v>0</v>
      </c>
      <c r="XL407" s="23" t="s">
        <v>781</v>
      </c>
      <c r="XN407" s="23">
        <v>50</v>
      </c>
      <c r="XO407" s="23">
        <v>50</v>
      </c>
      <c r="XP407" s="23">
        <v>0</v>
      </c>
      <c r="XQ407" s="23">
        <v>0</v>
      </c>
      <c r="XS407" s="23" t="s">
        <v>794</v>
      </c>
      <c r="XV407" s="23" t="s">
        <v>785</v>
      </c>
      <c r="AAC407" s="25">
        <v>175611094</v>
      </c>
      <c r="AAD407" s="23">
        <v>44319.669444444437</v>
      </c>
      <c r="AAF407" s="23" t="s">
        <v>2172</v>
      </c>
      <c r="AAG407" s="23" t="s">
        <v>2173</v>
      </c>
      <c r="AAJ407" s="23">
        <v>444</v>
      </c>
    </row>
    <row r="408" spans="1:712" x14ac:dyDescent="0.3">
      <c r="A408" s="23" t="s">
        <v>3714</v>
      </c>
      <c r="B408" s="25">
        <v>44319.610476365742</v>
      </c>
      <c r="C408" s="25">
        <v>44319.611074652777</v>
      </c>
      <c r="D408" s="25">
        <v>44319</v>
      </c>
      <c r="E408" s="23" t="s">
        <v>3609</v>
      </c>
      <c r="F408" s="23" t="s">
        <v>787</v>
      </c>
      <c r="G408" s="25">
        <v>44319</v>
      </c>
      <c r="H408" s="23" t="s">
        <v>878</v>
      </c>
      <c r="I408" s="23" t="s">
        <v>879</v>
      </c>
      <c r="J408" s="23" t="s">
        <v>879</v>
      </c>
      <c r="K408" s="23" t="s">
        <v>879</v>
      </c>
      <c r="L408" s="23" t="s">
        <v>780</v>
      </c>
      <c r="M408" s="23" t="s">
        <v>3715</v>
      </c>
      <c r="N408" s="23" t="s">
        <v>815</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0</v>
      </c>
      <c r="AI408" s="23">
        <v>1</v>
      </c>
      <c r="AJ408" s="23">
        <v>0</v>
      </c>
      <c r="AK408" s="23">
        <v>0</v>
      </c>
      <c r="XL408" s="23" t="s">
        <v>781</v>
      </c>
      <c r="XN408" s="23">
        <v>50</v>
      </c>
      <c r="XO408" s="23">
        <v>50</v>
      </c>
      <c r="XP408" s="23">
        <v>0</v>
      </c>
      <c r="XQ408" s="23">
        <v>0</v>
      </c>
      <c r="XS408" s="23" t="s">
        <v>794</v>
      </c>
      <c r="XV408" s="23" t="s">
        <v>785</v>
      </c>
      <c r="AAC408" s="25">
        <v>175611114</v>
      </c>
      <c r="AAD408" s="23">
        <v>44319.669467592597</v>
      </c>
      <c r="AAF408" s="23" t="s">
        <v>2172</v>
      </c>
      <c r="AAG408" s="23" t="s">
        <v>2173</v>
      </c>
      <c r="AAJ408" s="23">
        <v>445</v>
      </c>
    </row>
    <row r="409" spans="1:712" x14ac:dyDescent="0.3">
      <c r="A409" s="23" t="s">
        <v>3716</v>
      </c>
      <c r="B409" s="25">
        <v>44319.611659803239</v>
      </c>
      <c r="C409" s="25">
        <v>44319.612397870369</v>
      </c>
      <c r="D409" s="25">
        <v>44319</v>
      </c>
      <c r="E409" s="23" t="s">
        <v>3609</v>
      </c>
      <c r="F409" s="23" t="s">
        <v>787</v>
      </c>
      <c r="G409" s="25">
        <v>44319</v>
      </c>
      <c r="H409" s="23" t="s">
        <v>878</v>
      </c>
      <c r="I409" s="23" t="s">
        <v>879</v>
      </c>
      <c r="J409" s="23" t="s">
        <v>879</v>
      </c>
      <c r="K409" s="23" t="s">
        <v>879</v>
      </c>
      <c r="L409" s="23" t="s">
        <v>780</v>
      </c>
      <c r="M409" s="23" t="s">
        <v>3717</v>
      </c>
      <c r="N409" s="23" t="s">
        <v>820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0</v>
      </c>
      <c r="AI409" s="23">
        <v>0</v>
      </c>
      <c r="AJ409" s="23">
        <v>0</v>
      </c>
      <c r="AK409" s="23">
        <v>1</v>
      </c>
      <c r="ZR409" s="23" t="s">
        <v>781</v>
      </c>
      <c r="ZT409" s="23" t="s">
        <v>785</v>
      </c>
      <c r="ZU409" s="23">
        <v>25</v>
      </c>
      <c r="ZV409" s="23">
        <v>25</v>
      </c>
      <c r="AAC409" s="25">
        <v>175611123</v>
      </c>
      <c r="AAD409" s="23">
        <v>44319.669479166667</v>
      </c>
      <c r="AAF409" s="23" t="s">
        <v>2172</v>
      </c>
      <c r="AAG409" s="23" t="s">
        <v>2173</v>
      </c>
      <c r="AAJ409" s="23">
        <v>446</v>
      </c>
    </row>
    <row r="410" spans="1:712" x14ac:dyDescent="0.3">
      <c r="A410" s="23" t="s">
        <v>3718</v>
      </c>
      <c r="B410" s="25">
        <v>44319.613324120372</v>
      </c>
      <c r="C410" s="25">
        <v>44319.614983935193</v>
      </c>
      <c r="D410" s="25">
        <v>44319</v>
      </c>
      <c r="E410" s="23" t="s">
        <v>3609</v>
      </c>
      <c r="F410" s="23" t="s">
        <v>787</v>
      </c>
      <c r="G410" s="25">
        <v>44319</v>
      </c>
      <c r="H410" s="23" t="s">
        <v>878</v>
      </c>
      <c r="I410" s="23" t="s">
        <v>879</v>
      </c>
      <c r="J410" s="23" t="s">
        <v>879</v>
      </c>
      <c r="K410" s="23" t="s">
        <v>879</v>
      </c>
      <c r="L410" s="23" t="s">
        <v>780</v>
      </c>
      <c r="M410" s="23" t="s">
        <v>3719</v>
      </c>
      <c r="N410" s="23" t="s">
        <v>815</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0</v>
      </c>
      <c r="AH410" s="23">
        <v>0</v>
      </c>
      <c r="AI410" s="23">
        <v>1</v>
      </c>
      <c r="AJ410" s="23">
        <v>0</v>
      </c>
      <c r="AK410" s="23">
        <v>0</v>
      </c>
      <c r="XL410" s="23" t="s">
        <v>785</v>
      </c>
      <c r="XM410" s="23" t="s">
        <v>3720</v>
      </c>
      <c r="XN410" s="23">
        <v>100</v>
      </c>
      <c r="XO410" s="23">
        <v>50</v>
      </c>
      <c r="XP410" s="23">
        <v>100</v>
      </c>
      <c r="XQ410" s="23">
        <v>50</v>
      </c>
      <c r="XR410" s="23" t="s">
        <v>3721</v>
      </c>
      <c r="XS410" s="23" t="s">
        <v>794</v>
      </c>
      <c r="XV410" s="23" t="s">
        <v>785</v>
      </c>
      <c r="AAC410" s="25">
        <v>175611132</v>
      </c>
      <c r="AAD410" s="23">
        <v>44319.669502314813</v>
      </c>
      <c r="AAF410" s="23" t="s">
        <v>2172</v>
      </c>
      <c r="AAG410" s="23" t="s">
        <v>2173</v>
      </c>
      <c r="AAJ410" s="23">
        <v>447</v>
      </c>
    </row>
    <row r="411" spans="1:712" x14ac:dyDescent="0.3">
      <c r="A411" s="23" t="s">
        <v>3722</v>
      </c>
      <c r="B411" s="25">
        <v>44319.615466435193</v>
      </c>
      <c r="C411" s="25">
        <v>44319.616793148147</v>
      </c>
      <c r="D411" s="25">
        <v>44319</v>
      </c>
      <c r="E411" s="23" t="s">
        <v>3609</v>
      </c>
      <c r="F411" s="23" t="s">
        <v>787</v>
      </c>
      <c r="G411" s="25">
        <v>44319</v>
      </c>
      <c r="H411" s="23" t="s">
        <v>878</v>
      </c>
      <c r="I411" s="23" t="s">
        <v>879</v>
      </c>
      <c r="J411" s="23" t="s">
        <v>879</v>
      </c>
      <c r="K411" s="23" t="s">
        <v>879</v>
      </c>
      <c r="L411" s="23" t="s">
        <v>780</v>
      </c>
      <c r="M411" s="23" t="s">
        <v>3723</v>
      </c>
      <c r="N411" s="23" t="s">
        <v>852</v>
      </c>
      <c r="O411" s="23">
        <v>0</v>
      </c>
      <c r="P411" s="23">
        <v>0</v>
      </c>
      <c r="Q411" s="23">
        <v>0</v>
      </c>
      <c r="R411" s="23">
        <v>0</v>
      </c>
      <c r="S411" s="23">
        <v>0</v>
      </c>
      <c r="T411" s="23">
        <v>0</v>
      </c>
      <c r="U411" s="23">
        <v>0</v>
      </c>
      <c r="V411" s="23">
        <v>1</v>
      </c>
      <c r="W411" s="23">
        <v>0</v>
      </c>
      <c r="X411" s="23">
        <v>0</v>
      </c>
      <c r="Y411" s="23">
        <v>0</v>
      </c>
      <c r="Z411" s="23">
        <v>0</v>
      </c>
      <c r="AA411" s="23">
        <v>0</v>
      </c>
      <c r="AB411" s="23">
        <v>0</v>
      </c>
      <c r="AC411" s="23">
        <v>0</v>
      </c>
      <c r="AD411" s="23">
        <v>0</v>
      </c>
      <c r="AE411" s="23">
        <v>0</v>
      </c>
      <c r="AF411" s="23">
        <v>0</v>
      </c>
      <c r="AG411" s="23">
        <v>0</v>
      </c>
      <c r="AH411" s="23">
        <v>0</v>
      </c>
      <c r="AI411" s="23">
        <v>0</v>
      </c>
      <c r="AJ411" s="23">
        <v>0</v>
      </c>
      <c r="AK411" s="23">
        <v>0</v>
      </c>
      <c r="IL411" s="23" t="s">
        <v>781</v>
      </c>
      <c r="IN411" s="23">
        <v>4500</v>
      </c>
      <c r="IO411" s="23">
        <v>4500</v>
      </c>
      <c r="IQ411" s="23">
        <v>6000</v>
      </c>
      <c r="IR411" s="23">
        <v>-25</v>
      </c>
      <c r="IS411" s="23">
        <v>-1500</v>
      </c>
      <c r="IT411" s="23" t="s">
        <v>3724</v>
      </c>
      <c r="IU411" s="23" t="s">
        <v>782</v>
      </c>
      <c r="IW411" s="23" t="s">
        <v>783</v>
      </c>
      <c r="IX411" s="23" t="s">
        <v>785</v>
      </c>
      <c r="AAC411" s="25">
        <v>175611148</v>
      </c>
      <c r="AAD411" s="23">
        <v>44319.66951388889</v>
      </c>
      <c r="AAF411" s="23" t="s">
        <v>2172</v>
      </c>
      <c r="AAG411" s="23" t="s">
        <v>2173</v>
      </c>
      <c r="AAJ411" s="23">
        <v>448</v>
      </c>
    </row>
    <row r="412" spans="1:712" x14ac:dyDescent="0.3">
      <c r="A412" s="23" t="s">
        <v>3725</v>
      </c>
      <c r="B412" s="25">
        <v>44319.617320277772</v>
      </c>
      <c r="C412" s="25">
        <v>44319.618273599539</v>
      </c>
      <c r="D412" s="25">
        <v>44319</v>
      </c>
      <c r="E412" s="23" t="s">
        <v>3609</v>
      </c>
      <c r="F412" s="23" t="s">
        <v>787</v>
      </c>
      <c r="G412" s="25">
        <v>44319</v>
      </c>
      <c r="H412" s="23" t="s">
        <v>878</v>
      </c>
      <c r="I412" s="23" t="s">
        <v>879</v>
      </c>
      <c r="J412" s="23" t="s">
        <v>879</v>
      </c>
      <c r="K412" s="23" t="s">
        <v>879</v>
      </c>
      <c r="L412" s="23" t="s">
        <v>780</v>
      </c>
      <c r="M412" s="23" t="s">
        <v>3726</v>
      </c>
      <c r="N412" s="23" t="s">
        <v>852</v>
      </c>
      <c r="O412" s="23">
        <v>0</v>
      </c>
      <c r="P412" s="23">
        <v>0</v>
      </c>
      <c r="Q412" s="23">
        <v>0</v>
      </c>
      <c r="R412" s="23">
        <v>0</v>
      </c>
      <c r="S412" s="23">
        <v>0</v>
      </c>
      <c r="T412" s="23">
        <v>0</v>
      </c>
      <c r="U412" s="23">
        <v>0</v>
      </c>
      <c r="V412" s="23">
        <v>1</v>
      </c>
      <c r="W412" s="23">
        <v>0</v>
      </c>
      <c r="X412" s="23">
        <v>0</v>
      </c>
      <c r="Y412" s="23">
        <v>0</v>
      </c>
      <c r="Z412" s="23">
        <v>0</v>
      </c>
      <c r="AA412" s="23">
        <v>0</v>
      </c>
      <c r="AB412" s="23">
        <v>0</v>
      </c>
      <c r="AC412" s="23">
        <v>0</v>
      </c>
      <c r="AD412" s="23">
        <v>0</v>
      </c>
      <c r="AE412" s="23">
        <v>0</v>
      </c>
      <c r="AF412" s="23">
        <v>0</v>
      </c>
      <c r="AG412" s="23">
        <v>0</v>
      </c>
      <c r="AH412" s="23">
        <v>0</v>
      </c>
      <c r="AI412" s="23">
        <v>0</v>
      </c>
      <c r="AJ412" s="23">
        <v>0</v>
      </c>
      <c r="AK412" s="23">
        <v>0</v>
      </c>
      <c r="IL412" s="23" t="s">
        <v>781</v>
      </c>
      <c r="IN412" s="23">
        <v>3500</v>
      </c>
      <c r="IO412" s="23">
        <v>3500</v>
      </c>
      <c r="IQ412" s="23">
        <v>6000</v>
      </c>
      <c r="IR412" s="23">
        <v>-41.666666666666671</v>
      </c>
      <c r="IS412" s="23">
        <v>-2500</v>
      </c>
      <c r="IT412" s="23" t="s">
        <v>3727</v>
      </c>
      <c r="IU412" s="23" t="s">
        <v>782</v>
      </c>
      <c r="IW412" s="23" t="s">
        <v>783</v>
      </c>
      <c r="IX412" s="23" t="s">
        <v>781</v>
      </c>
      <c r="IY412" s="23" t="s">
        <v>784</v>
      </c>
      <c r="IZ412" s="23">
        <v>1</v>
      </c>
      <c r="JA412" s="23">
        <v>0</v>
      </c>
      <c r="JB412" s="23">
        <v>0</v>
      </c>
      <c r="JC412" s="23">
        <v>0</v>
      </c>
      <c r="JD412" s="23">
        <v>0</v>
      </c>
      <c r="JE412" s="23">
        <v>0</v>
      </c>
      <c r="JF412" s="23">
        <v>0</v>
      </c>
      <c r="JG412" s="23">
        <v>0</v>
      </c>
      <c r="JH412" s="23">
        <v>0</v>
      </c>
      <c r="JI412" s="23">
        <v>0</v>
      </c>
      <c r="JJ412" s="23">
        <v>0</v>
      </c>
      <c r="JK412" s="23">
        <v>0</v>
      </c>
      <c r="JL412" s="23">
        <v>0</v>
      </c>
      <c r="JM412" s="23">
        <v>0</v>
      </c>
      <c r="AAC412" s="25">
        <v>175611191</v>
      </c>
      <c r="AAD412" s="23">
        <v>44319.669571759259</v>
      </c>
      <c r="AAF412" s="23" t="s">
        <v>2172</v>
      </c>
      <c r="AAG412" s="23" t="s">
        <v>2173</v>
      </c>
      <c r="AAJ412" s="23">
        <v>449</v>
      </c>
    </row>
    <row r="413" spans="1:712" x14ac:dyDescent="0.3">
      <c r="A413" s="23" t="s">
        <v>3728</v>
      </c>
      <c r="B413" s="25">
        <v>44319.61978148148</v>
      </c>
      <c r="C413" s="25">
        <v>44319.62273318287</v>
      </c>
      <c r="D413" s="25">
        <v>44319</v>
      </c>
      <c r="E413" s="23" t="s">
        <v>3609</v>
      </c>
      <c r="F413" s="23" t="s">
        <v>787</v>
      </c>
      <c r="G413" s="25">
        <v>44319</v>
      </c>
      <c r="H413" s="23" t="s">
        <v>878</v>
      </c>
      <c r="I413" s="23" t="s">
        <v>879</v>
      </c>
      <c r="J413" s="23" t="s">
        <v>879</v>
      </c>
      <c r="K413" s="23" t="s">
        <v>879</v>
      </c>
      <c r="L413" s="23" t="s">
        <v>780</v>
      </c>
      <c r="M413" s="23" t="s">
        <v>3729</v>
      </c>
      <c r="N413" s="23" t="s">
        <v>3730</v>
      </c>
      <c r="O413" s="23">
        <v>0</v>
      </c>
      <c r="P413" s="23">
        <v>0</v>
      </c>
      <c r="Q413" s="23">
        <v>0</v>
      </c>
      <c r="R413" s="23">
        <v>0</v>
      </c>
      <c r="S413" s="23">
        <v>0</v>
      </c>
      <c r="T413" s="23">
        <v>0</v>
      </c>
      <c r="U413" s="23">
        <v>1</v>
      </c>
      <c r="V413" s="23">
        <v>0</v>
      </c>
      <c r="W413" s="23">
        <v>0</v>
      </c>
      <c r="X413" s="23">
        <v>0</v>
      </c>
      <c r="Y413" s="23">
        <v>0</v>
      </c>
      <c r="Z413" s="23">
        <v>0</v>
      </c>
      <c r="AA413" s="23">
        <v>0</v>
      </c>
      <c r="AB413" s="23">
        <v>0</v>
      </c>
      <c r="AC413" s="23">
        <v>0</v>
      </c>
      <c r="AD413" s="23">
        <v>0</v>
      </c>
      <c r="AE413" s="23">
        <v>0</v>
      </c>
      <c r="AF413" s="23">
        <v>0</v>
      </c>
      <c r="AG413" s="23">
        <v>1</v>
      </c>
      <c r="AH413" s="23">
        <v>1</v>
      </c>
      <c r="AI413" s="23">
        <v>0</v>
      </c>
      <c r="AJ413" s="23">
        <v>0</v>
      </c>
      <c r="AK413" s="23">
        <v>0</v>
      </c>
      <c r="HH413" s="23" t="s">
        <v>781</v>
      </c>
      <c r="HJ413" s="23">
        <v>5000</v>
      </c>
      <c r="HK413" s="23">
        <v>5000</v>
      </c>
      <c r="HM413" s="23">
        <v>5000</v>
      </c>
      <c r="HN413" s="23">
        <v>-50</v>
      </c>
      <c r="HO413" s="23">
        <v>-2500</v>
      </c>
      <c r="HP413" s="23" t="s">
        <v>3731</v>
      </c>
      <c r="HQ413" s="23" t="s">
        <v>782</v>
      </c>
      <c r="HS413" s="23" t="s">
        <v>783</v>
      </c>
      <c r="HT413" s="23" t="s">
        <v>785</v>
      </c>
      <c r="VD413" s="23" t="s">
        <v>781</v>
      </c>
      <c r="VF413" s="23">
        <v>1000</v>
      </c>
      <c r="VG413" s="23">
        <v>1000</v>
      </c>
      <c r="VI413" s="23">
        <v>1000</v>
      </c>
      <c r="VJ413" s="23">
        <v>0</v>
      </c>
      <c r="VK413" s="23">
        <v>0</v>
      </c>
      <c r="VM413" s="23" t="s">
        <v>782</v>
      </c>
      <c r="VO413" s="23" t="s">
        <v>783</v>
      </c>
      <c r="VP413" s="23" t="s">
        <v>785</v>
      </c>
      <c r="WH413" s="23" t="s">
        <v>781</v>
      </c>
      <c r="WJ413" s="23">
        <v>2500</v>
      </c>
      <c r="WK413" s="23">
        <v>2500</v>
      </c>
      <c r="WM413" s="23">
        <v>2000</v>
      </c>
      <c r="WN413" s="23">
        <v>25</v>
      </c>
      <c r="WO413" s="23">
        <v>500</v>
      </c>
      <c r="WP413" s="23" t="s">
        <v>3727</v>
      </c>
      <c r="WQ413" s="23" t="s">
        <v>782</v>
      </c>
      <c r="WS413" s="23" t="s">
        <v>783</v>
      </c>
      <c r="WT413" s="23" t="s">
        <v>785</v>
      </c>
      <c r="AAC413" s="25">
        <v>175611200</v>
      </c>
      <c r="AAD413" s="23">
        <v>44319.669594907413</v>
      </c>
      <c r="AAF413" s="23" t="s">
        <v>2172</v>
      </c>
      <c r="AAG413" s="23" t="s">
        <v>2173</v>
      </c>
      <c r="AAJ413" s="23">
        <v>450</v>
      </c>
    </row>
    <row r="414" spans="1:712" x14ac:dyDescent="0.3">
      <c r="A414" s="23" t="s">
        <v>3732</v>
      </c>
      <c r="B414" s="25">
        <v>44319.623666932872</v>
      </c>
      <c r="C414" s="25">
        <v>44319.626801851853</v>
      </c>
      <c r="D414" s="25">
        <v>44319</v>
      </c>
      <c r="E414" s="23" t="s">
        <v>3609</v>
      </c>
      <c r="F414" s="23" t="s">
        <v>787</v>
      </c>
      <c r="G414" s="25">
        <v>44319</v>
      </c>
      <c r="H414" s="23" t="s">
        <v>878</v>
      </c>
      <c r="I414" s="23" t="s">
        <v>879</v>
      </c>
      <c r="J414" s="23" t="s">
        <v>879</v>
      </c>
      <c r="K414" s="23" t="s">
        <v>879</v>
      </c>
      <c r="L414" s="23" t="s">
        <v>780</v>
      </c>
      <c r="M414" s="23" t="s">
        <v>3733</v>
      </c>
      <c r="N414" s="23" t="s">
        <v>3734</v>
      </c>
      <c r="O414" s="23">
        <v>0</v>
      </c>
      <c r="P414" s="23">
        <v>0</v>
      </c>
      <c r="Q414" s="23">
        <v>0</v>
      </c>
      <c r="R414" s="23">
        <v>0</v>
      </c>
      <c r="S414" s="23">
        <v>0</v>
      </c>
      <c r="T414" s="23">
        <v>0</v>
      </c>
      <c r="U414" s="23">
        <v>1</v>
      </c>
      <c r="V414" s="23">
        <v>0</v>
      </c>
      <c r="W414" s="23">
        <v>0</v>
      </c>
      <c r="X414" s="23">
        <v>0</v>
      </c>
      <c r="Y414" s="23">
        <v>0</v>
      </c>
      <c r="Z414" s="23">
        <v>0</v>
      </c>
      <c r="AA414" s="23">
        <v>0</v>
      </c>
      <c r="AB414" s="23">
        <v>0</v>
      </c>
      <c r="AC414" s="23">
        <v>0</v>
      </c>
      <c r="AD414" s="23">
        <v>0</v>
      </c>
      <c r="AE414" s="23">
        <v>0</v>
      </c>
      <c r="AF414" s="23">
        <v>0</v>
      </c>
      <c r="AG414" s="23">
        <v>0</v>
      </c>
      <c r="AH414" s="23">
        <v>1</v>
      </c>
      <c r="AI414" s="23">
        <v>0</v>
      </c>
      <c r="AJ414" s="23">
        <v>0</v>
      </c>
      <c r="AK414" s="23">
        <v>0</v>
      </c>
      <c r="HH414" s="23" t="s">
        <v>781</v>
      </c>
      <c r="HJ414" s="23">
        <v>5000</v>
      </c>
      <c r="HK414" s="23">
        <v>5000</v>
      </c>
      <c r="HM414" s="23">
        <v>5000</v>
      </c>
      <c r="HN414" s="23">
        <v>-50</v>
      </c>
      <c r="HO414" s="23">
        <v>-2500</v>
      </c>
      <c r="HP414" s="23" t="s">
        <v>3682</v>
      </c>
      <c r="HQ414" s="23" t="s">
        <v>782</v>
      </c>
      <c r="HS414" s="23" t="s">
        <v>783</v>
      </c>
      <c r="HT414" s="23" t="s">
        <v>785</v>
      </c>
      <c r="WH414" s="23" t="s">
        <v>781</v>
      </c>
      <c r="WJ414" s="23">
        <v>2500</v>
      </c>
      <c r="WK414" s="23">
        <v>2500</v>
      </c>
      <c r="WM414" s="23">
        <v>2000</v>
      </c>
      <c r="WN414" s="23">
        <v>25</v>
      </c>
      <c r="WO414" s="23">
        <v>500</v>
      </c>
      <c r="WP414" s="23" t="s">
        <v>3735</v>
      </c>
      <c r="WQ414" s="23" t="s">
        <v>782</v>
      </c>
      <c r="WS414" s="23" t="s">
        <v>783</v>
      </c>
      <c r="WT414" s="23" t="s">
        <v>785</v>
      </c>
      <c r="AAC414" s="25">
        <v>175611210</v>
      </c>
      <c r="AAD414" s="23">
        <v>44319.669618055559</v>
      </c>
      <c r="AAF414" s="23" t="s">
        <v>2172</v>
      </c>
      <c r="AAG414" s="23" t="s">
        <v>2173</v>
      </c>
      <c r="AAJ414" s="23">
        <v>451</v>
      </c>
    </row>
    <row r="415" spans="1:712" x14ac:dyDescent="0.3">
      <c r="A415" s="23" t="s">
        <v>3736</v>
      </c>
      <c r="B415" s="25">
        <v>44319.305340891209</v>
      </c>
      <c r="C415" s="25">
        <v>44319.3100815625</v>
      </c>
      <c r="D415" s="25">
        <v>44319</v>
      </c>
      <c r="E415" s="23" t="s">
        <v>3737</v>
      </c>
      <c r="F415" s="23" t="s">
        <v>1689</v>
      </c>
      <c r="G415" s="25">
        <v>44319</v>
      </c>
      <c r="H415" s="23" t="s">
        <v>1714</v>
      </c>
      <c r="I415" s="23" t="s">
        <v>899</v>
      </c>
      <c r="J415" s="23" t="s">
        <v>1923</v>
      </c>
      <c r="K415" s="23" t="s">
        <v>899</v>
      </c>
      <c r="L415" s="23" t="s">
        <v>793</v>
      </c>
      <c r="M415" s="23" t="s">
        <v>3738</v>
      </c>
      <c r="N415" s="23" t="s">
        <v>3739</v>
      </c>
      <c r="O415" s="23">
        <v>0</v>
      </c>
      <c r="P415" s="23">
        <v>0</v>
      </c>
      <c r="Q415" s="23">
        <v>0</v>
      </c>
      <c r="R415" s="23">
        <v>0</v>
      </c>
      <c r="S415" s="23">
        <v>0</v>
      </c>
      <c r="T415" s="23">
        <v>0</v>
      </c>
      <c r="U415" s="23">
        <v>0</v>
      </c>
      <c r="V415" s="23">
        <v>0</v>
      </c>
      <c r="W415" s="23">
        <v>1</v>
      </c>
      <c r="X415" s="23">
        <v>1</v>
      </c>
      <c r="Y415" s="23">
        <v>1</v>
      </c>
      <c r="Z415" s="23">
        <v>1</v>
      </c>
      <c r="AA415" s="23">
        <v>1</v>
      </c>
      <c r="AB415" s="23">
        <v>0</v>
      </c>
      <c r="AC415" s="23">
        <v>1</v>
      </c>
      <c r="AD415" s="23">
        <v>0</v>
      </c>
      <c r="AE415" s="23">
        <v>0</v>
      </c>
      <c r="AF415" s="23">
        <v>0</v>
      </c>
      <c r="AG415" s="23">
        <v>0</v>
      </c>
      <c r="AH415" s="23">
        <v>0</v>
      </c>
      <c r="AI415" s="23">
        <v>0</v>
      </c>
      <c r="AJ415" s="23">
        <v>0</v>
      </c>
      <c r="AK415" s="23">
        <v>0</v>
      </c>
      <c r="JP415" s="23" t="s">
        <v>808</v>
      </c>
      <c r="JQ415" s="23">
        <v>350</v>
      </c>
      <c r="JR415" s="23">
        <v>350</v>
      </c>
      <c r="JS415" s="23">
        <v>350</v>
      </c>
      <c r="JY415" s="23" t="s">
        <v>794</v>
      </c>
      <c r="KB415" s="23" t="s">
        <v>785</v>
      </c>
      <c r="KT415" s="23" t="s">
        <v>808</v>
      </c>
      <c r="KU415" s="23">
        <v>500</v>
      </c>
      <c r="KV415" s="23">
        <v>100</v>
      </c>
      <c r="KW415" s="23">
        <v>100</v>
      </c>
      <c r="LC415" s="23" t="s">
        <v>794</v>
      </c>
      <c r="LF415" s="23" t="s">
        <v>785</v>
      </c>
      <c r="LX415" s="23" t="s">
        <v>808</v>
      </c>
      <c r="LY415" s="23">
        <v>500</v>
      </c>
      <c r="MG415" s="23" t="s">
        <v>782</v>
      </c>
      <c r="MI415" s="23" t="s">
        <v>783</v>
      </c>
      <c r="MJ415" s="23" t="s">
        <v>781</v>
      </c>
      <c r="MK415" s="23" t="s">
        <v>837</v>
      </c>
      <c r="ML415" s="23">
        <v>0</v>
      </c>
      <c r="MM415" s="23">
        <v>1</v>
      </c>
      <c r="MN415" s="23">
        <v>0</v>
      </c>
      <c r="MO415" s="23">
        <v>0</v>
      </c>
      <c r="MP415" s="23">
        <v>0</v>
      </c>
      <c r="MQ415" s="23">
        <v>0</v>
      </c>
      <c r="MR415" s="23">
        <v>0</v>
      </c>
      <c r="MS415" s="23">
        <v>0</v>
      </c>
      <c r="MT415" s="23">
        <v>0</v>
      </c>
      <c r="MU415" s="23">
        <v>0</v>
      </c>
      <c r="MV415" s="23">
        <v>0</v>
      </c>
      <c r="MW415" s="23">
        <v>0</v>
      </c>
      <c r="MX415" s="23">
        <v>0</v>
      </c>
      <c r="MY415" s="23">
        <v>0</v>
      </c>
      <c r="OF415" s="23" t="s">
        <v>808</v>
      </c>
      <c r="OG415" s="23">
        <v>500</v>
      </c>
      <c r="OH415" s="23">
        <v>500</v>
      </c>
      <c r="OI415" s="23">
        <v>500</v>
      </c>
      <c r="OO415" s="23" t="s">
        <v>796</v>
      </c>
      <c r="OP415" s="23" t="s">
        <v>2128</v>
      </c>
      <c r="OR415" s="23" t="s">
        <v>781</v>
      </c>
      <c r="OS415" s="23" t="s">
        <v>837</v>
      </c>
      <c r="OT415" s="23">
        <v>0</v>
      </c>
      <c r="OU415" s="23">
        <v>1</v>
      </c>
      <c r="OV415" s="23">
        <v>0</v>
      </c>
      <c r="OW415" s="23">
        <v>0</v>
      </c>
      <c r="OX415" s="23">
        <v>0</v>
      </c>
      <c r="OY415" s="23">
        <v>0</v>
      </c>
      <c r="OZ415" s="23">
        <v>0</v>
      </c>
      <c r="PA415" s="23">
        <v>0</v>
      </c>
      <c r="PB415" s="23">
        <v>0</v>
      </c>
      <c r="PC415" s="23">
        <v>0</v>
      </c>
      <c r="PD415" s="23">
        <v>0</v>
      </c>
      <c r="PE415" s="23">
        <v>0</v>
      </c>
      <c r="PF415" s="23">
        <v>0</v>
      </c>
      <c r="PG415" s="23">
        <v>0</v>
      </c>
      <c r="PJ415" s="23" t="s">
        <v>808</v>
      </c>
      <c r="PK415" s="23">
        <v>200</v>
      </c>
      <c r="PL415" s="23">
        <v>100</v>
      </c>
      <c r="PM415" s="23">
        <v>75</v>
      </c>
      <c r="PS415" s="23" t="s">
        <v>794</v>
      </c>
      <c r="PV415" s="23" t="s">
        <v>785</v>
      </c>
      <c r="SV415" s="23" t="s">
        <v>808</v>
      </c>
      <c r="SW415" s="23">
        <v>150</v>
      </c>
      <c r="SX415" s="23">
        <v>100</v>
      </c>
      <c r="SY415" s="23">
        <v>100</v>
      </c>
      <c r="TE415" s="23" t="s">
        <v>782</v>
      </c>
      <c r="TG415" s="23" t="s">
        <v>783</v>
      </c>
      <c r="TH415" s="23" t="s">
        <v>781</v>
      </c>
      <c r="TI415" s="23" t="s">
        <v>837</v>
      </c>
      <c r="TJ415" s="23">
        <v>0</v>
      </c>
      <c r="TK415" s="23">
        <v>1</v>
      </c>
      <c r="TL415" s="23">
        <v>0</v>
      </c>
      <c r="TM415" s="23">
        <v>0</v>
      </c>
      <c r="TN415" s="23">
        <v>0</v>
      </c>
      <c r="TO415" s="23">
        <v>0</v>
      </c>
      <c r="TP415" s="23">
        <v>0</v>
      </c>
      <c r="TQ415" s="23">
        <v>0</v>
      </c>
      <c r="TR415" s="23">
        <v>0</v>
      </c>
      <c r="TS415" s="23">
        <v>0</v>
      </c>
      <c r="TT415" s="23">
        <v>0</v>
      </c>
      <c r="TU415" s="23">
        <v>0</v>
      </c>
      <c r="TV415" s="23">
        <v>0</v>
      </c>
      <c r="TW415" s="23">
        <v>0</v>
      </c>
      <c r="AAB415" s="23" t="s">
        <v>2171</v>
      </c>
      <c r="AAC415" s="25">
        <v>175626910</v>
      </c>
      <c r="AAD415" s="23">
        <v>44319.712962962964</v>
      </c>
      <c r="AAF415" s="23" t="s">
        <v>2172</v>
      </c>
      <c r="AAG415" s="23" t="s">
        <v>2173</v>
      </c>
      <c r="AAJ415" s="23">
        <v>452</v>
      </c>
    </row>
    <row r="416" spans="1:712" x14ac:dyDescent="0.3">
      <c r="A416" s="23" t="s">
        <v>3740</v>
      </c>
      <c r="B416" s="25">
        <v>44319.31125885417</v>
      </c>
      <c r="C416" s="25">
        <v>44319.319278993047</v>
      </c>
      <c r="D416" s="25">
        <v>44319</v>
      </c>
      <c r="E416" s="23" t="s">
        <v>3737</v>
      </c>
      <c r="F416" s="23" t="s">
        <v>1689</v>
      </c>
      <c r="G416" s="25">
        <v>44319</v>
      </c>
      <c r="H416" s="23" t="s">
        <v>1714</v>
      </c>
      <c r="I416" s="23" t="s">
        <v>899</v>
      </c>
      <c r="J416" s="23" t="s">
        <v>1923</v>
      </c>
      <c r="K416" s="23" t="s">
        <v>899</v>
      </c>
      <c r="L416" s="23" t="s">
        <v>793</v>
      </c>
      <c r="M416" s="23" t="s">
        <v>3741</v>
      </c>
      <c r="N416" s="23" t="s">
        <v>3742</v>
      </c>
      <c r="O416" s="23">
        <v>1</v>
      </c>
      <c r="P416" s="23">
        <v>1</v>
      </c>
      <c r="Q416" s="23">
        <v>1</v>
      </c>
      <c r="R416" s="23">
        <v>1</v>
      </c>
      <c r="S416" s="23">
        <v>1</v>
      </c>
      <c r="T416" s="23">
        <v>1</v>
      </c>
      <c r="U416" s="23">
        <v>0</v>
      </c>
      <c r="V416" s="23">
        <v>0</v>
      </c>
      <c r="W416" s="23">
        <v>0</v>
      </c>
      <c r="X416" s="23">
        <v>0</v>
      </c>
      <c r="Y416" s="23">
        <v>0</v>
      </c>
      <c r="Z416" s="23">
        <v>0</v>
      </c>
      <c r="AA416" s="23">
        <v>0</v>
      </c>
      <c r="AB416" s="23">
        <v>1</v>
      </c>
      <c r="AC416" s="23">
        <v>0</v>
      </c>
      <c r="AD416" s="23">
        <v>0</v>
      </c>
      <c r="AE416" s="23">
        <v>1</v>
      </c>
      <c r="AF416" s="23">
        <v>1</v>
      </c>
      <c r="AG416" s="23">
        <v>1</v>
      </c>
      <c r="AH416" s="23">
        <v>1</v>
      </c>
      <c r="AI416" s="23">
        <v>0</v>
      </c>
      <c r="AJ416" s="23">
        <v>0</v>
      </c>
      <c r="AK416" s="23">
        <v>0</v>
      </c>
      <c r="AL416" s="23" t="s">
        <v>781</v>
      </c>
      <c r="AN416" s="23">
        <v>2500</v>
      </c>
      <c r="AO416" s="23">
        <v>2500</v>
      </c>
      <c r="AU416" s="23" t="s">
        <v>782</v>
      </c>
      <c r="AW416" s="23" t="s">
        <v>783</v>
      </c>
      <c r="AX416" s="23" t="s">
        <v>781</v>
      </c>
      <c r="AY416" s="23" t="s">
        <v>837</v>
      </c>
      <c r="AZ416" s="23">
        <v>0</v>
      </c>
      <c r="BA416" s="23">
        <v>1</v>
      </c>
      <c r="BB416" s="23">
        <v>0</v>
      </c>
      <c r="BC416" s="23">
        <v>0</v>
      </c>
      <c r="BD416" s="23">
        <v>0</v>
      </c>
      <c r="BE416" s="23">
        <v>0</v>
      </c>
      <c r="BF416" s="23">
        <v>0</v>
      </c>
      <c r="BG416" s="23">
        <v>0</v>
      </c>
      <c r="BH416" s="23">
        <v>0</v>
      </c>
      <c r="BI416" s="23">
        <v>0</v>
      </c>
      <c r="BJ416" s="23">
        <v>0</v>
      </c>
      <c r="BK416" s="23">
        <v>0</v>
      </c>
      <c r="BL416" s="23">
        <v>0</v>
      </c>
      <c r="BM416" s="23">
        <v>0</v>
      </c>
      <c r="BP416" s="23" t="s">
        <v>781</v>
      </c>
      <c r="BR416" s="23">
        <v>1000</v>
      </c>
      <c r="BS416" s="23">
        <v>1000</v>
      </c>
      <c r="BY416" s="23" t="s">
        <v>782</v>
      </c>
      <c r="CA416" s="23" t="s">
        <v>783</v>
      </c>
      <c r="CB416" s="23" t="s">
        <v>781</v>
      </c>
      <c r="CC416" s="23" t="s">
        <v>837</v>
      </c>
      <c r="CD416" s="23">
        <v>0</v>
      </c>
      <c r="CE416" s="23">
        <v>1</v>
      </c>
      <c r="CF416" s="23">
        <v>0</v>
      </c>
      <c r="CG416" s="23">
        <v>0</v>
      </c>
      <c r="CH416" s="23">
        <v>0</v>
      </c>
      <c r="CI416" s="23">
        <v>0</v>
      </c>
      <c r="CJ416" s="23">
        <v>0</v>
      </c>
      <c r="CK416" s="23">
        <v>0</v>
      </c>
      <c r="CL416" s="23">
        <v>0</v>
      </c>
      <c r="CM416" s="23">
        <v>0</v>
      </c>
      <c r="CN416" s="23">
        <v>0</v>
      </c>
      <c r="CO416" s="23">
        <v>0</v>
      </c>
      <c r="CP416" s="23">
        <v>0</v>
      </c>
      <c r="CQ416" s="23">
        <v>0</v>
      </c>
      <c r="CT416" s="23" t="s">
        <v>781</v>
      </c>
      <c r="CV416" s="23">
        <v>10000</v>
      </c>
      <c r="CW416" s="23">
        <v>10000</v>
      </c>
      <c r="DC416" s="23" t="s">
        <v>782</v>
      </c>
      <c r="DE416" s="23" t="s">
        <v>783</v>
      </c>
      <c r="DF416" s="23" t="s">
        <v>781</v>
      </c>
      <c r="DG416" s="23" t="s">
        <v>837</v>
      </c>
      <c r="DH416" s="23">
        <v>0</v>
      </c>
      <c r="DI416" s="23">
        <v>1</v>
      </c>
      <c r="DJ416" s="23">
        <v>0</v>
      </c>
      <c r="DK416" s="23">
        <v>0</v>
      </c>
      <c r="DL416" s="23">
        <v>0</v>
      </c>
      <c r="DM416" s="23">
        <v>0</v>
      </c>
      <c r="DN416" s="23">
        <v>0</v>
      </c>
      <c r="DO416" s="23">
        <v>0</v>
      </c>
      <c r="DP416" s="23">
        <v>0</v>
      </c>
      <c r="DQ416" s="23">
        <v>0</v>
      </c>
      <c r="DR416" s="23">
        <v>0</v>
      </c>
      <c r="DS416" s="23">
        <v>0</v>
      </c>
      <c r="DT416" s="23">
        <v>0</v>
      </c>
      <c r="DU416" s="23">
        <v>0</v>
      </c>
      <c r="DX416" s="23" t="s">
        <v>781</v>
      </c>
      <c r="DZ416" s="23">
        <v>6000</v>
      </c>
      <c r="EA416" s="23">
        <v>6000</v>
      </c>
      <c r="EG416" s="23" t="s">
        <v>782</v>
      </c>
      <c r="EI416" s="23" t="s">
        <v>783</v>
      </c>
      <c r="EJ416" s="23" t="s">
        <v>781</v>
      </c>
      <c r="EK416" s="23" t="s">
        <v>837</v>
      </c>
      <c r="EL416" s="23">
        <v>0</v>
      </c>
      <c r="EM416" s="23">
        <v>1</v>
      </c>
      <c r="EN416" s="23">
        <v>0</v>
      </c>
      <c r="EO416" s="23">
        <v>0</v>
      </c>
      <c r="EP416" s="23">
        <v>0</v>
      </c>
      <c r="EQ416" s="23">
        <v>0</v>
      </c>
      <c r="ER416" s="23">
        <v>0</v>
      </c>
      <c r="ES416" s="23">
        <v>0</v>
      </c>
      <c r="ET416" s="23">
        <v>0</v>
      </c>
      <c r="EU416" s="23">
        <v>0</v>
      </c>
      <c r="EV416" s="23">
        <v>0</v>
      </c>
      <c r="EW416" s="23">
        <v>0</v>
      </c>
      <c r="EX416" s="23">
        <v>0</v>
      </c>
      <c r="EY416" s="23">
        <v>0</v>
      </c>
      <c r="FB416" s="23" t="s">
        <v>781</v>
      </c>
      <c r="FD416" s="23">
        <v>2500</v>
      </c>
      <c r="FE416" s="23">
        <v>2500</v>
      </c>
      <c r="FK416" s="23" t="s">
        <v>782</v>
      </c>
      <c r="FM416" s="23" t="s">
        <v>783</v>
      </c>
      <c r="FN416" s="23" t="s">
        <v>781</v>
      </c>
      <c r="FO416" s="23" t="s">
        <v>837</v>
      </c>
      <c r="FP416" s="23">
        <v>0</v>
      </c>
      <c r="FQ416" s="23">
        <v>1</v>
      </c>
      <c r="FR416" s="23">
        <v>0</v>
      </c>
      <c r="FS416" s="23">
        <v>0</v>
      </c>
      <c r="FT416" s="23">
        <v>0</v>
      </c>
      <c r="FU416" s="23">
        <v>0</v>
      </c>
      <c r="FV416" s="23">
        <v>0</v>
      </c>
      <c r="FW416" s="23">
        <v>0</v>
      </c>
      <c r="FX416" s="23">
        <v>0</v>
      </c>
      <c r="FY416" s="23">
        <v>0</v>
      </c>
      <c r="FZ416" s="23">
        <v>0</v>
      </c>
      <c r="GA416" s="23">
        <v>0</v>
      </c>
      <c r="GB416" s="23">
        <v>0</v>
      </c>
      <c r="GC416" s="23">
        <v>0</v>
      </c>
      <c r="GF416" s="23" t="s">
        <v>781</v>
      </c>
      <c r="GH416" s="23">
        <v>12000</v>
      </c>
      <c r="GM416" s="23" t="s">
        <v>782</v>
      </c>
      <c r="GO416" s="23" t="s">
        <v>783</v>
      </c>
      <c r="GP416" s="23" t="s">
        <v>781</v>
      </c>
      <c r="GQ416" s="23" t="s">
        <v>837</v>
      </c>
      <c r="GR416" s="23">
        <v>0</v>
      </c>
      <c r="GS416" s="23">
        <v>1</v>
      </c>
      <c r="GT416" s="23">
        <v>0</v>
      </c>
      <c r="GU416" s="23">
        <v>0</v>
      </c>
      <c r="GV416" s="23">
        <v>0</v>
      </c>
      <c r="GW416" s="23">
        <v>0</v>
      </c>
      <c r="GX416" s="23">
        <v>0</v>
      </c>
      <c r="GY416" s="23">
        <v>0</v>
      </c>
      <c r="GZ416" s="23">
        <v>0</v>
      </c>
      <c r="HA416" s="23">
        <v>0</v>
      </c>
      <c r="HB416" s="23">
        <v>0</v>
      </c>
      <c r="HC416" s="23">
        <v>0</v>
      </c>
      <c r="HD416" s="23">
        <v>0</v>
      </c>
      <c r="HE416" s="23">
        <v>0</v>
      </c>
      <c r="QN416" s="23" t="s">
        <v>781</v>
      </c>
      <c r="QP416" s="23">
        <v>1200</v>
      </c>
      <c r="QQ416" s="23">
        <v>1200</v>
      </c>
      <c r="QW416" s="23" t="s">
        <v>782</v>
      </c>
      <c r="QY416" s="23" t="s">
        <v>783</v>
      </c>
      <c r="QZ416" s="23" t="s">
        <v>781</v>
      </c>
      <c r="RA416" s="23" t="s">
        <v>837</v>
      </c>
      <c r="RB416" s="23">
        <v>0</v>
      </c>
      <c r="RC416" s="23">
        <v>1</v>
      </c>
      <c r="RD416" s="23">
        <v>0</v>
      </c>
      <c r="RE416" s="23">
        <v>0</v>
      </c>
      <c r="RF416" s="23">
        <v>0</v>
      </c>
      <c r="RG416" s="23">
        <v>0</v>
      </c>
      <c r="RH416" s="23">
        <v>0</v>
      </c>
      <c r="RI416" s="23">
        <v>0</v>
      </c>
      <c r="RJ416" s="23">
        <v>0</v>
      </c>
      <c r="RK416" s="23">
        <v>0</v>
      </c>
      <c r="RL416" s="23">
        <v>0</v>
      </c>
      <c r="RM416" s="23">
        <v>0</v>
      </c>
      <c r="RN416" s="23">
        <v>0</v>
      </c>
      <c r="RO416" s="23">
        <v>0</v>
      </c>
      <c r="RR416" s="23" t="s">
        <v>808</v>
      </c>
      <c r="RS416" s="23">
        <v>200</v>
      </c>
      <c r="RT416" s="23">
        <v>100</v>
      </c>
      <c r="RU416" s="23">
        <v>100</v>
      </c>
      <c r="SA416" s="23" t="s">
        <v>782</v>
      </c>
      <c r="SC416" s="23" t="s">
        <v>783</v>
      </c>
      <c r="SD416" s="23" t="s">
        <v>781</v>
      </c>
      <c r="SE416" s="23" t="s">
        <v>837</v>
      </c>
      <c r="SF416" s="23">
        <v>0</v>
      </c>
      <c r="SG416" s="23">
        <v>1</v>
      </c>
      <c r="SH416" s="23">
        <v>0</v>
      </c>
      <c r="SI416" s="23">
        <v>0</v>
      </c>
      <c r="SJ416" s="23">
        <v>0</v>
      </c>
      <c r="SK416" s="23">
        <v>0</v>
      </c>
      <c r="SL416" s="23">
        <v>0</v>
      </c>
      <c r="SM416" s="23">
        <v>0</v>
      </c>
      <c r="SN416" s="23">
        <v>0</v>
      </c>
      <c r="SO416" s="23">
        <v>0</v>
      </c>
      <c r="SP416" s="23">
        <v>0</v>
      </c>
      <c r="SQ416" s="23">
        <v>0</v>
      </c>
      <c r="SR416" s="23">
        <v>0</v>
      </c>
      <c r="SS416" s="23">
        <v>0</v>
      </c>
      <c r="TZ416" s="23" t="s">
        <v>781</v>
      </c>
      <c r="UB416" s="23">
        <v>200</v>
      </c>
      <c r="UC416" s="23">
        <v>200</v>
      </c>
      <c r="UI416" s="23" t="s">
        <v>782</v>
      </c>
      <c r="UK416" s="23" t="s">
        <v>783</v>
      </c>
      <c r="UL416" s="23" t="s">
        <v>781</v>
      </c>
      <c r="UM416" s="23" t="s">
        <v>837</v>
      </c>
      <c r="UN416" s="23">
        <v>0</v>
      </c>
      <c r="UO416" s="23">
        <v>1</v>
      </c>
      <c r="UP416" s="23">
        <v>0</v>
      </c>
      <c r="UQ416" s="23">
        <v>0</v>
      </c>
      <c r="UR416" s="23">
        <v>0</v>
      </c>
      <c r="US416" s="23">
        <v>0</v>
      </c>
      <c r="UT416" s="23">
        <v>0</v>
      </c>
      <c r="UU416" s="23">
        <v>0</v>
      </c>
      <c r="UV416" s="23">
        <v>0</v>
      </c>
      <c r="UW416" s="23">
        <v>0</v>
      </c>
      <c r="UX416" s="23">
        <v>0</v>
      </c>
      <c r="UY416" s="23">
        <v>0</v>
      </c>
      <c r="UZ416" s="23">
        <v>0</v>
      </c>
      <c r="VA416" s="23">
        <v>0</v>
      </c>
      <c r="VD416" s="23" t="s">
        <v>781</v>
      </c>
      <c r="VF416" s="23">
        <v>1000</v>
      </c>
      <c r="VG416" s="23">
        <v>1000</v>
      </c>
      <c r="VM416" s="23" t="s">
        <v>782</v>
      </c>
      <c r="VO416" s="23" t="s">
        <v>783</v>
      </c>
      <c r="VP416" s="23" t="s">
        <v>781</v>
      </c>
      <c r="VQ416" s="23" t="s">
        <v>837</v>
      </c>
      <c r="VR416" s="23">
        <v>0</v>
      </c>
      <c r="VS416" s="23">
        <v>1</v>
      </c>
      <c r="VT416" s="23">
        <v>0</v>
      </c>
      <c r="VU416" s="23">
        <v>0</v>
      </c>
      <c r="VV416" s="23">
        <v>0</v>
      </c>
      <c r="VW416" s="23">
        <v>0</v>
      </c>
      <c r="VX416" s="23">
        <v>0</v>
      </c>
      <c r="VY416" s="23">
        <v>0</v>
      </c>
      <c r="VZ416" s="23">
        <v>0</v>
      </c>
      <c r="WA416" s="23">
        <v>0</v>
      </c>
      <c r="WB416" s="23">
        <v>0</v>
      </c>
      <c r="WC416" s="23">
        <v>0</v>
      </c>
      <c r="WD416" s="23">
        <v>0</v>
      </c>
      <c r="WE416" s="23">
        <v>0</v>
      </c>
      <c r="WH416" s="23" t="s">
        <v>781</v>
      </c>
      <c r="WJ416" s="23">
        <v>2000</v>
      </c>
      <c r="WK416" s="23">
        <v>2000</v>
      </c>
      <c r="WQ416" s="23" t="s">
        <v>782</v>
      </c>
      <c r="WS416" s="23" t="s">
        <v>783</v>
      </c>
      <c r="WT416" s="23" t="s">
        <v>781</v>
      </c>
      <c r="WU416" s="23" t="s">
        <v>837</v>
      </c>
      <c r="WV416" s="23">
        <v>0</v>
      </c>
      <c r="WW416" s="23">
        <v>1</v>
      </c>
      <c r="WX416" s="23">
        <v>0</v>
      </c>
      <c r="WY416" s="23">
        <v>0</v>
      </c>
      <c r="WZ416" s="23">
        <v>0</v>
      </c>
      <c r="XA416" s="23">
        <v>0</v>
      </c>
      <c r="XB416" s="23">
        <v>0</v>
      </c>
      <c r="XC416" s="23">
        <v>0</v>
      </c>
      <c r="XD416" s="23">
        <v>0</v>
      </c>
      <c r="XE416" s="23">
        <v>0</v>
      </c>
      <c r="XF416" s="23">
        <v>0</v>
      </c>
      <c r="XG416" s="23">
        <v>0</v>
      </c>
      <c r="XH416" s="23">
        <v>0</v>
      </c>
      <c r="XI416" s="23">
        <v>0</v>
      </c>
      <c r="AAB416" s="23" t="s">
        <v>2171</v>
      </c>
      <c r="AAC416" s="25">
        <v>175626924</v>
      </c>
      <c r="AAD416" s="23">
        <v>44319.713009259263</v>
      </c>
      <c r="AAF416" s="23" t="s">
        <v>2172</v>
      </c>
      <c r="AAG416" s="23" t="s">
        <v>2173</v>
      </c>
      <c r="AAJ416" s="23">
        <v>453</v>
      </c>
    </row>
    <row r="417" spans="1:712" x14ac:dyDescent="0.3">
      <c r="A417" s="23" t="s">
        <v>3743</v>
      </c>
      <c r="B417" s="25">
        <v>44319.31981148148</v>
      </c>
      <c r="C417" s="25">
        <v>44319.32391107639</v>
      </c>
      <c r="D417" s="25">
        <v>44319</v>
      </c>
      <c r="E417" s="23" t="s">
        <v>3737</v>
      </c>
      <c r="F417" s="23" t="s">
        <v>1689</v>
      </c>
      <c r="G417" s="25">
        <v>44319</v>
      </c>
      <c r="H417" s="23" t="s">
        <v>1714</v>
      </c>
      <c r="I417" s="23" t="s">
        <v>899</v>
      </c>
      <c r="J417" s="23" t="s">
        <v>1923</v>
      </c>
      <c r="K417" s="23" t="s">
        <v>899</v>
      </c>
      <c r="L417" s="23" t="s">
        <v>793</v>
      </c>
      <c r="M417" s="23" t="s">
        <v>2324</v>
      </c>
      <c r="N417" s="23" t="s">
        <v>3744</v>
      </c>
      <c r="O417" s="23">
        <v>0</v>
      </c>
      <c r="P417" s="23">
        <v>0</v>
      </c>
      <c r="Q417" s="23">
        <v>0</v>
      </c>
      <c r="R417" s="23">
        <v>0</v>
      </c>
      <c r="S417" s="23">
        <v>0</v>
      </c>
      <c r="T417" s="23">
        <v>0</v>
      </c>
      <c r="U417" s="23">
        <v>0</v>
      </c>
      <c r="V417" s="23">
        <v>0</v>
      </c>
      <c r="W417" s="23">
        <v>1</v>
      </c>
      <c r="X417" s="23">
        <v>1</v>
      </c>
      <c r="Y417" s="23">
        <v>0</v>
      </c>
      <c r="Z417" s="23">
        <v>1</v>
      </c>
      <c r="AA417" s="23">
        <v>1</v>
      </c>
      <c r="AB417" s="23">
        <v>0</v>
      </c>
      <c r="AC417" s="23">
        <v>1</v>
      </c>
      <c r="AD417" s="23">
        <v>0</v>
      </c>
      <c r="AE417" s="23">
        <v>0</v>
      </c>
      <c r="AF417" s="23">
        <v>0</v>
      </c>
      <c r="AG417" s="23">
        <v>0</v>
      </c>
      <c r="AH417" s="23">
        <v>0</v>
      </c>
      <c r="AI417" s="23">
        <v>0</v>
      </c>
      <c r="AJ417" s="23">
        <v>0</v>
      </c>
      <c r="AK417" s="23">
        <v>0</v>
      </c>
      <c r="JP417" s="23" t="s">
        <v>808</v>
      </c>
      <c r="JQ417" s="23">
        <v>350</v>
      </c>
      <c r="JR417" s="23">
        <v>300</v>
      </c>
      <c r="JS417" s="23">
        <v>300</v>
      </c>
      <c r="JY417" s="23" t="s">
        <v>796</v>
      </c>
      <c r="JZ417" s="23" t="s">
        <v>824</v>
      </c>
      <c r="KB417" s="23" t="s">
        <v>781</v>
      </c>
      <c r="KC417" s="23" t="s">
        <v>837</v>
      </c>
      <c r="KD417" s="23">
        <v>0</v>
      </c>
      <c r="KE417" s="23">
        <v>1</v>
      </c>
      <c r="KF417" s="23">
        <v>0</v>
      </c>
      <c r="KG417" s="23">
        <v>0</v>
      </c>
      <c r="KH417" s="23">
        <v>0</v>
      </c>
      <c r="KI417" s="23">
        <v>0</v>
      </c>
      <c r="KJ417" s="23">
        <v>0</v>
      </c>
      <c r="KK417" s="23">
        <v>0</v>
      </c>
      <c r="KL417" s="23">
        <v>0</v>
      </c>
      <c r="KM417" s="23">
        <v>0</v>
      </c>
      <c r="KN417" s="23">
        <v>0</v>
      </c>
      <c r="KO417" s="23">
        <v>0</v>
      </c>
      <c r="KP417" s="23">
        <v>0</v>
      </c>
      <c r="KQ417" s="23">
        <v>0</v>
      </c>
      <c r="KT417" s="23" t="s">
        <v>808</v>
      </c>
      <c r="KU417" s="23">
        <v>500</v>
      </c>
      <c r="KV417" s="23">
        <v>100</v>
      </c>
      <c r="KW417" s="23">
        <v>100</v>
      </c>
      <c r="LC417" s="23" t="s">
        <v>807</v>
      </c>
      <c r="LF417" s="23" t="s">
        <v>781</v>
      </c>
      <c r="LG417" s="23" t="s">
        <v>837</v>
      </c>
      <c r="LH417" s="23">
        <v>0</v>
      </c>
      <c r="LI417" s="23">
        <v>1</v>
      </c>
      <c r="LJ417" s="23">
        <v>0</v>
      </c>
      <c r="LK417" s="23">
        <v>0</v>
      </c>
      <c r="LL417" s="23">
        <v>0</v>
      </c>
      <c r="LM417" s="23">
        <v>0</v>
      </c>
      <c r="LN417" s="23">
        <v>0</v>
      </c>
      <c r="LO417" s="23">
        <v>0</v>
      </c>
      <c r="LP417" s="23">
        <v>0</v>
      </c>
      <c r="LQ417" s="23">
        <v>0</v>
      </c>
      <c r="LR417" s="23">
        <v>0</v>
      </c>
      <c r="LS417" s="23">
        <v>0</v>
      </c>
      <c r="LT417" s="23">
        <v>0</v>
      </c>
      <c r="LU417" s="23">
        <v>0</v>
      </c>
      <c r="OF417" s="23" t="s">
        <v>808</v>
      </c>
      <c r="OG417" s="23">
        <v>500</v>
      </c>
      <c r="OH417" s="23">
        <v>500</v>
      </c>
      <c r="OI417" s="23">
        <v>500</v>
      </c>
      <c r="OO417" s="23" t="s">
        <v>807</v>
      </c>
      <c r="OR417" s="23" t="s">
        <v>781</v>
      </c>
      <c r="OS417" s="23" t="s">
        <v>837</v>
      </c>
      <c r="OT417" s="23">
        <v>0</v>
      </c>
      <c r="OU417" s="23">
        <v>1</v>
      </c>
      <c r="OV417" s="23">
        <v>0</v>
      </c>
      <c r="OW417" s="23">
        <v>0</v>
      </c>
      <c r="OX417" s="23">
        <v>0</v>
      </c>
      <c r="OY417" s="23">
        <v>0</v>
      </c>
      <c r="OZ417" s="23">
        <v>0</v>
      </c>
      <c r="PA417" s="23">
        <v>0</v>
      </c>
      <c r="PB417" s="23">
        <v>0</v>
      </c>
      <c r="PC417" s="23">
        <v>0</v>
      </c>
      <c r="PD417" s="23">
        <v>0</v>
      </c>
      <c r="PE417" s="23">
        <v>0</v>
      </c>
      <c r="PF417" s="23">
        <v>0</v>
      </c>
      <c r="PG417" s="23">
        <v>0</v>
      </c>
      <c r="PJ417" s="23" t="s">
        <v>808</v>
      </c>
      <c r="PK417" s="23">
        <v>200</v>
      </c>
      <c r="PL417" s="23">
        <v>100</v>
      </c>
      <c r="PM417" s="23">
        <v>75</v>
      </c>
      <c r="PS417" s="23" t="s">
        <v>807</v>
      </c>
      <c r="PV417" s="23" t="s">
        <v>781</v>
      </c>
      <c r="PW417" s="23" t="s">
        <v>837</v>
      </c>
      <c r="PX417" s="23">
        <v>0</v>
      </c>
      <c r="PY417" s="23">
        <v>1</v>
      </c>
      <c r="PZ417" s="23">
        <v>0</v>
      </c>
      <c r="QA417" s="23">
        <v>0</v>
      </c>
      <c r="QB417" s="23">
        <v>0</v>
      </c>
      <c r="QC417" s="23">
        <v>0</v>
      </c>
      <c r="QD417" s="23">
        <v>0</v>
      </c>
      <c r="QE417" s="23">
        <v>0</v>
      </c>
      <c r="QF417" s="23">
        <v>0</v>
      </c>
      <c r="QG417" s="23">
        <v>0</v>
      </c>
      <c r="QH417" s="23">
        <v>0</v>
      </c>
      <c r="QI417" s="23">
        <v>0</v>
      </c>
      <c r="QJ417" s="23">
        <v>0</v>
      </c>
      <c r="QK417" s="23">
        <v>0</v>
      </c>
      <c r="SV417" s="23" t="s">
        <v>808</v>
      </c>
      <c r="SW417" s="23">
        <v>150</v>
      </c>
      <c r="SX417" s="23">
        <v>75</v>
      </c>
      <c r="SY417" s="23">
        <v>75</v>
      </c>
      <c r="TE417" s="23" t="s">
        <v>782</v>
      </c>
      <c r="TG417" s="23" t="s">
        <v>783</v>
      </c>
      <c r="TH417" s="23" t="s">
        <v>781</v>
      </c>
      <c r="TI417" s="23" t="s">
        <v>837</v>
      </c>
      <c r="TJ417" s="23">
        <v>0</v>
      </c>
      <c r="TK417" s="23">
        <v>1</v>
      </c>
      <c r="TL417" s="23">
        <v>0</v>
      </c>
      <c r="TM417" s="23">
        <v>0</v>
      </c>
      <c r="TN417" s="23">
        <v>0</v>
      </c>
      <c r="TO417" s="23">
        <v>0</v>
      </c>
      <c r="TP417" s="23">
        <v>0</v>
      </c>
      <c r="TQ417" s="23">
        <v>0</v>
      </c>
      <c r="TR417" s="23">
        <v>0</v>
      </c>
      <c r="TS417" s="23">
        <v>0</v>
      </c>
      <c r="TT417" s="23">
        <v>0</v>
      </c>
      <c r="TU417" s="23">
        <v>0</v>
      </c>
      <c r="TV417" s="23">
        <v>0</v>
      </c>
      <c r="TW417" s="23">
        <v>0</v>
      </c>
      <c r="AAB417" s="23" t="s">
        <v>2171</v>
      </c>
      <c r="AAC417" s="25">
        <v>175626966</v>
      </c>
      <c r="AAD417" s="23">
        <v>44319.713159722218</v>
      </c>
      <c r="AAF417" s="23" t="s">
        <v>2172</v>
      </c>
      <c r="AAG417" s="23" t="s">
        <v>2173</v>
      </c>
      <c r="AAJ417" s="23">
        <v>454</v>
      </c>
    </row>
    <row r="418" spans="1:712" x14ac:dyDescent="0.3">
      <c r="A418" s="23" t="s">
        <v>3745</v>
      </c>
      <c r="B418" s="25">
        <v>44319.324275069448</v>
      </c>
      <c r="C418" s="25">
        <v>44319.33099268518</v>
      </c>
      <c r="D418" s="25">
        <v>44319</v>
      </c>
      <c r="E418" s="23" t="s">
        <v>3737</v>
      </c>
      <c r="F418" s="23" t="s">
        <v>1689</v>
      </c>
      <c r="G418" s="25">
        <v>44319</v>
      </c>
      <c r="H418" s="23" t="s">
        <v>1714</v>
      </c>
      <c r="I418" s="23" t="s">
        <v>899</v>
      </c>
      <c r="J418" s="23" t="s">
        <v>1923</v>
      </c>
      <c r="K418" s="23" t="s">
        <v>899</v>
      </c>
      <c r="L418" s="23" t="s">
        <v>793</v>
      </c>
      <c r="M418" s="23" t="s">
        <v>3746</v>
      </c>
      <c r="N418" s="23" t="s">
        <v>3747</v>
      </c>
      <c r="O418" s="23">
        <v>1</v>
      </c>
      <c r="P418" s="23">
        <v>1</v>
      </c>
      <c r="Q418" s="23">
        <v>1</v>
      </c>
      <c r="R418" s="23">
        <v>1</v>
      </c>
      <c r="S418" s="23">
        <v>1</v>
      </c>
      <c r="T418" s="23">
        <v>1</v>
      </c>
      <c r="U418" s="23">
        <v>1</v>
      </c>
      <c r="V418" s="23">
        <v>1</v>
      </c>
      <c r="W418" s="23">
        <v>0</v>
      </c>
      <c r="X418" s="23">
        <v>0</v>
      </c>
      <c r="Y418" s="23">
        <v>1</v>
      </c>
      <c r="Z418" s="23">
        <v>0</v>
      </c>
      <c r="AA418" s="23">
        <v>0</v>
      </c>
      <c r="AB418" s="23">
        <v>1</v>
      </c>
      <c r="AC418" s="23">
        <v>0</v>
      </c>
      <c r="AD418" s="23">
        <v>0</v>
      </c>
      <c r="AE418" s="23">
        <v>1</v>
      </c>
      <c r="AF418" s="23">
        <v>1</v>
      </c>
      <c r="AG418" s="23">
        <v>0</v>
      </c>
      <c r="AH418" s="23">
        <v>0</v>
      </c>
      <c r="AI418" s="23">
        <v>0</v>
      </c>
      <c r="AJ418" s="23">
        <v>0</v>
      </c>
      <c r="AK418" s="23">
        <v>0</v>
      </c>
      <c r="AL418" s="23" t="s">
        <v>781</v>
      </c>
      <c r="AN418" s="23">
        <v>3000</v>
      </c>
      <c r="AO418" s="23">
        <v>3000</v>
      </c>
      <c r="AU418" s="23" t="s">
        <v>782</v>
      </c>
      <c r="AW418" s="23" t="s">
        <v>783</v>
      </c>
      <c r="AX418" s="23" t="s">
        <v>781</v>
      </c>
      <c r="AY418" s="23" t="s">
        <v>837</v>
      </c>
      <c r="AZ418" s="23">
        <v>0</v>
      </c>
      <c r="BA418" s="23">
        <v>1</v>
      </c>
      <c r="BB418" s="23">
        <v>0</v>
      </c>
      <c r="BC418" s="23">
        <v>0</v>
      </c>
      <c r="BD418" s="23">
        <v>0</v>
      </c>
      <c r="BE418" s="23">
        <v>0</v>
      </c>
      <c r="BF418" s="23">
        <v>0</v>
      </c>
      <c r="BG418" s="23">
        <v>0</v>
      </c>
      <c r="BH418" s="23">
        <v>0</v>
      </c>
      <c r="BI418" s="23">
        <v>0</v>
      </c>
      <c r="BJ418" s="23">
        <v>0</v>
      </c>
      <c r="BK418" s="23">
        <v>0</v>
      </c>
      <c r="BL418" s="23">
        <v>0</v>
      </c>
      <c r="BM418" s="23">
        <v>0</v>
      </c>
      <c r="BP418" s="23" t="s">
        <v>781</v>
      </c>
      <c r="BR418" s="23">
        <v>1000</v>
      </c>
      <c r="BS418" s="23">
        <v>1000</v>
      </c>
      <c r="BY418" s="23" t="s">
        <v>782</v>
      </c>
      <c r="CA418" s="23" t="s">
        <v>783</v>
      </c>
      <c r="CB418" s="23" t="s">
        <v>781</v>
      </c>
      <c r="CC418" s="23" t="s">
        <v>837</v>
      </c>
      <c r="CD418" s="23">
        <v>0</v>
      </c>
      <c r="CE418" s="23">
        <v>1</v>
      </c>
      <c r="CF418" s="23">
        <v>0</v>
      </c>
      <c r="CG418" s="23">
        <v>0</v>
      </c>
      <c r="CH418" s="23">
        <v>0</v>
      </c>
      <c r="CI418" s="23">
        <v>0</v>
      </c>
      <c r="CJ418" s="23">
        <v>0</v>
      </c>
      <c r="CK418" s="23">
        <v>0</v>
      </c>
      <c r="CL418" s="23">
        <v>0</v>
      </c>
      <c r="CM418" s="23">
        <v>0</v>
      </c>
      <c r="CN418" s="23">
        <v>0</v>
      </c>
      <c r="CO418" s="23">
        <v>0</v>
      </c>
      <c r="CP418" s="23">
        <v>0</v>
      </c>
      <c r="CQ418" s="23">
        <v>0</v>
      </c>
      <c r="CT418" s="23" t="s">
        <v>781</v>
      </c>
      <c r="CV418" s="23">
        <v>5000</v>
      </c>
      <c r="CW418" s="23">
        <v>5000</v>
      </c>
      <c r="DC418" s="23" t="s">
        <v>782</v>
      </c>
      <c r="DE418" s="23" t="s">
        <v>783</v>
      </c>
      <c r="DF418" s="23" t="s">
        <v>781</v>
      </c>
      <c r="DG418" s="23" t="s">
        <v>837</v>
      </c>
      <c r="DH418" s="23">
        <v>0</v>
      </c>
      <c r="DI418" s="23">
        <v>1</v>
      </c>
      <c r="DJ418" s="23">
        <v>0</v>
      </c>
      <c r="DK418" s="23">
        <v>0</v>
      </c>
      <c r="DL418" s="23">
        <v>0</v>
      </c>
      <c r="DM418" s="23">
        <v>0</v>
      </c>
      <c r="DN418" s="23">
        <v>0</v>
      </c>
      <c r="DO418" s="23">
        <v>0</v>
      </c>
      <c r="DP418" s="23">
        <v>0</v>
      </c>
      <c r="DQ418" s="23">
        <v>0</v>
      </c>
      <c r="DR418" s="23">
        <v>0</v>
      </c>
      <c r="DS418" s="23">
        <v>0</v>
      </c>
      <c r="DT418" s="23">
        <v>0</v>
      </c>
      <c r="DU418" s="23">
        <v>0</v>
      </c>
      <c r="DX418" s="23" t="s">
        <v>781</v>
      </c>
      <c r="DZ418" s="23">
        <v>5000</v>
      </c>
      <c r="EA418" s="23">
        <v>5000</v>
      </c>
      <c r="EG418" s="23" t="s">
        <v>782</v>
      </c>
      <c r="EI418" s="23" t="s">
        <v>783</v>
      </c>
      <c r="EJ418" s="23" t="s">
        <v>781</v>
      </c>
      <c r="EK418" s="23" t="s">
        <v>837</v>
      </c>
      <c r="EL418" s="23">
        <v>0</v>
      </c>
      <c r="EM418" s="23">
        <v>1</v>
      </c>
      <c r="EN418" s="23">
        <v>0</v>
      </c>
      <c r="EO418" s="23">
        <v>0</v>
      </c>
      <c r="EP418" s="23">
        <v>0</v>
      </c>
      <c r="EQ418" s="23">
        <v>0</v>
      </c>
      <c r="ER418" s="23">
        <v>0</v>
      </c>
      <c r="ES418" s="23">
        <v>0</v>
      </c>
      <c r="ET418" s="23">
        <v>0</v>
      </c>
      <c r="EU418" s="23">
        <v>0</v>
      </c>
      <c r="EV418" s="23">
        <v>0</v>
      </c>
      <c r="EW418" s="23">
        <v>0</v>
      </c>
      <c r="EX418" s="23">
        <v>0</v>
      </c>
      <c r="EY418" s="23">
        <v>0</v>
      </c>
      <c r="FB418" s="23" t="s">
        <v>781</v>
      </c>
      <c r="FD418" s="23">
        <v>3000</v>
      </c>
      <c r="FE418" s="23">
        <v>3000</v>
      </c>
      <c r="FK418" s="23" t="s">
        <v>796</v>
      </c>
      <c r="FL418" s="23" t="s">
        <v>2128</v>
      </c>
      <c r="FN418" s="23" t="s">
        <v>781</v>
      </c>
      <c r="FO418" s="23" t="s">
        <v>837</v>
      </c>
      <c r="FP418" s="23">
        <v>0</v>
      </c>
      <c r="FQ418" s="23">
        <v>1</v>
      </c>
      <c r="FR418" s="23">
        <v>0</v>
      </c>
      <c r="FS418" s="23">
        <v>0</v>
      </c>
      <c r="FT418" s="23">
        <v>0</v>
      </c>
      <c r="FU418" s="23">
        <v>0</v>
      </c>
      <c r="FV418" s="23">
        <v>0</v>
      </c>
      <c r="FW418" s="23">
        <v>0</v>
      </c>
      <c r="FX418" s="23">
        <v>0</v>
      </c>
      <c r="FY418" s="23">
        <v>0</v>
      </c>
      <c r="FZ418" s="23">
        <v>0</v>
      </c>
      <c r="GA418" s="23">
        <v>0</v>
      </c>
      <c r="GB418" s="23">
        <v>0</v>
      </c>
      <c r="GC418" s="23">
        <v>0</v>
      </c>
      <c r="GF418" s="23" t="s">
        <v>781</v>
      </c>
      <c r="GH418" s="23">
        <v>15000</v>
      </c>
      <c r="GM418" s="23" t="s">
        <v>782</v>
      </c>
      <c r="GO418" s="23" t="s">
        <v>783</v>
      </c>
      <c r="GP418" s="23" t="s">
        <v>781</v>
      </c>
      <c r="GQ418" s="23" t="s">
        <v>837</v>
      </c>
      <c r="GR418" s="23">
        <v>0</v>
      </c>
      <c r="GS418" s="23">
        <v>1</v>
      </c>
      <c r="GT418" s="23">
        <v>0</v>
      </c>
      <c r="GU418" s="23">
        <v>0</v>
      </c>
      <c r="GV418" s="23">
        <v>0</v>
      </c>
      <c r="GW418" s="23">
        <v>0</v>
      </c>
      <c r="GX418" s="23">
        <v>0</v>
      </c>
      <c r="GY418" s="23">
        <v>0</v>
      </c>
      <c r="GZ418" s="23">
        <v>0</v>
      </c>
      <c r="HA418" s="23">
        <v>0</v>
      </c>
      <c r="HB418" s="23">
        <v>0</v>
      </c>
      <c r="HC418" s="23">
        <v>0</v>
      </c>
      <c r="HD418" s="23">
        <v>0</v>
      </c>
      <c r="HE418" s="23">
        <v>0</v>
      </c>
      <c r="HH418" s="23" t="s">
        <v>781</v>
      </c>
      <c r="HJ418" s="23">
        <v>4500</v>
      </c>
      <c r="HK418" s="23">
        <v>4500</v>
      </c>
      <c r="HQ418" s="23" t="s">
        <v>782</v>
      </c>
      <c r="HS418" s="23" t="s">
        <v>783</v>
      </c>
      <c r="HT418" s="23" t="s">
        <v>781</v>
      </c>
      <c r="HU418" s="23" t="s">
        <v>837</v>
      </c>
      <c r="HV418" s="23">
        <v>0</v>
      </c>
      <c r="HW418" s="23">
        <v>1</v>
      </c>
      <c r="HX418" s="23">
        <v>0</v>
      </c>
      <c r="HY418" s="23">
        <v>0</v>
      </c>
      <c r="HZ418" s="23">
        <v>0</v>
      </c>
      <c r="IA418" s="23">
        <v>0</v>
      </c>
      <c r="IB418" s="23">
        <v>0</v>
      </c>
      <c r="IC418" s="23">
        <v>0</v>
      </c>
      <c r="ID418" s="23">
        <v>0</v>
      </c>
      <c r="IE418" s="23">
        <v>0</v>
      </c>
      <c r="IF418" s="23">
        <v>0</v>
      </c>
      <c r="IG418" s="23">
        <v>0</v>
      </c>
      <c r="IH418" s="23">
        <v>0</v>
      </c>
      <c r="II418" s="23">
        <v>0</v>
      </c>
      <c r="IL418" s="23" t="s">
        <v>781</v>
      </c>
      <c r="IN418" s="23">
        <v>4000</v>
      </c>
      <c r="IO418" s="23">
        <v>4000</v>
      </c>
      <c r="IU418" s="23" t="s">
        <v>782</v>
      </c>
      <c r="IW418" s="23" t="s">
        <v>783</v>
      </c>
      <c r="IX418" s="23" t="s">
        <v>781</v>
      </c>
      <c r="IY418" s="23" t="s">
        <v>837</v>
      </c>
      <c r="IZ418" s="23">
        <v>0</v>
      </c>
      <c r="JA418" s="23">
        <v>1</v>
      </c>
      <c r="JB418" s="23">
        <v>0</v>
      </c>
      <c r="JC418" s="23">
        <v>0</v>
      </c>
      <c r="JD418" s="23">
        <v>0</v>
      </c>
      <c r="JE418" s="23">
        <v>0</v>
      </c>
      <c r="JF418" s="23">
        <v>0</v>
      </c>
      <c r="JG418" s="23">
        <v>0</v>
      </c>
      <c r="JH418" s="23">
        <v>0</v>
      </c>
      <c r="JI418" s="23">
        <v>0</v>
      </c>
      <c r="JJ418" s="23">
        <v>0</v>
      </c>
      <c r="JK418" s="23">
        <v>0</v>
      </c>
      <c r="JL418" s="23">
        <v>0</v>
      </c>
      <c r="JM418" s="23">
        <v>0</v>
      </c>
      <c r="LX418" s="23" t="s">
        <v>808</v>
      </c>
      <c r="LY418" s="23">
        <v>500</v>
      </c>
      <c r="LZ418" s="23">
        <v>200</v>
      </c>
      <c r="MA418" s="23">
        <v>200</v>
      </c>
      <c r="MG418" s="23" t="s">
        <v>782</v>
      </c>
      <c r="MI418" s="23" t="s">
        <v>783</v>
      </c>
      <c r="MJ418" s="23" t="s">
        <v>781</v>
      </c>
      <c r="MK418" s="23" t="s">
        <v>810</v>
      </c>
      <c r="ML418" s="23">
        <v>0</v>
      </c>
      <c r="MM418" s="23">
        <v>0</v>
      </c>
      <c r="MN418" s="23">
        <v>0</v>
      </c>
      <c r="MO418" s="23">
        <v>0</v>
      </c>
      <c r="MP418" s="23">
        <v>0</v>
      </c>
      <c r="MQ418" s="23">
        <v>1</v>
      </c>
      <c r="MR418" s="23">
        <v>0</v>
      </c>
      <c r="MS418" s="23">
        <v>0</v>
      </c>
      <c r="MT418" s="23">
        <v>0</v>
      </c>
      <c r="MU418" s="23">
        <v>0</v>
      </c>
      <c r="MV418" s="23">
        <v>0</v>
      </c>
      <c r="MW418" s="23">
        <v>0</v>
      </c>
      <c r="MX418" s="23">
        <v>0</v>
      </c>
      <c r="MY418" s="23">
        <v>0</v>
      </c>
      <c r="QN418" s="23" t="s">
        <v>781</v>
      </c>
      <c r="QP418" s="23">
        <v>1300</v>
      </c>
      <c r="QQ418" s="23">
        <v>1300</v>
      </c>
      <c r="QW418" s="23" t="s">
        <v>782</v>
      </c>
      <c r="QY418" s="23" t="s">
        <v>783</v>
      </c>
      <c r="QZ418" s="23" t="s">
        <v>781</v>
      </c>
      <c r="RA418" s="23" t="s">
        <v>837</v>
      </c>
      <c r="RB418" s="23">
        <v>0</v>
      </c>
      <c r="RC418" s="23">
        <v>1</v>
      </c>
      <c r="RD418" s="23">
        <v>0</v>
      </c>
      <c r="RE418" s="23">
        <v>0</v>
      </c>
      <c r="RF418" s="23">
        <v>0</v>
      </c>
      <c r="RG418" s="23">
        <v>0</v>
      </c>
      <c r="RH418" s="23">
        <v>0</v>
      </c>
      <c r="RI418" s="23">
        <v>0</v>
      </c>
      <c r="RJ418" s="23">
        <v>0</v>
      </c>
      <c r="RK418" s="23">
        <v>0</v>
      </c>
      <c r="RL418" s="23">
        <v>0</v>
      </c>
      <c r="RM418" s="23">
        <v>0</v>
      </c>
      <c r="RN418" s="23">
        <v>0</v>
      </c>
      <c r="RO418" s="23">
        <v>0</v>
      </c>
      <c r="RR418" s="23" t="s">
        <v>808</v>
      </c>
      <c r="RS418" s="23">
        <v>150</v>
      </c>
      <c r="RT418" s="23">
        <v>75</v>
      </c>
      <c r="RU418" s="23">
        <v>100</v>
      </c>
      <c r="SA418" s="23" t="s">
        <v>782</v>
      </c>
      <c r="SC418" s="23" t="s">
        <v>783</v>
      </c>
      <c r="SD418" s="23" t="s">
        <v>781</v>
      </c>
      <c r="SE418" s="23" t="s">
        <v>837</v>
      </c>
      <c r="SF418" s="23">
        <v>0</v>
      </c>
      <c r="SG418" s="23">
        <v>1</v>
      </c>
      <c r="SH418" s="23">
        <v>0</v>
      </c>
      <c r="SI418" s="23">
        <v>0</v>
      </c>
      <c r="SJ418" s="23">
        <v>0</v>
      </c>
      <c r="SK418" s="23">
        <v>0</v>
      </c>
      <c r="SL418" s="23">
        <v>0</v>
      </c>
      <c r="SM418" s="23">
        <v>0</v>
      </c>
      <c r="SN418" s="23">
        <v>0</v>
      </c>
      <c r="SO418" s="23">
        <v>0</v>
      </c>
      <c r="SP418" s="23">
        <v>0</v>
      </c>
      <c r="SQ418" s="23">
        <v>0</v>
      </c>
      <c r="SR418" s="23">
        <v>0</v>
      </c>
      <c r="SS418" s="23">
        <v>0</v>
      </c>
      <c r="TZ418" s="23" t="s">
        <v>781</v>
      </c>
      <c r="UB418" s="23">
        <v>200</v>
      </c>
      <c r="UC418" s="23">
        <v>200</v>
      </c>
      <c r="UI418" s="23" t="s">
        <v>782</v>
      </c>
      <c r="UK418" s="23" t="s">
        <v>783</v>
      </c>
      <c r="UL418" s="23" t="s">
        <v>781</v>
      </c>
      <c r="UM418" s="23" t="s">
        <v>810</v>
      </c>
      <c r="UN418" s="23">
        <v>0</v>
      </c>
      <c r="UO418" s="23">
        <v>0</v>
      </c>
      <c r="UP418" s="23">
        <v>0</v>
      </c>
      <c r="UQ418" s="23">
        <v>0</v>
      </c>
      <c r="UR418" s="23">
        <v>0</v>
      </c>
      <c r="US418" s="23">
        <v>1</v>
      </c>
      <c r="UT418" s="23">
        <v>0</v>
      </c>
      <c r="UU418" s="23">
        <v>0</v>
      </c>
      <c r="UV418" s="23">
        <v>0</v>
      </c>
      <c r="UW418" s="23">
        <v>0</v>
      </c>
      <c r="UX418" s="23">
        <v>0</v>
      </c>
      <c r="UY418" s="23">
        <v>0</v>
      </c>
      <c r="UZ418" s="23">
        <v>0</v>
      </c>
      <c r="VA418" s="23">
        <v>0</v>
      </c>
      <c r="AAB418" s="23" t="s">
        <v>3748</v>
      </c>
      <c r="AAC418" s="25">
        <v>175626980</v>
      </c>
      <c r="AAD418" s="23">
        <v>44319.713217592587</v>
      </c>
      <c r="AAF418" s="23" t="s">
        <v>2172</v>
      </c>
      <c r="AAG418" s="23" t="s">
        <v>2173</v>
      </c>
      <c r="AAJ418" s="23">
        <v>455</v>
      </c>
    </row>
    <row r="419" spans="1:712" x14ac:dyDescent="0.3">
      <c r="A419" s="23" t="s">
        <v>3749</v>
      </c>
      <c r="B419" s="25">
        <v>44319.361897476847</v>
      </c>
      <c r="C419" s="25">
        <v>44319.365664849538</v>
      </c>
      <c r="D419" s="25">
        <v>44319</v>
      </c>
      <c r="E419" s="23" t="s">
        <v>3737</v>
      </c>
      <c r="F419" s="23" t="s">
        <v>1689</v>
      </c>
      <c r="G419" s="25">
        <v>44319</v>
      </c>
      <c r="H419" s="23" t="s">
        <v>1714</v>
      </c>
      <c r="I419" s="23" t="s">
        <v>899</v>
      </c>
      <c r="J419" s="23" t="s">
        <v>1923</v>
      </c>
      <c r="K419" s="23" t="s">
        <v>899</v>
      </c>
      <c r="L419" s="23" t="s">
        <v>793</v>
      </c>
      <c r="M419" s="23" t="s">
        <v>3750</v>
      </c>
      <c r="N419" s="23" t="s">
        <v>2209</v>
      </c>
      <c r="O419" s="23">
        <v>0</v>
      </c>
      <c r="P419" s="23">
        <v>0</v>
      </c>
      <c r="Q419" s="23">
        <v>0</v>
      </c>
      <c r="R419" s="23">
        <v>0</v>
      </c>
      <c r="S419" s="23">
        <v>0</v>
      </c>
      <c r="T419" s="23">
        <v>0</v>
      </c>
      <c r="U419" s="23">
        <v>0</v>
      </c>
      <c r="V419" s="23">
        <v>0</v>
      </c>
      <c r="W419" s="23">
        <v>1</v>
      </c>
      <c r="X419" s="23">
        <v>1</v>
      </c>
      <c r="Y419" s="23">
        <v>0</v>
      </c>
      <c r="Z419" s="23">
        <v>1</v>
      </c>
      <c r="AA419" s="23">
        <v>1</v>
      </c>
      <c r="AB419" s="23">
        <v>0</v>
      </c>
      <c r="AC419" s="23">
        <v>0</v>
      </c>
      <c r="AD419" s="23">
        <v>0</v>
      </c>
      <c r="AE419" s="23">
        <v>0</v>
      </c>
      <c r="AF419" s="23">
        <v>0</v>
      </c>
      <c r="AG419" s="23">
        <v>0</v>
      </c>
      <c r="AH419" s="23">
        <v>0</v>
      </c>
      <c r="AI419" s="23">
        <v>0</v>
      </c>
      <c r="AJ419" s="23">
        <v>0</v>
      </c>
      <c r="AK419" s="23">
        <v>0</v>
      </c>
      <c r="JP419" s="23" t="s">
        <v>808</v>
      </c>
      <c r="JQ419" s="23">
        <v>350</v>
      </c>
      <c r="JR419" s="23">
        <v>200</v>
      </c>
      <c r="JS419" s="23">
        <v>200</v>
      </c>
      <c r="JY419" s="23" t="s">
        <v>796</v>
      </c>
      <c r="JZ419" s="23" t="s">
        <v>2128</v>
      </c>
      <c r="KB419" s="23" t="s">
        <v>781</v>
      </c>
      <c r="KC419" s="23" t="s">
        <v>837</v>
      </c>
      <c r="KD419" s="23">
        <v>0</v>
      </c>
      <c r="KE419" s="23">
        <v>1</v>
      </c>
      <c r="KF419" s="23">
        <v>0</v>
      </c>
      <c r="KG419" s="23">
        <v>0</v>
      </c>
      <c r="KH419" s="23">
        <v>0</v>
      </c>
      <c r="KI419" s="23">
        <v>0</v>
      </c>
      <c r="KJ419" s="23">
        <v>0</v>
      </c>
      <c r="KK419" s="23">
        <v>0</v>
      </c>
      <c r="KL419" s="23">
        <v>0</v>
      </c>
      <c r="KM419" s="23">
        <v>0</v>
      </c>
      <c r="KN419" s="23">
        <v>0</v>
      </c>
      <c r="KO419" s="23">
        <v>0</v>
      </c>
      <c r="KP419" s="23">
        <v>0</v>
      </c>
      <c r="KQ419" s="23">
        <v>0</v>
      </c>
      <c r="KT419" s="23" t="s">
        <v>808</v>
      </c>
      <c r="KU419" s="23">
        <v>500</v>
      </c>
      <c r="KV419" s="23">
        <v>100</v>
      </c>
      <c r="KW419" s="23">
        <v>100</v>
      </c>
      <c r="LC419" s="23" t="s">
        <v>794</v>
      </c>
      <c r="LF419" s="23" t="s">
        <v>781</v>
      </c>
      <c r="LG419" s="23" t="s">
        <v>837</v>
      </c>
      <c r="LH419" s="23">
        <v>0</v>
      </c>
      <c r="LI419" s="23">
        <v>1</v>
      </c>
      <c r="LJ419" s="23">
        <v>0</v>
      </c>
      <c r="LK419" s="23">
        <v>0</v>
      </c>
      <c r="LL419" s="23">
        <v>0</v>
      </c>
      <c r="LM419" s="23">
        <v>0</v>
      </c>
      <c r="LN419" s="23">
        <v>0</v>
      </c>
      <c r="LO419" s="23">
        <v>0</v>
      </c>
      <c r="LP419" s="23">
        <v>0</v>
      </c>
      <c r="LQ419" s="23">
        <v>0</v>
      </c>
      <c r="LR419" s="23">
        <v>0</v>
      </c>
      <c r="LS419" s="23">
        <v>0</v>
      </c>
      <c r="LT419" s="23">
        <v>0</v>
      </c>
      <c r="LU419" s="23">
        <v>0</v>
      </c>
      <c r="OF419" s="23" t="s">
        <v>808</v>
      </c>
      <c r="OG419" s="23">
        <v>500</v>
      </c>
      <c r="OH419" s="23">
        <v>400</v>
      </c>
      <c r="OI419" s="23">
        <v>400</v>
      </c>
      <c r="OO419" s="23" t="s">
        <v>796</v>
      </c>
      <c r="OP419" s="23" t="s">
        <v>824</v>
      </c>
      <c r="OR419" s="23" t="s">
        <v>781</v>
      </c>
      <c r="OS419" s="23" t="s">
        <v>837</v>
      </c>
      <c r="OT419" s="23">
        <v>0</v>
      </c>
      <c r="OU419" s="23">
        <v>1</v>
      </c>
      <c r="OV419" s="23">
        <v>0</v>
      </c>
      <c r="OW419" s="23">
        <v>0</v>
      </c>
      <c r="OX419" s="23">
        <v>0</v>
      </c>
      <c r="OY419" s="23">
        <v>0</v>
      </c>
      <c r="OZ419" s="23">
        <v>0</v>
      </c>
      <c r="PA419" s="23">
        <v>0</v>
      </c>
      <c r="PB419" s="23">
        <v>0</v>
      </c>
      <c r="PC419" s="23">
        <v>0</v>
      </c>
      <c r="PD419" s="23">
        <v>0</v>
      </c>
      <c r="PE419" s="23">
        <v>0</v>
      </c>
      <c r="PF419" s="23">
        <v>0</v>
      </c>
      <c r="PG419" s="23">
        <v>0</v>
      </c>
      <c r="PJ419" s="23" t="s">
        <v>808</v>
      </c>
      <c r="PK419" s="23">
        <v>200</v>
      </c>
      <c r="PL419" s="23">
        <v>150</v>
      </c>
      <c r="PM419" s="23">
        <v>113</v>
      </c>
      <c r="PS419" s="23" t="s">
        <v>794</v>
      </c>
      <c r="PV419" s="23" t="s">
        <v>781</v>
      </c>
      <c r="PW419" s="23" t="s">
        <v>837</v>
      </c>
      <c r="PX419" s="23">
        <v>0</v>
      </c>
      <c r="PY419" s="23">
        <v>1</v>
      </c>
      <c r="PZ419" s="23">
        <v>0</v>
      </c>
      <c r="QA419" s="23">
        <v>0</v>
      </c>
      <c r="QB419" s="23">
        <v>0</v>
      </c>
      <c r="QC419" s="23">
        <v>0</v>
      </c>
      <c r="QD419" s="23">
        <v>0</v>
      </c>
      <c r="QE419" s="23">
        <v>0</v>
      </c>
      <c r="QF419" s="23">
        <v>0</v>
      </c>
      <c r="QG419" s="23">
        <v>0</v>
      </c>
      <c r="QH419" s="23">
        <v>0</v>
      </c>
      <c r="QI419" s="23">
        <v>0</v>
      </c>
      <c r="QJ419" s="23">
        <v>0</v>
      </c>
      <c r="QK419" s="23">
        <v>0</v>
      </c>
      <c r="AAB419" s="23" t="s">
        <v>2171</v>
      </c>
      <c r="AAC419" s="25">
        <v>175626993</v>
      </c>
      <c r="AAD419" s="23">
        <v>44319.713275462957</v>
      </c>
      <c r="AAF419" s="23" t="s">
        <v>2172</v>
      </c>
      <c r="AAG419" s="23" t="s">
        <v>2173</v>
      </c>
      <c r="AAJ419" s="23">
        <v>456</v>
      </c>
    </row>
    <row r="420" spans="1:712" x14ac:dyDescent="0.3">
      <c r="A420" s="23" t="s">
        <v>3751</v>
      </c>
      <c r="B420" s="25">
        <v>44319.365918877324</v>
      </c>
      <c r="C420" s="25">
        <v>44319.370154444448</v>
      </c>
      <c r="D420" s="25">
        <v>44319</v>
      </c>
      <c r="E420" s="23" t="s">
        <v>3737</v>
      </c>
      <c r="F420" s="23" t="s">
        <v>1689</v>
      </c>
      <c r="G420" s="25">
        <v>44319</v>
      </c>
      <c r="H420" s="23" t="s">
        <v>1714</v>
      </c>
      <c r="I420" s="23" t="s">
        <v>899</v>
      </c>
      <c r="J420" s="23" t="s">
        <v>1923</v>
      </c>
      <c r="K420" s="23" t="s">
        <v>899</v>
      </c>
      <c r="L420" s="23" t="s">
        <v>793</v>
      </c>
      <c r="M420" s="23" t="s">
        <v>3752</v>
      </c>
      <c r="N420" s="23" t="s">
        <v>3753</v>
      </c>
      <c r="O420" s="23">
        <v>1</v>
      </c>
      <c r="P420" s="23">
        <v>1</v>
      </c>
      <c r="Q420" s="23">
        <v>1</v>
      </c>
      <c r="R420" s="23">
        <v>1</v>
      </c>
      <c r="S420" s="23">
        <v>1</v>
      </c>
      <c r="T420" s="23">
        <v>1</v>
      </c>
      <c r="U420" s="23">
        <v>0</v>
      </c>
      <c r="V420" s="23">
        <v>0</v>
      </c>
      <c r="W420" s="23">
        <v>0</v>
      </c>
      <c r="X420" s="23">
        <v>0</v>
      </c>
      <c r="Y420" s="23">
        <v>0</v>
      </c>
      <c r="Z420" s="23">
        <v>0</v>
      </c>
      <c r="AA420" s="23">
        <v>0</v>
      </c>
      <c r="AB420" s="23">
        <v>1</v>
      </c>
      <c r="AC420" s="23">
        <v>1</v>
      </c>
      <c r="AD420" s="23">
        <v>0</v>
      </c>
      <c r="AE420" s="23">
        <v>1</v>
      </c>
      <c r="AF420" s="23">
        <v>1</v>
      </c>
      <c r="AG420" s="23">
        <v>1</v>
      </c>
      <c r="AH420" s="23">
        <v>1</v>
      </c>
      <c r="AI420" s="23">
        <v>0</v>
      </c>
      <c r="AJ420" s="23">
        <v>0</v>
      </c>
      <c r="AK420" s="23">
        <v>0</v>
      </c>
      <c r="AL420" s="23" t="s">
        <v>781</v>
      </c>
      <c r="AN420" s="23">
        <v>2500</v>
      </c>
      <c r="AO420" s="23">
        <v>2500</v>
      </c>
      <c r="AU420" s="23" t="s">
        <v>782</v>
      </c>
      <c r="AW420" s="23" t="s">
        <v>783</v>
      </c>
      <c r="AX420" s="23" t="s">
        <v>781</v>
      </c>
      <c r="AY420" s="23" t="s">
        <v>837</v>
      </c>
      <c r="AZ420" s="23">
        <v>0</v>
      </c>
      <c r="BA420" s="23">
        <v>1</v>
      </c>
      <c r="BB420" s="23">
        <v>0</v>
      </c>
      <c r="BC420" s="23">
        <v>0</v>
      </c>
      <c r="BD420" s="23">
        <v>0</v>
      </c>
      <c r="BE420" s="23">
        <v>0</v>
      </c>
      <c r="BF420" s="23">
        <v>0</v>
      </c>
      <c r="BG420" s="23">
        <v>0</v>
      </c>
      <c r="BH420" s="23">
        <v>0</v>
      </c>
      <c r="BI420" s="23">
        <v>0</v>
      </c>
      <c r="BJ420" s="23">
        <v>0</v>
      </c>
      <c r="BK420" s="23">
        <v>0</v>
      </c>
      <c r="BL420" s="23">
        <v>0</v>
      </c>
      <c r="BM420" s="23">
        <v>0</v>
      </c>
      <c r="BP420" s="23" t="s">
        <v>781</v>
      </c>
      <c r="BR420" s="23">
        <v>1000</v>
      </c>
      <c r="BS420" s="23">
        <v>1000</v>
      </c>
      <c r="BY420" s="23" t="s">
        <v>782</v>
      </c>
      <c r="CA420" s="23" t="s">
        <v>783</v>
      </c>
      <c r="CB420" s="23" t="s">
        <v>781</v>
      </c>
      <c r="CC420" s="23" t="s">
        <v>837</v>
      </c>
      <c r="CD420" s="23">
        <v>0</v>
      </c>
      <c r="CE420" s="23">
        <v>1</v>
      </c>
      <c r="CF420" s="23">
        <v>0</v>
      </c>
      <c r="CG420" s="23">
        <v>0</v>
      </c>
      <c r="CH420" s="23">
        <v>0</v>
      </c>
      <c r="CI420" s="23">
        <v>0</v>
      </c>
      <c r="CJ420" s="23">
        <v>0</v>
      </c>
      <c r="CK420" s="23">
        <v>0</v>
      </c>
      <c r="CL420" s="23">
        <v>0</v>
      </c>
      <c r="CM420" s="23">
        <v>0</v>
      </c>
      <c r="CN420" s="23">
        <v>0</v>
      </c>
      <c r="CO420" s="23">
        <v>0</v>
      </c>
      <c r="CP420" s="23">
        <v>0</v>
      </c>
      <c r="CQ420" s="23">
        <v>0</v>
      </c>
      <c r="CT420" s="23" t="s">
        <v>781</v>
      </c>
      <c r="DC420" s="23" t="s">
        <v>782</v>
      </c>
      <c r="DE420" s="23" t="s">
        <v>783</v>
      </c>
      <c r="DF420" s="23" t="s">
        <v>781</v>
      </c>
      <c r="DG420" s="23" t="s">
        <v>837</v>
      </c>
      <c r="DH420" s="23">
        <v>0</v>
      </c>
      <c r="DI420" s="23">
        <v>1</v>
      </c>
      <c r="DJ420" s="23">
        <v>0</v>
      </c>
      <c r="DK420" s="23">
        <v>0</v>
      </c>
      <c r="DL420" s="23">
        <v>0</v>
      </c>
      <c r="DM420" s="23">
        <v>0</v>
      </c>
      <c r="DN420" s="23">
        <v>0</v>
      </c>
      <c r="DO420" s="23">
        <v>0</v>
      </c>
      <c r="DP420" s="23">
        <v>0</v>
      </c>
      <c r="DQ420" s="23">
        <v>0</v>
      </c>
      <c r="DR420" s="23">
        <v>0</v>
      </c>
      <c r="DS420" s="23">
        <v>0</v>
      </c>
      <c r="DT420" s="23">
        <v>0</v>
      </c>
      <c r="DU420" s="23">
        <v>0</v>
      </c>
      <c r="DX420" s="23" t="s">
        <v>781</v>
      </c>
      <c r="DZ420" s="23">
        <v>6500</v>
      </c>
      <c r="EA420" s="23">
        <v>6500</v>
      </c>
      <c r="EG420" s="23" t="s">
        <v>782</v>
      </c>
      <c r="EI420" s="23" t="s">
        <v>783</v>
      </c>
      <c r="EJ420" s="23" t="s">
        <v>781</v>
      </c>
      <c r="EK420" s="23" t="s">
        <v>837</v>
      </c>
      <c r="EL420" s="23">
        <v>0</v>
      </c>
      <c r="EM420" s="23">
        <v>1</v>
      </c>
      <c r="EN420" s="23">
        <v>0</v>
      </c>
      <c r="EO420" s="23">
        <v>0</v>
      </c>
      <c r="EP420" s="23">
        <v>0</v>
      </c>
      <c r="EQ420" s="23">
        <v>0</v>
      </c>
      <c r="ER420" s="23">
        <v>0</v>
      </c>
      <c r="ES420" s="23">
        <v>0</v>
      </c>
      <c r="ET420" s="23">
        <v>0</v>
      </c>
      <c r="EU420" s="23">
        <v>0</v>
      </c>
      <c r="EV420" s="23">
        <v>0</v>
      </c>
      <c r="EW420" s="23">
        <v>0</v>
      </c>
      <c r="EX420" s="23">
        <v>0</v>
      </c>
      <c r="EY420" s="23">
        <v>0</v>
      </c>
      <c r="FB420" s="23" t="s">
        <v>781</v>
      </c>
      <c r="FD420" s="23">
        <v>3000</v>
      </c>
      <c r="FE420" s="23">
        <v>3000</v>
      </c>
      <c r="FK420" s="23" t="s">
        <v>782</v>
      </c>
      <c r="FM420" s="23" t="s">
        <v>783</v>
      </c>
      <c r="FN420" s="23" t="s">
        <v>781</v>
      </c>
      <c r="FO420" s="23" t="s">
        <v>837</v>
      </c>
      <c r="FP420" s="23">
        <v>0</v>
      </c>
      <c r="FQ420" s="23">
        <v>1</v>
      </c>
      <c r="FR420" s="23">
        <v>0</v>
      </c>
      <c r="FS420" s="23">
        <v>0</v>
      </c>
      <c r="FT420" s="23">
        <v>0</v>
      </c>
      <c r="FU420" s="23">
        <v>0</v>
      </c>
      <c r="FV420" s="23">
        <v>0</v>
      </c>
      <c r="FW420" s="23">
        <v>0</v>
      </c>
      <c r="FX420" s="23">
        <v>0</v>
      </c>
      <c r="FY420" s="23">
        <v>0</v>
      </c>
      <c r="FZ420" s="23">
        <v>0</v>
      </c>
      <c r="GA420" s="23">
        <v>0</v>
      </c>
      <c r="GB420" s="23">
        <v>0</v>
      </c>
      <c r="GC420" s="23">
        <v>0</v>
      </c>
      <c r="GF420" s="23" t="s">
        <v>781</v>
      </c>
      <c r="GH420" s="23">
        <v>15000</v>
      </c>
      <c r="GM420" s="23" t="s">
        <v>782</v>
      </c>
      <c r="GO420" s="23" t="s">
        <v>783</v>
      </c>
      <c r="GP420" s="23" t="s">
        <v>781</v>
      </c>
      <c r="GQ420" s="23" t="s">
        <v>837</v>
      </c>
      <c r="GR420" s="23">
        <v>0</v>
      </c>
      <c r="GS420" s="23">
        <v>1</v>
      </c>
      <c r="GT420" s="23">
        <v>0</v>
      </c>
      <c r="GU420" s="23">
        <v>0</v>
      </c>
      <c r="GV420" s="23">
        <v>0</v>
      </c>
      <c r="GW420" s="23">
        <v>0</v>
      </c>
      <c r="GX420" s="23">
        <v>0</v>
      </c>
      <c r="GY420" s="23">
        <v>0</v>
      </c>
      <c r="GZ420" s="23">
        <v>0</v>
      </c>
      <c r="HA420" s="23">
        <v>0</v>
      </c>
      <c r="HB420" s="23">
        <v>0</v>
      </c>
      <c r="HC420" s="23">
        <v>0</v>
      </c>
      <c r="HD420" s="23">
        <v>0</v>
      </c>
      <c r="HE420" s="23">
        <v>0</v>
      </c>
      <c r="QN420" s="23" t="s">
        <v>781</v>
      </c>
      <c r="QP420" s="23">
        <v>1300</v>
      </c>
      <c r="QQ420" s="23">
        <v>1300</v>
      </c>
      <c r="QW420" s="23" t="s">
        <v>782</v>
      </c>
      <c r="QY420" s="23" t="s">
        <v>783</v>
      </c>
      <c r="QZ420" s="23" t="s">
        <v>781</v>
      </c>
      <c r="RA420" s="23" t="s">
        <v>837</v>
      </c>
      <c r="RB420" s="23">
        <v>0</v>
      </c>
      <c r="RC420" s="23">
        <v>1</v>
      </c>
      <c r="RD420" s="23">
        <v>0</v>
      </c>
      <c r="RE420" s="23">
        <v>0</v>
      </c>
      <c r="RF420" s="23">
        <v>0</v>
      </c>
      <c r="RG420" s="23">
        <v>0</v>
      </c>
      <c r="RH420" s="23">
        <v>0</v>
      </c>
      <c r="RI420" s="23">
        <v>0</v>
      </c>
      <c r="RJ420" s="23">
        <v>0</v>
      </c>
      <c r="RK420" s="23">
        <v>0</v>
      </c>
      <c r="RL420" s="23">
        <v>0</v>
      </c>
      <c r="RM420" s="23">
        <v>0</v>
      </c>
      <c r="RN420" s="23">
        <v>0</v>
      </c>
      <c r="RO420" s="23">
        <v>0</v>
      </c>
      <c r="RR420" s="23" t="s">
        <v>808</v>
      </c>
      <c r="RS420" s="23">
        <v>200</v>
      </c>
      <c r="RT420" s="23">
        <v>100</v>
      </c>
      <c r="RU420" s="23">
        <v>100</v>
      </c>
      <c r="SA420" s="23" t="s">
        <v>782</v>
      </c>
      <c r="SC420" s="23" t="s">
        <v>783</v>
      </c>
      <c r="SD420" s="23" t="s">
        <v>781</v>
      </c>
      <c r="SE420" s="23" t="s">
        <v>837</v>
      </c>
      <c r="SF420" s="23">
        <v>0</v>
      </c>
      <c r="SG420" s="23">
        <v>1</v>
      </c>
      <c r="SH420" s="23">
        <v>0</v>
      </c>
      <c r="SI420" s="23">
        <v>0</v>
      </c>
      <c r="SJ420" s="23">
        <v>0</v>
      </c>
      <c r="SK420" s="23">
        <v>0</v>
      </c>
      <c r="SL420" s="23">
        <v>0</v>
      </c>
      <c r="SM420" s="23">
        <v>0</v>
      </c>
      <c r="SN420" s="23">
        <v>0</v>
      </c>
      <c r="SO420" s="23">
        <v>0</v>
      </c>
      <c r="SP420" s="23">
        <v>0</v>
      </c>
      <c r="SQ420" s="23">
        <v>0</v>
      </c>
      <c r="SR420" s="23">
        <v>0</v>
      </c>
      <c r="SS420" s="23">
        <v>0</v>
      </c>
      <c r="SV420" s="23" t="s">
        <v>808</v>
      </c>
      <c r="SW420" s="23">
        <v>150</v>
      </c>
      <c r="SX420" s="23">
        <v>75</v>
      </c>
      <c r="SY420" s="23">
        <v>75</v>
      </c>
      <c r="TE420" s="23" t="s">
        <v>782</v>
      </c>
      <c r="TG420" s="23" t="s">
        <v>783</v>
      </c>
      <c r="TH420" s="23" t="s">
        <v>781</v>
      </c>
      <c r="TI420" s="23" t="s">
        <v>837</v>
      </c>
      <c r="TJ420" s="23">
        <v>0</v>
      </c>
      <c r="TK420" s="23">
        <v>1</v>
      </c>
      <c r="TL420" s="23">
        <v>0</v>
      </c>
      <c r="TM420" s="23">
        <v>0</v>
      </c>
      <c r="TN420" s="23">
        <v>0</v>
      </c>
      <c r="TO420" s="23">
        <v>0</v>
      </c>
      <c r="TP420" s="23">
        <v>0</v>
      </c>
      <c r="TQ420" s="23">
        <v>0</v>
      </c>
      <c r="TR420" s="23">
        <v>0</v>
      </c>
      <c r="TS420" s="23">
        <v>0</v>
      </c>
      <c r="TT420" s="23">
        <v>0</v>
      </c>
      <c r="TU420" s="23">
        <v>0</v>
      </c>
      <c r="TV420" s="23">
        <v>0</v>
      </c>
      <c r="TW420" s="23">
        <v>0</v>
      </c>
      <c r="TZ420" s="23" t="s">
        <v>781</v>
      </c>
      <c r="UB420" s="23">
        <v>200</v>
      </c>
      <c r="UC420" s="23">
        <v>200</v>
      </c>
      <c r="UI420" s="23" t="s">
        <v>782</v>
      </c>
      <c r="UK420" s="23" t="s">
        <v>783</v>
      </c>
      <c r="UL420" s="23" t="s">
        <v>781</v>
      </c>
      <c r="UM420" s="23" t="s">
        <v>837</v>
      </c>
      <c r="UN420" s="23">
        <v>0</v>
      </c>
      <c r="UO420" s="23">
        <v>1</v>
      </c>
      <c r="UP420" s="23">
        <v>0</v>
      </c>
      <c r="UQ420" s="23">
        <v>0</v>
      </c>
      <c r="UR420" s="23">
        <v>0</v>
      </c>
      <c r="US420" s="23">
        <v>0</v>
      </c>
      <c r="UT420" s="23">
        <v>0</v>
      </c>
      <c r="UU420" s="23">
        <v>0</v>
      </c>
      <c r="UV420" s="23">
        <v>0</v>
      </c>
      <c r="UW420" s="23">
        <v>0</v>
      </c>
      <c r="UX420" s="23">
        <v>0</v>
      </c>
      <c r="UY420" s="23">
        <v>0</v>
      </c>
      <c r="UZ420" s="23">
        <v>0</v>
      </c>
      <c r="VA420" s="23">
        <v>0</v>
      </c>
      <c r="VD420" s="23" t="s">
        <v>781</v>
      </c>
      <c r="VF420" s="23">
        <v>1000</v>
      </c>
      <c r="VG420" s="23">
        <v>1000</v>
      </c>
      <c r="VM420" s="23" t="s">
        <v>782</v>
      </c>
      <c r="VO420" s="23" t="s">
        <v>783</v>
      </c>
      <c r="VP420" s="23" t="s">
        <v>781</v>
      </c>
      <c r="VQ420" s="23" t="s">
        <v>837</v>
      </c>
      <c r="VR420" s="23">
        <v>0</v>
      </c>
      <c r="VS420" s="23">
        <v>1</v>
      </c>
      <c r="VT420" s="23">
        <v>0</v>
      </c>
      <c r="VU420" s="23">
        <v>0</v>
      </c>
      <c r="VV420" s="23">
        <v>0</v>
      </c>
      <c r="VW420" s="23">
        <v>0</v>
      </c>
      <c r="VX420" s="23">
        <v>0</v>
      </c>
      <c r="VY420" s="23">
        <v>0</v>
      </c>
      <c r="VZ420" s="23">
        <v>0</v>
      </c>
      <c r="WA420" s="23">
        <v>0</v>
      </c>
      <c r="WB420" s="23">
        <v>0</v>
      </c>
      <c r="WC420" s="23">
        <v>0</v>
      </c>
      <c r="WD420" s="23">
        <v>0</v>
      </c>
      <c r="WE420" s="23">
        <v>0</v>
      </c>
      <c r="WH420" s="23" t="s">
        <v>781</v>
      </c>
      <c r="WJ420" s="23">
        <v>2500</v>
      </c>
      <c r="WK420" s="23">
        <v>2500</v>
      </c>
      <c r="WQ420" s="23" t="s">
        <v>782</v>
      </c>
      <c r="WS420" s="23" t="s">
        <v>783</v>
      </c>
      <c r="WT420" s="23" t="s">
        <v>781</v>
      </c>
      <c r="WU420" s="23" t="s">
        <v>837</v>
      </c>
      <c r="WV420" s="23">
        <v>0</v>
      </c>
      <c r="WW420" s="23">
        <v>1</v>
      </c>
      <c r="WX420" s="23">
        <v>0</v>
      </c>
      <c r="WY420" s="23">
        <v>0</v>
      </c>
      <c r="WZ420" s="23">
        <v>0</v>
      </c>
      <c r="XA420" s="23">
        <v>0</v>
      </c>
      <c r="XB420" s="23">
        <v>0</v>
      </c>
      <c r="XC420" s="23">
        <v>0</v>
      </c>
      <c r="XD420" s="23">
        <v>0</v>
      </c>
      <c r="XE420" s="23">
        <v>0</v>
      </c>
      <c r="XF420" s="23">
        <v>0</v>
      </c>
      <c r="XG420" s="23">
        <v>0</v>
      </c>
      <c r="XH420" s="23">
        <v>0</v>
      </c>
      <c r="XI420" s="23">
        <v>0</v>
      </c>
      <c r="AAB420" s="23" t="s">
        <v>2171</v>
      </c>
      <c r="AAC420" s="25">
        <v>175627013</v>
      </c>
      <c r="AAD420" s="23">
        <v>44319.713333333333</v>
      </c>
      <c r="AAF420" s="23" t="s">
        <v>2172</v>
      </c>
      <c r="AAG420" s="23" t="s">
        <v>2173</v>
      </c>
      <c r="AAJ420" s="23">
        <v>457</v>
      </c>
    </row>
    <row r="421" spans="1:712" x14ac:dyDescent="0.3">
      <c r="A421" s="23" t="s">
        <v>3754</v>
      </c>
      <c r="B421" s="25">
        <v>44319.371314293981</v>
      </c>
      <c r="C421" s="25">
        <v>44319.375466874997</v>
      </c>
      <c r="D421" s="25">
        <v>44319</v>
      </c>
      <c r="E421" s="23" t="s">
        <v>3737</v>
      </c>
      <c r="F421" s="23" t="s">
        <v>1689</v>
      </c>
      <c r="G421" s="25">
        <v>44319</v>
      </c>
      <c r="H421" s="23" t="s">
        <v>1714</v>
      </c>
      <c r="I421" s="23" t="s">
        <v>899</v>
      </c>
      <c r="J421" s="23" t="s">
        <v>1923</v>
      </c>
      <c r="K421" s="23" t="s">
        <v>899</v>
      </c>
      <c r="L421" s="23" t="s">
        <v>793</v>
      </c>
      <c r="M421" s="23" t="s">
        <v>3755</v>
      </c>
      <c r="N421" s="23" t="s">
        <v>3744</v>
      </c>
      <c r="O421" s="23">
        <v>0</v>
      </c>
      <c r="P421" s="23">
        <v>0</v>
      </c>
      <c r="Q421" s="23">
        <v>0</v>
      </c>
      <c r="R421" s="23">
        <v>0</v>
      </c>
      <c r="S421" s="23">
        <v>0</v>
      </c>
      <c r="T421" s="23">
        <v>0</v>
      </c>
      <c r="U421" s="23">
        <v>0</v>
      </c>
      <c r="V421" s="23">
        <v>0</v>
      </c>
      <c r="W421" s="23">
        <v>1</v>
      </c>
      <c r="X421" s="23">
        <v>1</v>
      </c>
      <c r="Y421" s="23">
        <v>0</v>
      </c>
      <c r="Z421" s="23">
        <v>1</v>
      </c>
      <c r="AA421" s="23">
        <v>1</v>
      </c>
      <c r="AB421" s="23">
        <v>0</v>
      </c>
      <c r="AC421" s="23">
        <v>1</v>
      </c>
      <c r="AD421" s="23">
        <v>0</v>
      </c>
      <c r="AE421" s="23">
        <v>0</v>
      </c>
      <c r="AF421" s="23">
        <v>0</v>
      </c>
      <c r="AG421" s="23">
        <v>0</v>
      </c>
      <c r="AH421" s="23">
        <v>0</v>
      </c>
      <c r="AI421" s="23">
        <v>0</v>
      </c>
      <c r="AJ421" s="23">
        <v>0</v>
      </c>
      <c r="AK421" s="23">
        <v>0</v>
      </c>
      <c r="JP421" s="23" t="s">
        <v>808</v>
      </c>
      <c r="JQ421" s="23">
        <v>350</v>
      </c>
      <c r="JR421" s="23">
        <v>400</v>
      </c>
      <c r="JS421" s="23">
        <v>400</v>
      </c>
      <c r="JY421" s="23" t="s">
        <v>796</v>
      </c>
      <c r="JZ421" s="23" t="s">
        <v>2128</v>
      </c>
      <c r="KB421" s="23" t="s">
        <v>781</v>
      </c>
      <c r="KC421" s="23" t="s">
        <v>837</v>
      </c>
      <c r="KD421" s="23">
        <v>0</v>
      </c>
      <c r="KE421" s="23">
        <v>1</v>
      </c>
      <c r="KF421" s="23">
        <v>0</v>
      </c>
      <c r="KG421" s="23">
        <v>0</v>
      </c>
      <c r="KH421" s="23">
        <v>0</v>
      </c>
      <c r="KI421" s="23">
        <v>0</v>
      </c>
      <c r="KJ421" s="23">
        <v>0</v>
      </c>
      <c r="KK421" s="23">
        <v>0</v>
      </c>
      <c r="KL421" s="23">
        <v>0</v>
      </c>
      <c r="KM421" s="23">
        <v>0</v>
      </c>
      <c r="KN421" s="23">
        <v>0</v>
      </c>
      <c r="KO421" s="23">
        <v>0</v>
      </c>
      <c r="KP421" s="23">
        <v>0</v>
      </c>
      <c r="KQ421" s="23">
        <v>0</v>
      </c>
      <c r="KT421" s="23" t="s">
        <v>808</v>
      </c>
      <c r="KU421" s="23">
        <v>500</v>
      </c>
      <c r="KV421" s="23">
        <v>150</v>
      </c>
      <c r="KW421" s="23">
        <v>150</v>
      </c>
      <c r="LC421" s="23" t="s">
        <v>794</v>
      </c>
      <c r="LF421" s="23" t="s">
        <v>781</v>
      </c>
      <c r="LG421" s="23" t="s">
        <v>837</v>
      </c>
      <c r="LH421" s="23">
        <v>0</v>
      </c>
      <c r="LI421" s="23">
        <v>1</v>
      </c>
      <c r="LJ421" s="23">
        <v>0</v>
      </c>
      <c r="LK421" s="23">
        <v>0</v>
      </c>
      <c r="LL421" s="23">
        <v>0</v>
      </c>
      <c r="LM421" s="23">
        <v>0</v>
      </c>
      <c r="LN421" s="23">
        <v>0</v>
      </c>
      <c r="LO421" s="23">
        <v>0</v>
      </c>
      <c r="LP421" s="23">
        <v>0</v>
      </c>
      <c r="LQ421" s="23">
        <v>0</v>
      </c>
      <c r="LR421" s="23">
        <v>0</v>
      </c>
      <c r="LS421" s="23">
        <v>0</v>
      </c>
      <c r="LT421" s="23">
        <v>0</v>
      </c>
      <c r="LU421" s="23">
        <v>0</v>
      </c>
      <c r="OF421" s="23" t="s">
        <v>808</v>
      </c>
      <c r="OG421" s="23">
        <v>500</v>
      </c>
      <c r="OH421" s="23">
        <v>500</v>
      </c>
      <c r="OI421" s="23">
        <v>500</v>
      </c>
      <c r="OO421" s="23" t="s">
        <v>796</v>
      </c>
      <c r="OP421" s="23" t="s">
        <v>824</v>
      </c>
      <c r="OR421" s="23" t="s">
        <v>781</v>
      </c>
      <c r="OS421" s="23" t="s">
        <v>837</v>
      </c>
      <c r="OT421" s="23">
        <v>0</v>
      </c>
      <c r="OU421" s="23">
        <v>1</v>
      </c>
      <c r="OV421" s="23">
        <v>0</v>
      </c>
      <c r="OW421" s="23">
        <v>0</v>
      </c>
      <c r="OX421" s="23">
        <v>0</v>
      </c>
      <c r="OY421" s="23">
        <v>0</v>
      </c>
      <c r="OZ421" s="23">
        <v>0</v>
      </c>
      <c r="PA421" s="23">
        <v>0</v>
      </c>
      <c r="PB421" s="23">
        <v>0</v>
      </c>
      <c r="PC421" s="23">
        <v>0</v>
      </c>
      <c r="PD421" s="23">
        <v>0</v>
      </c>
      <c r="PE421" s="23">
        <v>0</v>
      </c>
      <c r="PF421" s="23">
        <v>0</v>
      </c>
      <c r="PG421" s="23">
        <v>0</v>
      </c>
      <c r="PJ421" s="23" t="s">
        <v>808</v>
      </c>
      <c r="PK421" s="23">
        <v>200</v>
      </c>
      <c r="PL421" s="23">
        <v>100</v>
      </c>
      <c r="PM421" s="23">
        <v>75</v>
      </c>
      <c r="PS421" s="23" t="s">
        <v>807</v>
      </c>
      <c r="PV421" s="23" t="s">
        <v>781</v>
      </c>
      <c r="PW421" s="23" t="s">
        <v>837</v>
      </c>
      <c r="PX421" s="23">
        <v>0</v>
      </c>
      <c r="PY421" s="23">
        <v>1</v>
      </c>
      <c r="PZ421" s="23">
        <v>0</v>
      </c>
      <c r="QA421" s="23">
        <v>0</v>
      </c>
      <c r="QB421" s="23">
        <v>0</v>
      </c>
      <c r="QC421" s="23">
        <v>0</v>
      </c>
      <c r="QD421" s="23">
        <v>0</v>
      </c>
      <c r="QE421" s="23">
        <v>0</v>
      </c>
      <c r="QF421" s="23">
        <v>0</v>
      </c>
      <c r="QG421" s="23">
        <v>0</v>
      </c>
      <c r="QH421" s="23">
        <v>0</v>
      </c>
      <c r="QI421" s="23">
        <v>0</v>
      </c>
      <c r="QJ421" s="23">
        <v>0</v>
      </c>
      <c r="QK421" s="23">
        <v>0</v>
      </c>
      <c r="SV421" s="23" t="s">
        <v>808</v>
      </c>
      <c r="SW421" s="23">
        <v>150</v>
      </c>
      <c r="SX421" s="23">
        <v>100</v>
      </c>
      <c r="SY421" s="23">
        <v>100</v>
      </c>
      <c r="TE421" s="23" t="s">
        <v>782</v>
      </c>
      <c r="TG421" s="23" t="s">
        <v>783</v>
      </c>
      <c r="TH421" s="23" t="s">
        <v>781</v>
      </c>
      <c r="TI421" s="23" t="s">
        <v>837</v>
      </c>
      <c r="TJ421" s="23">
        <v>0</v>
      </c>
      <c r="TK421" s="23">
        <v>1</v>
      </c>
      <c r="TL421" s="23">
        <v>0</v>
      </c>
      <c r="TM421" s="23">
        <v>0</v>
      </c>
      <c r="TN421" s="23">
        <v>0</v>
      </c>
      <c r="TO421" s="23">
        <v>0</v>
      </c>
      <c r="TP421" s="23">
        <v>0</v>
      </c>
      <c r="TQ421" s="23">
        <v>0</v>
      </c>
      <c r="TR421" s="23">
        <v>0</v>
      </c>
      <c r="TS421" s="23">
        <v>0</v>
      </c>
      <c r="TT421" s="23">
        <v>0</v>
      </c>
      <c r="TU421" s="23">
        <v>0</v>
      </c>
      <c r="TV421" s="23">
        <v>0</v>
      </c>
      <c r="TW421" s="23">
        <v>0</v>
      </c>
      <c r="AAB421" s="23" t="s">
        <v>2171</v>
      </c>
      <c r="AAC421" s="25">
        <v>175627029</v>
      </c>
      <c r="AAD421" s="23">
        <v>44319.713379629633</v>
      </c>
      <c r="AAF421" s="23" t="s">
        <v>2172</v>
      </c>
      <c r="AAG421" s="23" t="s">
        <v>2173</v>
      </c>
      <c r="AAJ421" s="23">
        <v>458</v>
      </c>
    </row>
    <row r="422" spans="1:712" x14ac:dyDescent="0.3">
      <c r="A422" s="23" t="s">
        <v>3756</v>
      </c>
      <c r="B422" s="25">
        <v>44319.375813495368</v>
      </c>
      <c r="C422" s="25">
        <v>44319.382531111107</v>
      </c>
      <c r="D422" s="25">
        <v>44319</v>
      </c>
      <c r="E422" s="23" t="s">
        <v>3737</v>
      </c>
      <c r="F422" s="23" t="s">
        <v>1689</v>
      </c>
      <c r="G422" s="25">
        <v>44319</v>
      </c>
      <c r="H422" s="23" t="s">
        <v>1714</v>
      </c>
      <c r="I422" s="23" t="s">
        <v>899</v>
      </c>
      <c r="J422" s="23" t="s">
        <v>1923</v>
      </c>
      <c r="K422" s="23" t="s">
        <v>899</v>
      </c>
      <c r="L422" s="23" t="s">
        <v>793</v>
      </c>
      <c r="M422" s="23" t="s">
        <v>3757</v>
      </c>
      <c r="N422" s="23" t="s">
        <v>3758</v>
      </c>
      <c r="O422" s="23">
        <v>1</v>
      </c>
      <c r="P422" s="23">
        <v>1</v>
      </c>
      <c r="Q422" s="23">
        <v>1</v>
      </c>
      <c r="R422" s="23">
        <v>1</v>
      </c>
      <c r="S422" s="23">
        <v>1</v>
      </c>
      <c r="T422" s="23">
        <v>1</v>
      </c>
      <c r="U422" s="23">
        <v>1</v>
      </c>
      <c r="V422" s="23">
        <v>1</v>
      </c>
      <c r="W422" s="23">
        <v>0</v>
      </c>
      <c r="X422" s="23">
        <v>0</v>
      </c>
      <c r="Y422" s="23">
        <v>1</v>
      </c>
      <c r="Z422" s="23">
        <v>0</v>
      </c>
      <c r="AA422" s="23">
        <v>0</v>
      </c>
      <c r="AB422" s="23">
        <v>1</v>
      </c>
      <c r="AC422" s="23">
        <v>0</v>
      </c>
      <c r="AD422" s="23">
        <v>0</v>
      </c>
      <c r="AE422" s="23">
        <v>1</v>
      </c>
      <c r="AF422" s="23">
        <v>0</v>
      </c>
      <c r="AG422" s="23">
        <v>1</v>
      </c>
      <c r="AH422" s="23">
        <v>0</v>
      </c>
      <c r="AI422" s="23">
        <v>0</v>
      </c>
      <c r="AJ422" s="23">
        <v>0</v>
      </c>
      <c r="AK422" s="23">
        <v>0</v>
      </c>
      <c r="AL422" s="23" t="s">
        <v>781</v>
      </c>
      <c r="AN422" s="23">
        <v>3000</v>
      </c>
      <c r="AO422" s="23">
        <v>3000</v>
      </c>
      <c r="AU422" s="23" t="s">
        <v>782</v>
      </c>
      <c r="AW422" s="23" t="s">
        <v>783</v>
      </c>
      <c r="AX422" s="23" t="s">
        <v>781</v>
      </c>
      <c r="AY422" s="23" t="s">
        <v>2999</v>
      </c>
      <c r="AZ422" s="23">
        <v>0</v>
      </c>
      <c r="BA422" s="23">
        <v>1</v>
      </c>
      <c r="BB422" s="23">
        <v>0</v>
      </c>
      <c r="BC422" s="23">
        <v>0</v>
      </c>
      <c r="BD422" s="23">
        <v>0</v>
      </c>
      <c r="BE422" s="23">
        <v>0</v>
      </c>
      <c r="BF422" s="23">
        <v>0</v>
      </c>
      <c r="BG422" s="23">
        <v>1</v>
      </c>
      <c r="BH422" s="23">
        <v>0</v>
      </c>
      <c r="BI422" s="23">
        <v>0</v>
      </c>
      <c r="BJ422" s="23">
        <v>0</v>
      </c>
      <c r="BK422" s="23">
        <v>0</v>
      </c>
      <c r="BL422" s="23">
        <v>0</v>
      </c>
      <c r="BM422" s="23">
        <v>0</v>
      </c>
      <c r="BP422" s="23" t="s">
        <v>781</v>
      </c>
      <c r="BR422" s="23">
        <v>1000</v>
      </c>
      <c r="BS422" s="23">
        <v>1000</v>
      </c>
      <c r="BY422" s="23" t="s">
        <v>782</v>
      </c>
      <c r="CA422" s="23" t="s">
        <v>783</v>
      </c>
      <c r="CB422" s="23" t="s">
        <v>781</v>
      </c>
      <c r="CC422" s="23" t="s">
        <v>837</v>
      </c>
      <c r="CD422" s="23">
        <v>0</v>
      </c>
      <c r="CE422" s="23">
        <v>1</v>
      </c>
      <c r="CF422" s="23">
        <v>0</v>
      </c>
      <c r="CG422" s="23">
        <v>0</v>
      </c>
      <c r="CH422" s="23">
        <v>0</v>
      </c>
      <c r="CI422" s="23">
        <v>0</v>
      </c>
      <c r="CJ422" s="23">
        <v>0</v>
      </c>
      <c r="CK422" s="23">
        <v>0</v>
      </c>
      <c r="CL422" s="23">
        <v>0</v>
      </c>
      <c r="CM422" s="23">
        <v>0</v>
      </c>
      <c r="CN422" s="23">
        <v>0</v>
      </c>
      <c r="CO422" s="23">
        <v>0</v>
      </c>
      <c r="CP422" s="23">
        <v>0</v>
      </c>
      <c r="CQ422" s="23">
        <v>0</v>
      </c>
      <c r="CT422" s="23" t="s">
        <v>781</v>
      </c>
      <c r="CV422" s="23">
        <v>7500</v>
      </c>
      <c r="CW422" s="23">
        <v>7500</v>
      </c>
      <c r="DC422" s="23" t="s">
        <v>782</v>
      </c>
      <c r="DE422" s="23" t="s">
        <v>783</v>
      </c>
      <c r="DF422" s="23" t="s">
        <v>781</v>
      </c>
      <c r="DG422" s="23" t="s">
        <v>837</v>
      </c>
      <c r="DH422" s="23">
        <v>0</v>
      </c>
      <c r="DI422" s="23">
        <v>1</v>
      </c>
      <c r="DJ422" s="23">
        <v>0</v>
      </c>
      <c r="DK422" s="23">
        <v>0</v>
      </c>
      <c r="DL422" s="23">
        <v>0</v>
      </c>
      <c r="DM422" s="23">
        <v>0</v>
      </c>
      <c r="DN422" s="23">
        <v>0</v>
      </c>
      <c r="DO422" s="23">
        <v>0</v>
      </c>
      <c r="DP422" s="23">
        <v>0</v>
      </c>
      <c r="DQ422" s="23">
        <v>0</v>
      </c>
      <c r="DR422" s="23">
        <v>0</v>
      </c>
      <c r="DS422" s="23">
        <v>0</v>
      </c>
      <c r="DT422" s="23">
        <v>0</v>
      </c>
      <c r="DU422" s="23">
        <v>0</v>
      </c>
      <c r="DX422" s="23" t="s">
        <v>781</v>
      </c>
      <c r="DZ422" s="23">
        <v>6500</v>
      </c>
      <c r="EA422" s="23">
        <v>6500</v>
      </c>
      <c r="EG422" s="23" t="s">
        <v>782</v>
      </c>
      <c r="EI422" s="23" t="s">
        <v>783</v>
      </c>
      <c r="EJ422" s="23" t="s">
        <v>781</v>
      </c>
      <c r="EK422" s="23" t="s">
        <v>837</v>
      </c>
      <c r="EL422" s="23">
        <v>0</v>
      </c>
      <c r="EM422" s="23">
        <v>1</v>
      </c>
      <c r="EN422" s="23">
        <v>0</v>
      </c>
      <c r="EO422" s="23">
        <v>0</v>
      </c>
      <c r="EP422" s="23">
        <v>0</v>
      </c>
      <c r="EQ422" s="23">
        <v>0</v>
      </c>
      <c r="ER422" s="23">
        <v>0</v>
      </c>
      <c r="ES422" s="23">
        <v>0</v>
      </c>
      <c r="ET422" s="23">
        <v>0</v>
      </c>
      <c r="EU422" s="23">
        <v>0</v>
      </c>
      <c r="EV422" s="23">
        <v>0</v>
      </c>
      <c r="EW422" s="23">
        <v>0</v>
      </c>
      <c r="EX422" s="23">
        <v>0</v>
      </c>
      <c r="EY422" s="23">
        <v>0</v>
      </c>
      <c r="FB422" s="23" t="s">
        <v>781</v>
      </c>
      <c r="FD422" s="23">
        <v>2500</v>
      </c>
      <c r="FE422" s="23">
        <v>2500</v>
      </c>
      <c r="FK422" s="23" t="s">
        <v>782</v>
      </c>
      <c r="FM422" s="23" t="s">
        <v>783</v>
      </c>
      <c r="FN422" s="23" t="s">
        <v>781</v>
      </c>
      <c r="FO422" s="23" t="s">
        <v>837</v>
      </c>
      <c r="FP422" s="23">
        <v>0</v>
      </c>
      <c r="FQ422" s="23">
        <v>1</v>
      </c>
      <c r="FR422" s="23">
        <v>0</v>
      </c>
      <c r="FS422" s="23">
        <v>0</v>
      </c>
      <c r="FT422" s="23">
        <v>0</v>
      </c>
      <c r="FU422" s="23">
        <v>0</v>
      </c>
      <c r="FV422" s="23">
        <v>0</v>
      </c>
      <c r="FW422" s="23">
        <v>0</v>
      </c>
      <c r="FX422" s="23">
        <v>0</v>
      </c>
      <c r="FY422" s="23">
        <v>0</v>
      </c>
      <c r="FZ422" s="23">
        <v>0</v>
      </c>
      <c r="GA422" s="23">
        <v>0</v>
      </c>
      <c r="GB422" s="23">
        <v>0</v>
      </c>
      <c r="GC422" s="23">
        <v>0</v>
      </c>
      <c r="GF422" s="23" t="s">
        <v>781</v>
      </c>
      <c r="GH422" s="23">
        <v>12500</v>
      </c>
      <c r="GM422" s="23" t="s">
        <v>782</v>
      </c>
      <c r="GO422" s="23" t="s">
        <v>783</v>
      </c>
      <c r="GP422" s="23" t="s">
        <v>781</v>
      </c>
      <c r="GQ422" s="23" t="s">
        <v>837</v>
      </c>
      <c r="GR422" s="23">
        <v>0</v>
      </c>
      <c r="GS422" s="23">
        <v>1</v>
      </c>
      <c r="GT422" s="23">
        <v>0</v>
      </c>
      <c r="GU422" s="23">
        <v>0</v>
      </c>
      <c r="GV422" s="23">
        <v>0</v>
      </c>
      <c r="GW422" s="23">
        <v>0</v>
      </c>
      <c r="GX422" s="23">
        <v>0</v>
      </c>
      <c r="GY422" s="23">
        <v>0</v>
      </c>
      <c r="GZ422" s="23">
        <v>0</v>
      </c>
      <c r="HA422" s="23">
        <v>0</v>
      </c>
      <c r="HB422" s="23">
        <v>0</v>
      </c>
      <c r="HC422" s="23">
        <v>0</v>
      </c>
      <c r="HD422" s="23">
        <v>0</v>
      </c>
      <c r="HE422" s="23">
        <v>0</v>
      </c>
      <c r="HH422" s="23" t="s">
        <v>781</v>
      </c>
      <c r="HJ422" s="23">
        <v>5500</v>
      </c>
      <c r="HK422" s="23">
        <v>5500</v>
      </c>
      <c r="HQ422" s="23" t="s">
        <v>782</v>
      </c>
      <c r="HS422" s="23" t="s">
        <v>783</v>
      </c>
      <c r="HT422" s="23" t="s">
        <v>781</v>
      </c>
      <c r="HU422" s="23" t="s">
        <v>837</v>
      </c>
      <c r="HV422" s="23">
        <v>0</v>
      </c>
      <c r="HW422" s="23">
        <v>1</v>
      </c>
      <c r="HX422" s="23">
        <v>0</v>
      </c>
      <c r="HY422" s="23">
        <v>0</v>
      </c>
      <c r="HZ422" s="23">
        <v>0</v>
      </c>
      <c r="IA422" s="23">
        <v>0</v>
      </c>
      <c r="IB422" s="23">
        <v>0</v>
      </c>
      <c r="IC422" s="23">
        <v>0</v>
      </c>
      <c r="ID422" s="23">
        <v>0</v>
      </c>
      <c r="IE422" s="23">
        <v>0</v>
      </c>
      <c r="IF422" s="23">
        <v>0</v>
      </c>
      <c r="IG422" s="23">
        <v>0</v>
      </c>
      <c r="IH422" s="23">
        <v>0</v>
      </c>
      <c r="II422" s="23">
        <v>0</v>
      </c>
      <c r="IL422" s="23" t="s">
        <v>781</v>
      </c>
      <c r="IN422" s="23">
        <v>6000</v>
      </c>
      <c r="IO422" s="23">
        <v>6000</v>
      </c>
      <c r="IU422" s="23" t="s">
        <v>782</v>
      </c>
      <c r="IW422" s="23" t="s">
        <v>783</v>
      </c>
      <c r="IX422" s="23" t="s">
        <v>781</v>
      </c>
      <c r="IY422" s="23" t="s">
        <v>837</v>
      </c>
      <c r="IZ422" s="23">
        <v>0</v>
      </c>
      <c r="JA422" s="23">
        <v>1</v>
      </c>
      <c r="JB422" s="23">
        <v>0</v>
      </c>
      <c r="JC422" s="23">
        <v>0</v>
      </c>
      <c r="JD422" s="23">
        <v>0</v>
      </c>
      <c r="JE422" s="23">
        <v>0</v>
      </c>
      <c r="JF422" s="23">
        <v>0</v>
      </c>
      <c r="JG422" s="23">
        <v>0</v>
      </c>
      <c r="JH422" s="23">
        <v>0</v>
      </c>
      <c r="JI422" s="23">
        <v>0</v>
      </c>
      <c r="JJ422" s="23">
        <v>0</v>
      </c>
      <c r="JK422" s="23">
        <v>0</v>
      </c>
      <c r="JL422" s="23">
        <v>0</v>
      </c>
      <c r="JM422" s="23">
        <v>0</v>
      </c>
      <c r="LX422" s="23" t="s">
        <v>808</v>
      </c>
      <c r="LY422" s="23">
        <v>500</v>
      </c>
      <c r="LZ422" s="23">
        <v>200</v>
      </c>
      <c r="MA422" s="23">
        <v>200</v>
      </c>
      <c r="MG422" s="23" t="s">
        <v>782</v>
      </c>
      <c r="MI422" s="23" t="s">
        <v>783</v>
      </c>
      <c r="MJ422" s="23" t="s">
        <v>781</v>
      </c>
      <c r="MK422" s="23" t="s">
        <v>837</v>
      </c>
      <c r="ML422" s="23">
        <v>0</v>
      </c>
      <c r="MM422" s="23">
        <v>1</v>
      </c>
      <c r="MN422" s="23">
        <v>0</v>
      </c>
      <c r="MO422" s="23">
        <v>0</v>
      </c>
      <c r="MP422" s="23">
        <v>0</v>
      </c>
      <c r="MQ422" s="23">
        <v>0</v>
      </c>
      <c r="MR422" s="23">
        <v>0</v>
      </c>
      <c r="MS422" s="23">
        <v>0</v>
      </c>
      <c r="MT422" s="23">
        <v>0</v>
      </c>
      <c r="MU422" s="23">
        <v>0</v>
      </c>
      <c r="MV422" s="23">
        <v>0</v>
      </c>
      <c r="MW422" s="23">
        <v>0</v>
      </c>
      <c r="MX422" s="23">
        <v>0</v>
      </c>
      <c r="MY422" s="23">
        <v>0</v>
      </c>
      <c r="QN422" s="23" t="s">
        <v>781</v>
      </c>
      <c r="QP422" s="23">
        <v>1300</v>
      </c>
      <c r="QQ422" s="23">
        <v>1300</v>
      </c>
      <c r="QW422" s="23" t="s">
        <v>782</v>
      </c>
      <c r="QY422" s="23" t="s">
        <v>783</v>
      </c>
      <c r="QZ422" s="23" t="s">
        <v>781</v>
      </c>
      <c r="RA422" s="23" t="s">
        <v>837</v>
      </c>
      <c r="RB422" s="23">
        <v>0</v>
      </c>
      <c r="RC422" s="23">
        <v>1</v>
      </c>
      <c r="RD422" s="23">
        <v>0</v>
      </c>
      <c r="RE422" s="23">
        <v>0</v>
      </c>
      <c r="RF422" s="23">
        <v>0</v>
      </c>
      <c r="RG422" s="23">
        <v>0</v>
      </c>
      <c r="RH422" s="23">
        <v>0</v>
      </c>
      <c r="RI422" s="23">
        <v>0</v>
      </c>
      <c r="RJ422" s="23">
        <v>0</v>
      </c>
      <c r="RK422" s="23">
        <v>0</v>
      </c>
      <c r="RL422" s="23">
        <v>0</v>
      </c>
      <c r="RM422" s="23">
        <v>0</v>
      </c>
      <c r="RN422" s="23">
        <v>0</v>
      </c>
      <c r="RO422" s="23">
        <v>0</v>
      </c>
      <c r="RR422" s="23" t="s">
        <v>808</v>
      </c>
      <c r="RS422" s="23">
        <v>1000</v>
      </c>
      <c r="RT422" s="23">
        <v>1000</v>
      </c>
      <c r="RU422" s="23">
        <v>200</v>
      </c>
      <c r="SA422" s="23" t="s">
        <v>782</v>
      </c>
      <c r="SC422" s="23" t="s">
        <v>783</v>
      </c>
      <c r="SD422" s="23" t="s">
        <v>781</v>
      </c>
      <c r="SE422" s="23" t="s">
        <v>837</v>
      </c>
      <c r="SF422" s="23">
        <v>0</v>
      </c>
      <c r="SG422" s="23">
        <v>1</v>
      </c>
      <c r="SH422" s="23">
        <v>0</v>
      </c>
      <c r="SI422" s="23">
        <v>0</v>
      </c>
      <c r="SJ422" s="23">
        <v>0</v>
      </c>
      <c r="SK422" s="23">
        <v>0</v>
      </c>
      <c r="SL422" s="23">
        <v>0</v>
      </c>
      <c r="SM422" s="23">
        <v>0</v>
      </c>
      <c r="SN422" s="23">
        <v>0</v>
      </c>
      <c r="SO422" s="23">
        <v>0</v>
      </c>
      <c r="SP422" s="23">
        <v>0</v>
      </c>
      <c r="SQ422" s="23">
        <v>0</v>
      </c>
      <c r="SR422" s="23">
        <v>0</v>
      </c>
      <c r="SS422" s="23">
        <v>0</v>
      </c>
      <c r="VD422" s="23" t="s">
        <v>781</v>
      </c>
      <c r="VF422" s="23">
        <v>800</v>
      </c>
      <c r="VG422" s="23">
        <v>800</v>
      </c>
      <c r="VM422" s="23" t="s">
        <v>782</v>
      </c>
      <c r="VO422" s="23" t="s">
        <v>783</v>
      </c>
      <c r="VP422" s="23" t="s">
        <v>781</v>
      </c>
      <c r="VQ422" s="23" t="s">
        <v>837</v>
      </c>
      <c r="VR422" s="23">
        <v>0</v>
      </c>
      <c r="VS422" s="23">
        <v>1</v>
      </c>
      <c r="VT422" s="23">
        <v>0</v>
      </c>
      <c r="VU422" s="23">
        <v>0</v>
      </c>
      <c r="VV422" s="23">
        <v>0</v>
      </c>
      <c r="VW422" s="23">
        <v>0</v>
      </c>
      <c r="VX422" s="23">
        <v>0</v>
      </c>
      <c r="VY422" s="23">
        <v>0</v>
      </c>
      <c r="VZ422" s="23">
        <v>0</v>
      </c>
      <c r="WA422" s="23">
        <v>0</v>
      </c>
      <c r="WB422" s="23">
        <v>0</v>
      </c>
      <c r="WC422" s="23">
        <v>0</v>
      </c>
      <c r="WD422" s="23">
        <v>0</v>
      </c>
      <c r="WE422" s="23">
        <v>0</v>
      </c>
      <c r="AAB422" s="23" t="s">
        <v>2171</v>
      </c>
      <c r="AAC422" s="25">
        <v>175627053</v>
      </c>
      <c r="AAD422" s="23">
        <v>44319.713449074072</v>
      </c>
      <c r="AAF422" s="23" t="s">
        <v>2172</v>
      </c>
      <c r="AAG422" s="23" t="s">
        <v>2173</v>
      </c>
      <c r="AAJ422" s="23">
        <v>459</v>
      </c>
    </row>
    <row r="423" spans="1:712" x14ac:dyDescent="0.3">
      <c r="A423" s="23" t="s">
        <v>3759</v>
      </c>
      <c r="B423" s="25">
        <v>44319.38332202546</v>
      </c>
      <c r="C423" s="25">
        <v>44319.386372048612</v>
      </c>
      <c r="D423" s="25">
        <v>44319</v>
      </c>
      <c r="E423" s="23" t="s">
        <v>3737</v>
      </c>
      <c r="F423" s="23" t="s">
        <v>1689</v>
      </c>
      <c r="G423" s="25">
        <v>44319</v>
      </c>
      <c r="H423" s="23" t="s">
        <v>1714</v>
      </c>
      <c r="I423" s="23" t="s">
        <v>899</v>
      </c>
      <c r="J423" s="23" t="s">
        <v>1923</v>
      </c>
      <c r="K423" s="23" t="s">
        <v>899</v>
      </c>
      <c r="L423" s="23" t="s">
        <v>793</v>
      </c>
      <c r="M423" s="23" t="s">
        <v>3760</v>
      </c>
      <c r="N423" s="23" t="s">
        <v>3744</v>
      </c>
      <c r="O423" s="23">
        <v>0</v>
      </c>
      <c r="P423" s="23">
        <v>0</v>
      </c>
      <c r="Q423" s="23">
        <v>0</v>
      </c>
      <c r="R423" s="23">
        <v>0</v>
      </c>
      <c r="S423" s="23">
        <v>0</v>
      </c>
      <c r="T423" s="23">
        <v>0</v>
      </c>
      <c r="U423" s="23">
        <v>0</v>
      </c>
      <c r="V423" s="23">
        <v>0</v>
      </c>
      <c r="W423" s="23">
        <v>1</v>
      </c>
      <c r="X423" s="23">
        <v>1</v>
      </c>
      <c r="Y423" s="23">
        <v>0</v>
      </c>
      <c r="Z423" s="23">
        <v>1</v>
      </c>
      <c r="AA423" s="23">
        <v>1</v>
      </c>
      <c r="AB423" s="23">
        <v>0</v>
      </c>
      <c r="AC423" s="23">
        <v>1</v>
      </c>
      <c r="AD423" s="23">
        <v>0</v>
      </c>
      <c r="AE423" s="23">
        <v>0</v>
      </c>
      <c r="AF423" s="23">
        <v>0</v>
      </c>
      <c r="AG423" s="23">
        <v>0</v>
      </c>
      <c r="AH423" s="23">
        <v>0</v>
      </c>
      <c r="AI423" s="23">
        <v>0</v>
      </c>
      <c r="AJ423" s="23">
        <v>0</v>
      </c>
      <c r="AK423" s="23">
        <v>0</v>
      </c>
      <c r="JP423" s="23" t="s">
        <v>808</v>
      </c>
      <c r="JQ423" s="23">
        <v>350</v>
      </c>
      <c r="JR423" s="23">
        <v>300</v>
      </c>
      <c r="JS423" s="23">
        <v>300</v>
      </c>
      <c r="JY423" s="23" t="s">
        <v>794</v>
      </c>
      <c r="KB423" s="23" t="s">
        <v>781</v>
      </c>
      <c r="KC423" s="23" t="s">
        <v>837</v>
      </c>
      <c r="KD423" s="23">
        <v>0</v>
      </c>
      <c r="KE423" s="23">
        <v>1</v>
      </c>
      <c r="KF423" s="23">
        <v>0</v>
      </c>
      <c r="KG423" s="23">
        <v>0</v>
      </c>
      <c r="KH423" s="23">
        <v>0</v>
      </c>
      <c r="KI423" s="23">
        <v>0</v>
      </c>
      <c r="KJ423" s="23">
        <v>0</v>
      </c>
      <c r="KK423" s="23">
        <v>0</v>
      </c>
      <c r="KL423" s="23">
        <v>0</v>
      </c>
      <c r="KM423" s="23">
        <v>0</v>
      </c>
      <c r="KN423" s="23">
        <v>0</v>
      </c>
      <c r="KO423" s="23">
        <v>0</v>
      </c>
      <c r="KP423" s="23">
        <v>0</v>
      </c>
      <c r="KQ423" s="23">
        <v>0</v>
      </c>
      <c r="KT423" s="23" t="s">
        <v>808</v>
      </c>
      <c r="KU423" s="23">
        <v>500</v>
      </c>
      <c r="KV423" s="23">
        <v>100</v>
      </c>
      <c r="KW423" s="23">
        <v>100</v>
      </c>
      <c r="LC423" s="23" t="s">
        <v>794</v>
      </c>
      <c r="LF423" s="23" t="s">
        <v>785</v>
      </c>
      <c r="OF423" s="23" t="s">
        <v>808</v>
      </c>
      <c r="OG423" s="23">
        <v>500</v>
      </c>
      <c r="OH423" s="23">
        <v>500</v>
      </c>
      <c r="OI423" s="23">
        <v>500</v>
      </c>
      <c r="OO423" s="23" t="s">
        <v>796</v>
      </c>
      <c r="OP423" s="23" t="s">
        <v>824</v>
      </c>
      <c r="OR423" s="23" t="s">
        <v>781</v>
      </c>
      <c r="OS423" s="23" t="s">
        <v>837</v>
      </c>
      <c r="OT423" s="23">
        <v>0</v>
      </c>
      <c r="OU423" s="23">
        <v>1</v>
      </c>
      <c r="OV423" s="23">
        <v>0</v>
      </c>
      <c r="OW423" s="23">
        <v>0</v>
      </c>
      <c r="OX423" s="23">
        <v>0</v>
      </c>
      <c r="OY423" s="23">
        <v>0</v>
      </c>
      <c r="OZ423" s="23">
        <v>0</v>
      </c>
      <c r="PA423" s="23">
        <v>0</v>
      </c>
      <c r="PB423" s="23">
        <v>0</v>
      </c>
      <c r="PC423" s="23">
        <v>0</v>
      </c>
      <c r="PD423" s="23">
        <v>0</v>
      </c>
      <c r="PE423" s="23">
        <v>0</v>
      </c>
      <c r="PF423" s="23">
        <v>0</v>
      </c>
      <c r="PG423" s="23">
        <v>0</v>
      </c>
      <c r="PJ423" s="23" t="s">
        <v>808</v>
      </c>
      <c r="PK423" s="23">
        <v>200</v>
      </c>
      <c r="PL423" s="23">
        <v>100</v>
      </c>
      <c r="PM423" s="23">
        <v>75</v>
      </c>
      <c r="PS423" s="23" t="s">
        <v>794</v>
      </c>
      <c r="PV423" s="23" t="s">
        <v>785</v>
      </c>
      <c r="SV423" s="23" t="s">
        <v>808</v>
      </c>
      <c r="SW423" s="23">
        <v>150</v>
      </c>
      <c r="SX423" s="23">
        <v>100</v>
      </c>
      <c r="SY423" s="23">
        <v>100</v>
      </c>
      <c r="TE423" s="23" t="s">
        <v>782</v>
      </c>
      <c r="TG423" s="23" t="s">
        <v>783</v>
      </c>
      <c r="TH423" s="23" t="s">
        <v>781</v>
      </c>
      <c r="TI423" s="23" t="s">
        <v>837</v>
      </c>
      <c r="TJ423" s="23">
        <v>0</v>
      </c>
      <c r="TK423" s="23">
        <v>1</v>
      </c>
      <c r="TL423" s="23">
        <v>0</v>
      </c>
      <c r="TM423" s="23">
        <v>0</v>
      </c>
      <c r="TN423" s="23">
        <v>0</v>
      </c>
      <c r="TO423" s="23">
        <v>0</v>
      </c>
      <c r="TP423" s="23">
        <v>0</v>
      </c>
      <c r="TQ423" s="23">
        <v>0</v>
      </c>
      <c r="TR423" s="23">
        <v>0</v>
      </c>
      <c r="TS423" s="23">
        <v>0</v>
      </c>
      <c r="TT423" s="23">
        <v>0</v>
      </c>
      <c r="TU423" s="23">
        <v>0</v>
      </c>
      <c r="TV423" s="23">
        <v>0</v>
      </c>
      <c r="TW423" s="23">
        <v>0</v>
      </c>
      <c r="AAB423" s="23" t="s">
        <v>2171</v>
      </c>
      <c r="AAC423" s="25">
        <v>175627083</v>
      </c>
      <c r="AAD423" s="23">
        <v>44319.713530092587</v>
      </c>
      <c r="AAF423" s="23" t="s">
        <v>2172</v>
      </c>
      <c r="AAG423" s="23" t="s">
        <v>2173</v>
      </c>
      <c r="AAJ423" s="23">
        <v>460</v>
      </c>
    </row>
    <row r="424" spans="1:712" x14ac:dyDescent="0.3">
      <c r="A424" s="23" t="s">
        <v>3761</v>
      </c>
      <c r="B424" s="25">
        <v>44319.386707268517</v>
      </c>
      <c r="C424" s="25">
        <v>44319.391322858799</v>
      </c>
      <c r="D424" s="25">
        <v>44319</v>
      </c>
      <c r="E424" s="23" t="s">
        <v>3737</v>
      </c>
      <c r="F424" s="23" t="s">
        <v>1689</v>
      </c>
      <c r="G424" s="25">
        <v>44319</v>
      </c>
      <c r="H424" s="23" t="s">
        <v>1714</v>
      </c>
      <c r="I424" s="23" t="s">
        <v>899</v>
      </c>
      <c r="J424" s="23" t="s">
        <v>1923</v>
      </c>
      <c r="K424" s="23" t="s">
        <v>899</v>
      </c>
      <c r="L424" s="23" t="s">
        <v>793</v>
      </c>
      <c r="M424" s="23" t="s">
        <v>3762</v>
      </c>
      <c r="N424" s="23" t="s">
        <v>3763</v>
      </c>
      <c r="O424" s="23">
        <v>1</v>
      </c>
      <c r="P424" s="23">
        <v>1</v>
      </c>
      <c r="Q424" s="23">
        <v>1</v>
      </c>
      <c r="R424" s="23">
        <v>1</v>
      </c>
      <c r="S424" s="23">
        <v>1</v>
      </c>
      <c r="T424" s="23">
        <v>1</v>
      </c>
      <c r="U424" s="23">
        <v>1</v>
      </c>
      <c r="V424" s="23">
        <v>1</v>
      </c>
      <c r="W424" s="23">
        <v>0</v>
      </c>
      <c r="X424" s="23">
        <v>0</v>
      </c>
      <c r="Y424" s="23">
        <v>1</v>
      </c>
      <c r="Z424" s="23">
        <v>0</v>
      </c>
      <c r="AA424" s="23">
        <v>0</v>
      </c>
      <c r="AB424" s="23">
        <v>1</v>
      </c>
      <c r="AC424" s="23">
        <v>0</v>
      </c>
      <c r="AD424" s="23">
        <v>0</v>
      </c>
      <c r="AE424" s="23">
        <v>0</v>
      </c>
      <c r="AF424" s="23">
        <v>0</v>
      </c>
      <c r="AG424" s="23">
        <v>1</v>
      </c>
      <c r="AH424" s="23">
        <v>1</v>
      </c>
      <c r="AI424" s="23">
        <v>0</v>
      </c>
      <c r="AJ424" s="23">
        <v>0</v>
      </c>
      <c r="AK424" s="23">
        <v>0</v>
      </c>
      <c r="AL424" s="23" t="s">
        <v>781</v>
      </c>
      <c r="AN424" s="23">
        <v>2500</v>
      </c>
      <c r="AO424" s="23">
        <v>2500</v>
      </c>
      <c r="AU424" s="23" t="s">
        <v>782</v>
      </c>
      <c r="AW424" s="23" t="s">
        <v>783</v>
      </c>
      <c r="AX424" s="23" t="s">
        <v>781</v>
      </c>
      <c r="AY424" s="23" t="s">
        <v>837</v>
      </c>
      <c r="AZ424" s="23">
        <v>0</v>
      </c>
      <c r="BA424" s="23">
        <v>1</v>
      </c>
      <c r="BB424" s="23">
        <v>0</v>
      </c>
      <c r="BC424" s="23">
        <v>0</v>
      </c>
      <c r="BD424" s="23">
        <v>0</v>
      </c>
      <c r="BE424" s="23">
        <v>0</v>
      </c>
      <c r="BF424" s="23">
        <v>0</v>
      </c>
      <c r="BG424" s="23">
        <v>0</v>
      </c>
      <c r="BH424" s="23">
        <v>0</v>
      </c>
      <c r="BI424" s="23">
        <v>0</v>
      </c>
      <c r="BJ424" s="23">
        <v>0</v>
      </c>
      <c r="BK424" s="23">
        <v>0</v>
      </c>
      <c r="BL424" s="23">
        <v>0</v>
      </c>
      <c r="BM424" s="23">
        <v>0</v>
      </c>
      <c r="BP424" s="23" t="s">
        <v>781</v>
      </c>
      <c r="BR424" s="23">
        <v>1000</v>
      </c>
      <c r="BS424" s="23">
        <v>1000</v>
      </c>
      <c r="BY424" s="23" t="s">
        <v>782</v>
      </c>
      <c r="CA424" s="23" t="s">
        <v>783</v>
      </c>
      <c r="CB424" s="23" t="s">
        <v>781</v>
      </c>
      <c r="CC424" s="23" t="s">
        <v>837</v>
      </c>
      <c r="CD424" s="23">
        <v>0</v>
      </c>
      <c r="CE424" s="23">
        <v>1</v>
      </c>
      <c r="CF424" s="23">
        <v>0</v>
      </c>
      <c r="CG424" s="23">
        <v>0</v>
      </c>
      <c r="CH424" s="23">
        <v>0</v>
      </c>
      <c r="CI424" s="23">
        <v>0</v>
      </c>
      <c r="CJ424" s="23">
        <v>0</v>
      </c>
      <c r="CK424" s="23">
        <v>0</v>
      </c>
      <c r="CL424" s="23">
        <v>0</v>
      </c>
      <c r="CM424" s="23">
        <v>0</v>
      </c>
      <c r="CN424" s="23">
        <v>0</v>
      </c>
      <c r="CO424" s="23">
        <v>0</v>
      </c>
      <c r="CP424" s="23">
        <v>0</v>
      </c>
      <c r="CQ424" s="23">
        <v>0</v>
      </c>
      <c r="CT424" s="23" t="s">
        <v>781</v>
      </c>
      <c r="CV424" s="23">
        <v>10000</v>
      </c>
      <c r="CW424" s="23">
        <v>10000</v>
      </c>
      <c r="DC424" s="23" t="s">
        <v>782</v>
      </c>
      <c r="DE424" s="23" t="s">
        <v>783</v>
      </c>
      <c r="DF424" s="23" t="s">
        <v>781</v>
      </c>
      <c r="DG424" s="23" t="s">
        <v>837</v>
      </c>
      <c r="DH424" s="23">
        <v>0</v>
      </c>
      <c r="DI424" s="23">
        <v>1</v>
      </c>
      <c r="DJ424" s="23">
        <v>0</v>
      </c>
      <c r="DK424" s="23">
        <v>0</v>
      </c>
      <c r="DL424" s="23">
        <v>0</v>
      </c>
      <c r="DM424" s="23">
        <v>0</v>
      </c>
      <c r="DN424" s="23">
        <v>0</v>
      </c>
      <c r="DO424" s="23">
        <v>0</v>
      </c>
      <c r="DP424" s="23">
        <v>0</v>
      </c>
      <c r="DQ424" s="23">
        <v>0</v>
      </c>
      <c r="DR424" s="23">
        <v>0</v>
      </c>
      <c r="DS424" s="23">
        <v>0</v>
      </c>
      <c r="DT424" s="23">
        <v>0</v>
      </c>
      <c r="DU424" s="23">
        <v>0</v>
      </c>
      <c r="DX424" s="23" t="s">
        <v>781</v>
      </c>
      <c r="DZ424" s="23">
        <v>5000</v>
      </c>
      <c r="EA424" s="23">
        <v>5000</v>
      </c>
      <c r="EG424" s="23" t="s">
        <v>782</v>
      </c>
      <c r="EI424" s="23" t="s">
        <v>783</v>
      </c>
      <c r="EJ424" s="23" t="s">
        <v>781</v>
      </c>
      <c r="EK424" s="23" t="s">
        <v>837</v>
      </c>
      <c r="EL424" s="23">
        <v>0</v>
      </c>
      <c r="EM424" s="23">
        <v>1</v>
      </c>
      <c r="EN424" s="23">
        <v>0</v>
      </c>
      <c r="EO424" s="23">
        <v>0</v>
      </c>
      <c r="EP424" s="23">
        <v>0</v>
      </c>
      <c r="EQ424" s="23">
        <v>0</v>
      </c>
      <c r="ER424" s="23">
        <v>0</v>
      </c>
      <c r="ES424" s="23">
        <v>0</v>
      </c>
      <c r="ET424" s="23">
        <v>0</v>
      </c>
      <c r="EU424" s="23">
        <v>0</v>
      </c>
      <c r="EV424" s="23">
        <v>0</v>
      </c>
      <c r="EW424" s="23">
        <v>0</v>
      </c>
      <c r="EX424" s="23">
        <v>0</v>
      </c>
      <c r="EY424" s="23">
        <v>0</v>
      </c>
      <c r="FB424" s="23" t="s">
        <v>781</v>
      </c>
      <c r="FD424" s="23">
        <v>3000</v>
      </c>
      <c r="FE424" s="23">
        <v>3000</v>
      </c>
      <c r="FK424" s="23" t="s">
        <v>782</v>
      </c>
      <c r="FM424" s="23" t="s">
        <v>783</v>
      </c>
      <c r="FN424" s="23" t="s">
        <v>781</v>
      </c>
      <c r="FO424" s="23" t="s">
        <v>837</v>
      </c>
      <c r="FP424" s="23">
        <v>0</v>
      </c>
      <c r="FQ424" s="23">
        <v>1</v>
      </c>
      <c r="FR424" s="23">
        <v>0</v>
      </c>
      <c r="FS424" s="23">
        <v>0</v>
      </c>
      <c r="FT424" s="23">
        <v>0</v>
      </c>
      <c r="FU424" s="23">
        <v>0</v>
      </c>
      <c r="FV424" s="23">
        <v>0</v>
      </c>
      <c r="FW424" s="23">
        <v>0</v>
      </c>
      <c r="FX424" s="23">
        <v>0</v>
      </c>
      <c r="FY424" s="23">
        <v>0</v>
      </c>
      <c r="FZ424" s="23">
        <v>0</v>
      </c>
      <c r="GA424" s="23">
        <v>0</v>
      </c>
      <c r="GB424" s="23">
        <v>0</v>
      </c>
      <c r="GC424" s="23">
        <v>0</v>
      </c>
      <c r="GF424" s="23" t="s">
        <v>781</v>
      </c>
      <c r="GH424" s="23">
        <v>12000</v>
      </c>
      <c r="GM424" s="23" t="s">
        <v>782</v>
      </c>
      <c r="GO424" s="23" t="s">
        <v>783</v>
      </c>
      <c r="GP424" s="23" t="s">
        <v>781</v>
      </c>
      <c r="GQ424" s="23" t="s">
        <v>837</v>
      </c>
      <c r="GR424" s="23">
        <v>0</v>
      </c>
      <c r="GS424" s="23">
        <v>1</v>
      </c>
      <c r="GT424" s="23">
        <v>0</v>
      </c>
      <c r="GU424" s="23">
        <v>0</v>
      </c>
      <c r="GV424" s="23">
        <v>0</v>
      </c>
      <c r="GW424" s="23">
        <v>0</v>
      </c>
      <c r="GX424" s="23">
        <v>0</v>
      </c>
      <c r="GY424" s="23">
        <v>0</v>
      </c>
      <c r="GZ424" s="23">
        <v>0</v>
      </c>
      <c r="HA424" s="23">
        <v>0</v>
      </c>
      <c r="HB424" s="23">
        <v>0</v>
      </c>
      <c r="HC424" s="23">
        <v>0</v>
      </c>
      <c r="HD424" s="23">
        <v>0</v>
      </c>
      <c r="HE424" s="23">
        <v>0</v>
      </c>
      <c r="HH424" s="23" t="s">
        <v>781</v>
      </c>
      <c r="HJ424" s="23">
        <v>6000</v>
      </c>
      <c r="HK424" s="23">
        <v>6000</v>
      </c>
      <c r="HQ424" s="23" t="s">
        <v>782</v>
      </c>
      <c r="HS424" s="23" t="s">
        <v>783</v>
      </c>
      <c r="HT424" s="23" t="s">
        <v>781</v>
      </c>
      <c r="HU424" s="23" t="s">
        <v>837</v>
      </c>
      <c r="HV424" s="23">
        <v>0</v>
      </c>
      <c r="HW424" s="23">
        <v>1</v>
      </c>
      <c r="HX424" s="23">
        <v>0</v>
      </c>
      <c r="HY424" s="23">
        <v>0</v>
      </c>
      <c r="HZ424" s="23">
        <v>0</v>
      </c>
      <c r="IA424" s="23">
        <v>0</v>
      </c>
      <c r="IB424" s="23">
        <v>0</v>
      </c>
      <c r="IC424" s="23">
        <v>0</v>
      </c>
      <c r="ID424" s="23">
        <v>0</v>
      </c>
      <c r="IE424" s="23">
        <v>0</v>
      </c>
      <c r="IF424" s="23">
        <v>0</v>
      </c>
      <c r="IG424" s="23">
        <v>0</v>
      </c>
      <c r="IH424" s="23">
        <v>0</v>
      </c>
      <c r="II424" s="23">
        <v>0</v>
      </c>
      <c r="IL424" s="23" t="s">
        <v>781</v>
      </c>
      <c r="IN424" s="23">
        <v>6500</v>
      </c>
      <c r="IO424" s="23">
        <v>6500</v>
      </c>
      <c r="IU424" s="23" t="s">
        <v>782</v>
      </c>
      <c r="IW424" s="23" t="s">
        <v>783</v>
      </c>
      <c r="IX424" s="23" t="s">
        <v>781</v>
      </c>
      <c r="IY424" s="23" t="s">
        <v>810</v>
      </c>
      <c r="IZ424" s="23">
        <v>0</v>
      </c>
      <c r="JA424" s="23">
        <v>0</v>
      </c>
      <c r="JB424" s="23">
        <v>0</v>
      </c>
      <c r="JC424" s="23">
        <v>0</v>
      </c>
      <c r="JD424" s="23">
        <v>0</v>
      </c>
      <c r="JE424" s="23">
        <v>1</v>
      </c>
      <c r="JF424" s="23">
        <v>0</v>
      </c>
      <c r="JG424" s="23">
        <v>0</v>
      </c>
      <c r="JH424" s="23">
        <v>0</v>
      </c>
      <c r="JI424" s="23">
        <v>0</v>
      </c>
      <c r="JJ424" s="23">
        <v>0</v>
      </c>
      <c r="JK424" s="23">
        <v>0</v>
      </c>
      <c r="JL424" s="23">
        <v>0</v>
      </c>
      <c r="JM424" s="23">
        <v>0</v>
      </c>
      <c r="LX424" s="23" t="s">
        <v>808</v>
      </c>
      <c r="LY424" s="23">
        <v>500</v>
      </c>
      <c r="LZ424" s="23">
        <v>200</v>
      </c>
      <c r="MA424" s="23">
        <v>200</v>
      </c>
      <c r="MG424" s="23" t="s">
        <v>782</v>
      </c>
      <c r="MI424" s="23" t="s">
        <v>783</v>
      </c>
      <c r="MJ424" s="23" t="s">
        <v>781</v>
      </c>
      <c r="MK424" s="23" t="s">
        <v>837</v>
      </c>
      <c r="ML424" s="23">
        <v>0</v>
      </c>
      <c r="MM424" s="23">
        <v>1</v>
      </c>
      <c r="MN424" s="23">
        <v>0</v>
      </c>
      <c r="MO424" s="23">
        <v>0</v>
      </c>
      <c r="MP424" s="23">
        <v>0</v>
      </c>
      <c r="MQ424" s="23">
        <v>0</v>
      </c>
      <c r="MR424" s="23">
        <v>0</v>
      </c>
      <c r="MS424" s="23">
        <v>0</v>
      </c>
      <c r="MT424" s="23">
        <v>0</v>
      </c>
      <c r="MU424" s="23">
        <v>0</v>
      </c>
      <c r="MV424" s="23">
        <v>0</v>
      </c>
      <c r="MW424" s="23">
        <v>0</v>
      </c>
      <c r="MX424" s="23">
        <v>0</v>
      </c>
      <c r="MY424" s="23">
        <v>0</v>
      </c>
      <c r="RR424" s="23" t="s">
        <v>808</v>
      </c>
      <c r="RS424" s="23">
        <v>200</v>
      </c>
      <c r="SA424" s="23" t="s">
        <v>782</v>
      </c>
      <c r="SC424" s="23" t="s">
        <v>783</v>
      </c>
      <c r="SD424" s="23" t="s">
        <v>781</v>
      </c>
      <c r="SE424" s="23" t="s">
        <v>837</v>
      </c>
      <c r="SF424" s="23">
        <v>0</v>
      </c>
      <c r="SG424" s="23">
        <v>1</v>
      </c>
      <c r="SH424" s="23">
        <v>0</v>
      </c>
      <c r="SI424" s="23">
        <v>0</v>
      </c>
      <c r="SJ424" s="23">
        <v>0</v>
      </c>
      <c r="SK424" s="23">
        <v>0</v>
      </c>
      <c r="SL424" s="23">
        <v>0</v>
      </c>
      <c r="SM424" s="23">
        <v>0</v>
      </c>
      <c r="SN424" s="23">
        <v>0</v>
      </c>
      <c r="SO424" s="23">
        <v>0</v>
      </c>
      <c r="SP424" s="23">
        <v>0</v>
      </c>
      <c r="SQ424" s="23">
        <v>0</v>
      </c>
      <c r="SR424" s="23">
        <v>0</v>
      </c>
      <c r="SS424" s="23">
        <v>0</v>
      </c>
      <c r="VD424" s="23" t="s">
        <v>781</v>
      </c>
      <c r="VM424" s="23" t="s">
        <v>782</v>
      </c>
      <c r="VO424" s="23" t="s">
        <v>783</v>
      </c>
      <c r="VP424" s="23" t="s">
        <v>785</v>
      </c>
      <c r="WH424" s="23" t="s">
        <v>781</v>
      </c>
      <c r="WJ424" s="23">
        <v>2000</v>
      </c>
      <c r="WK424" s="23">
        <v>2000</v>
      </c>
      <c r="WQ424" s="23" t="s">
        <v>782</v>
      </c>
      <c r="WS424" s="23" t="s">
        <v>783</v>
      </c>
      <c r="WT424" s="23" t="s">
        <v>781</v>
      </c>
      <c r="WU424" s="23" t="s">
        <v>837</v>
      </c>
      <c r="WV424" s="23">
        <v>0</v>
      </c>
      <c r="WW424" s="23">
        <v>1</v>
      </c>
      <c r="WX424" s="23">
        <v>0</v>
      </c>
      <c r="WY424" s="23">
        <v>0</v>
      </c>
      <c r="WZ424" s="23">
        <v>0</v>
      </c>
      <c r="XA424" s="23">
        <v>0</v>
      </c>
      <c r="XB424" s="23">
        <v>0</v>
      </c>
      <c r="XC424" s="23">
        <v>0</v>
      </c>
      <c r="XD424" s="23">
        <v>0</v>
      </c>
      <c r="XE424" s="23">
        <v>0</v>
      </c>
      <c r="XF424" s="23">
        <v>0</v>
      </c>
      <c r="XG424" s="23">
        <v>0</v>
      </c>
      <c r="XH424" s="23">
        <v>0</v>
      </c>
      <c r="XI424" s="23">
        <v>0</v>
      </c>
      <c r="AAB424" s="23" t="s">
        <v>2171</v>
      </c>
      <c r="AAC424" s="25">
        <v>175627121</v>
      </c>
      <c r="AAD424" s="23">
        <v>44319.71361111111</v>
      </c>
      <c r="AAF424" s="23" t="s">
        <v>2172</v>
      </c>
      <c r="AAG424" s="23" t="s">
        <v>2173</v>
      </c>
      <c r="AAJ424" s="23">
        <v>461</v>
      </c>
    </row>
    <row r="425" spans="1:712" x14ac:dyDescent="0.3">
      <c r="A425" s="23" t="s">
        <v>3764</v>
      </c>
      <c r="B425" s="25">
        <v>44319.392664918982</v>
      </c>
      <c r="C425" s="25">
        <v>44319.393576898146</v>
      </c>
      <c r="D425" s="25">
        <v>44319</v>
      </c>
      <c r="E425" s="23" t="s">
        <v>3737</v>
      </c>
      <c r="F425" s="23" t="s">
        <v>1689</v>
      </c>
      <c r="G425" s="25">
        <v>44319</v>
      </c>
      <c r="H425" s="23" t="s">
        <v>1714</v>
      </c>
      <c r="I425" s="23" t="s">
        <v>899</v>
      </c>
      <c r="J425" s="23" t="s">
        <v>1923</v>
      </c>
      <c r="K425" s="23" t="s">
        <v>899</v>
      </c>
      <c r="L425" s="23" t="s">
        <v>793</v>
      </c>
      <c r="M425" s="23" t="s">
        <v>3765</v>
      </c>
      <c r="N425" s="23" t="s">
        <v>809</v>
      </c>
      <c r="O425" s="23">
        <v>0</v>
      </c>
      <c r="P425" s="23">
        <v>0</v>
      </c>
      <c r="Q425" s="23">
        <v>0</v>
      </c>
      <c r="R425" s="23">
        <v>0</v>
      </c>
      <c r="S425" s="23">
        <v>0</v>
      </c>
      <c r="T425" s="23">
        <v>0</v>
      </c>
      <c r="U425" s="23">
        <v>0</v>
      </c>
      <c r="V425" s="23">
        <v>0</v>
      </c>
      <c r="W425" s="23">
        <v>0</v>
      </c>
      <c r="X425" s="23">
        <v>0</v>
      </c>
      <c r="Y425" s="23">
        <v>0</v>
      </c>
      <c r="Z425" s="23">
        <v>0</v>
      </c>
      <c r="AA425" s="23">
        <v>0</v>
      </c>
      <c r="AB425" s="23">
        <v>0</v>
      </c>
      <c r="AC425" s="23">
        <v>0</v>
      </c>
      <c r="AD425" s="23">
        <v>1</v>
      </c>
      <c r="AE425" s="23">
        <v>0</v>
      </c>
      <c r="AF425" s="23">
        <v>0</v>
      </c>
      <c r="AG425" s="23">
        <v>0</v>
      </c>
      <c r="AH425" s="23">
        <v>0</v>
      </c>
      <c r="AI425" s="23">
        <v>0</v>
      </c>
      <c r="AJ425" s="23">
        <v>0</v>
      </c>
      <c r="AK425" s="23">
        <v>0</v>
      </c>
      <c r="NB425" s="23" t="s">
        <v>781</v>
      </c>
      <c r="ND425" s="23">
        <v>3500</v>
      </c>
      <c r="NE425" s="23">
        <v>3500</v>
      </c>
      <c r="NK425" s="23" t="s">
        <v>807</v>
      </c>
      <c r="NN425" s="23" t="s">
        <v>785</v>
      </c>
      <c r="AAB425" s="23" t="s">
        <v>2171</v>
      </c>
      <c r="AAC425" s="25">
        <v>175627145</v>
      </c>
      <c r="AAD425" s="23">
        <v>44319.71366898148</v>
      </c>
      <c r="AAF425" s="23" t="s">
        <v>2172</v>
      </c>
      <c r="AAG425" s="23" t="s">
        <v>2173</v>
      </c>
      <c r="AAJ425" s="23">
        <v>462</v>
      </c>
    </row>
    <row r="426" spans="1:712" x14ac:dyDescent="0.3">
      <c r="A426" s="23" t="s">
        <v>3766</v>
      </c>
      <c r="B426" s="25">
        <v>44319.393723148147</v>
      </c>
      <c r="C426" s="25">
        <v>44319.394506446763</v>
      </c>
      <c r="D426" s="25">
        <v>44319</v>
      </c>
      <c r="E426" s="23" t="s">
        <v>3737</v>
      </c>
      <c r="F426" s="23" t="s">
        <v>1689</v>
      </c>
      <c r="G426" s="25">
        <v>44319</v>
      </c>
      <c r="H426" s="23" t="s">
        <v>1714</v>
      </c>
      <c r="I426" s="23" t="s">
        <v>899</v>
      </c>
      <c r="J426" s="23" t="s">
        <v>1923</v>
      </c>
      <c r="K426" s="23" t="s">
        <v>899</v>
      </c>
      <c r="L426" s="23" t="s">
        <v>793</v>
      </c>
      <c r="M426" s="23" t="s">
        <v>3767</v>
      </c>
      <c r="N426" s="23" t="s">
        <v>809</v>
      </c>
      <c r="O426" s="23">
        <v>0</v>
      </c>
      <c r="P426" s="23">
        <v>0</v>
      </c>
      <c r="Q426" s="23">
        <v>0</v>
      </c>
      <c r="R426" s="23">
        <v>0</v>
      </c>
      <c r="S426" s="23">
        <v>0</v>
      </c>
      <c r="T426" s="23">
        <v>0</v>
      </c>
      <c r="U426" s="23">
        <v>0</v>
      </c>
      <c r="V426" s="23">
        <v>0</v>
      </c>
      <c r="W426" s="23">
        <v>0</v>
      </c>
      <c r="X426" s="23">
        <v>0</v>
      </c>
      <c r="Y426" s="23">
        <v>0</v>
      </c>
      <c r="Z426" s="23">
        <v>0</v>
      </c>
      <c r="AA426" s="23">
        <v>0</v>
      </c>
      <c r="AB426" s="23">
        <v>0</v>
      </c>
      <c r="AC426" s="23">
        <v>0</v>
      </c>
      <c r="AD426" s="23">
        <v>1</v>
      </c>
      <c r="AE426" s="23">
        <v>0</v>
      </c>
      <c r="AF426" s="23">
        <v>0</v>
      </c>
      <c r="AG426" s="23">
        <v>0</v>
      </c>
      <c r="AH426" s="23">
        <v>0</v>
      </c>
      <c r="AI426" s="23">
        <v>0</v>
      </c>
      <c r="AJ426" s="23">
        <v>0</v>
      </c>
      <c r="AK426" s="23">
        <v>0</v>
      </c>
      <c r="NB426" s="23" t="s">
        <v>781</v>
      </c>
      <c r="ND426" s="23">
        <v>3000</v>
      </c>
      <c r="NE426" s="23">
        <v>3000</v>
      </c>
      <c r="NK426" s="23" t="s">
        <v>807</v>
      </c>
      <c r="NN426" s="23" t="s">
        <v>785</v>
      </c>
      <c r="AAB426" s="23" t="s">
        <v>2171</v>
      </c>
      <c r="AAC426" s="25">
        <v>175627190</v>
      </c>
      <c r="AAD426" s="23">
        <v>44319.713773148149</v>
      </c>
      <c r="AAF426" s="23" t="s">
        <v>2172</v>
      </c>
      <c r="AAG426" s="23" t="s">
        <v>2173</v>
      </c>
      <c r="AAJ426" s="23">
        <v>463</v>
      </c>
    </row>
    <row r="427" spans="1:712" x14ac:dyDescent="0.3">
      <c r="A427" s="23" t="s">
        <v>3768</v>
      </c>
      <c r="B427" s="25">
        <v>44319.394760474534</v>
      </c>
      <c r="C427" s="25">
        <v>44319.395585069447</v>
      </c>
      <c r="D427" s="25">
        <v>44319</v>
      </c>
      <c r="E427" s="23" t="s">
        <v>3737</v>
      </c>
      <c r="F427" s="23" t="s">
        <v>1689</v>
      </c>
      <c r="G427" s="25">
        <v>44319</v>
      </c>
      <c r="H427" s="23" t="s">
        <v>1714</v>
      </c>
      <c r="I427" s="23" t="s">
        <v>899</v>
      </c>
      <c r="J427" s="23" t="s">
        <v>1923</v>
      </c>
      <c r="K427" s="23" t="s">
        <v>899</v>
      </c>
      <c r="L427" s="23" t="s">
        <v>793</v>
      </c>
      <c r="M427" s="23" t="s">
        <v>3769</v>
      </c>
      <c r="N427" s="23" t="s">
        <v>809</v>
      </c>
      <c r="O427" s="23">
        <v>0</v>
      </c>
      <c r="P427" s="23">
        <v>0</v>
      </c>
      <c r="Q427" s="23">
        <v>0</v>
      </c>
      <c r="R427" s="23">
        <v>0</v>
      </c>
      <c r="S427" s="23">
        <v>0</v>
      </c>
      <c r="T427" s="23">
        <v>0</v>
      </c>
      <c r="U427" s="23">
        <v>0</v>
      </c>
      <c r="V427" s="23">
        <v>0</v>
      </c>
      <c r="W427" s="23">
        <v>0</v>
      </c>
      <c r="X427" s="23">
        <v>0</v>
      </c>
      <c r="Y427" s="23">
        <v>0</v>
      </c>
      <c r="Z427" s="23">
        <v>0</v>
      </c>
      <c r="AA427" s="23">
        <v>0</v>
      </c>
      <c r="AB427" s="23">
        <v>0</v>
      </c>
      <c r="AC427" s="23">
        <v>0</v>
      </c>
      <c r="AD427" s="23">
        <v>1</v>
      </c>
      <c r="AE427" s="23">
        <v>0</v>
      </c>
      <c r="AF427" s="23">
        <v>0</v>
      </c>
      <c r="AG427" s="23">
        <v>0</v>
      </c>
      <c r="AH427" s="23">
        <v>0</v>
      </c>
      <c r="AI427" s="23">
        <v>0</v>
      </c>
      <c r="AJ427" s="23">
        <v>0</v>
      </c>
      <c r="AK427" s="23">
        <v>0</v>
      </c>
      <c r="NB427" s="23" t="s">
        <v>781</v>
      </c>
      <c r="ND427" s="23">
        <v>3500</v>
      </c>
      <c r="NE427" s="23">
        <v>3500</v>
      </c>
      <c r="NK427" s="23" t="s">
        <v>807</v>
      </c>
      <c r="NN427" s="23" t="s">
        <v>781</v>
      </c>
      <c r="NO427" s="23" t="s">
        <v>837</v>
      </c>
      <c r="NP427" s="23">
        <v>0</v>
      </c>
      <c r="NQ427" s="23">
        <v>1</v>
      </c>
      <c r="NR427" s="23">
        <v>0</v>
      </c>
      <c r="NS427" s="23">
        <v>0</v>
      </c>
      <c r="NT427" s="23">
        <v>0</v>
      </c>
      <c r="NU427" s="23">
        <v>0</v>
      </c>
      <c r="NV427" s="23">
        <v>0</v>
      </c>
      <c r="NW427" s="23">
        <v>0</v>
      </c>
      <c r="NX427" s="23">
        <v>0</v>
      </c>
      <c r="NY427" s="23">
        <v>0</v>
      </c>
      <c r="NZ427" s="23">
        <v>0</v>
      </c>
      <c r="OA427" s="23">
        <v>0</v>
      </c>
      <c r="OB427" s="23">
        <v>0</v>
      </c>
      <c r="OC427" s="23">
        <v>0</v>
      </c>
      <c r="AAB427" s="23" t="s">
        <v>2171</v>
      </c>
      <c r="AAC427" s="25">
        <v>175627288</v>
      </c>
      <c r="AAD427" s="23">
        <v>44319.71398148148</v>
      </c>
      <c r="AAF427" s="23" t="s">
        <v>2172</v>
      </c>
      <c r="AAG427" s="23" t="s">
        <v>2173</v>
      </c>
      <c r="AAJ427" s="23">
        <v>464</v>
      </c>
    </row>
    <row r="428" spans="1:712" x14ac:dyDescent="0.3">
      <c r="A428" s="23" t="s">
        <v>3770</v>
      </c>
      <c r="B428" s="25">
        <v>44319.395732546298</v>
      </c>
      <c r="C428" s="25">
        <v>44319.396609351847</v>
      </c>
      <c r="D428" s="25">
        <v>44319</v>
      </c>
      <c r="E428" s="23" t="s">
        <v>3737</v>
      </c>
      <c r="F428" s="23" t="s">
        <v>1689</v>
      </c>
      <c r="G428" s="25">
        <v>44319</v>
      </c>
      <c r="H428" s="23" t="s">
        <v>1714</v>
      </c>
      <c r="I428" s="23" t="s">
        <v>899</v>
      </c>
      <c r="J428" s="23" t="s">
        <v>1923</v>
      </c>
      <c r="K428" s="23" t="s">
        <v>899</v>
      </c>
      <c r="L428" s="23" t="s">
        <v>793</v>
      </c>
      <c r="M428" s="23" t="s">
        <v>3771</v>
      </c>
      <c r="N428" s="23" t="s">
        <v>809</v>
      </c>
      <c r="O428" s="23">
        <v>0</v>
      </c>
      <c r="P428" s="23">
        <v>0</v>
      </c>
      <c r="Q428" s="23">
        <v>0</v>
      </c>
      <c r="R428" s="23">
        <v>0</v>
      </c>
      <c r="S428" s="23">
        <v>0</v>
      </c>
      <c r="T428" s="23">
        <v>0</v>
      </c>
      <c r="U428" s="23">
        <v>0</v>
      </c>
      <c r="V428" s="23">
        <v>0</v>
      </c>
      <c r="W428" s="23">
        <v>0</v>
      </c>
      <c r="X428" s="23">
        <v>0</v>
      </c>
      <c r="Y428" s="23">
        <v>0</v>
      </c>
      <c r="Z428" s="23">
        <v>0</v>
      </c>
      <c r="AA428" s="23">
        <v>0</v>
      </c>
      <c r="AB428" s="23">
        <v>0</v>
      </c>
      <c r="AC428" s="23">
        <v>0</v>
      </c>
      <c r="AD428" s="23">
        <v>1</v>
      </c>
      <c r="AE428" s="23">
        <v>0</v>
      </c>
      <c r="AF428" s="23">
        <v>0</v>
      </c>
      <c r="AG428" s="23">
        <v>0</v>
      </c>
      <c r="AH428" s="23">
        <v>0</v>
      </c>
      <c r="AI428" s="23">
        <v>0</v>
      </c>
      <c r="AJ428" s="23">
        <v>0</v>
      </c>
      <c r="AK428" s="23">
        <v>0</v>
      </c>
      <c r="NB428" s="23" t="s">
        <v>781</v>
      </c>
      <c r="ND428" s="23">
        <v>3500</v>
      </c>
      <c r="NE428" s="23">
        <v>3500</v>
      </c>
      <c r="NK428" s="23" t="s">
        <v>807</v>
      </c>
      <c r="NN428" s="23" t="s">
        <v>781</v>
      </c>
      <c r="NO428" s="23" t="s">
        <v>837</v>
      </c>
      <c r="NP428" s="23">
        <v>0</v>
      </c>
      <c r="NQ428" s="23">
        <v>1</v>
      </c>
      <c r="NR428" s="23">
        <v>0</v>
      </c>
      <c r="NS428" s="23">
        <v>0</v>
      </c>
      <c r="NT428" s="23">
        <v>0</v>
      </c>
      <c r="NU428" s="23">
        <v>0</v>
      </c>
      <c r="NV428" s="23">
        <v>0</v>
      </c>
      <c r="NW428" s="23">
        <v>0</v>
      </c>
      <c r="NX428" s="23">
        <v>0</v>
      </c>
      <c r="NY428" s="23">
        <v>0</v>
      </c>
      <c r="NZ428" s="23">
        <v>0</v>
      </c>
      <c r="OA428" s="23">
        <v>0</v>
      </c>
      <c r="OB428" s="23">
        <v>0</v>
      </c>
      <c r="OC428" s="23">
        <v>0</v>
      </c>
      <c r="AAB428" s="23" t="s">
        <v>2171</v>
      </c>
      <c r="AAC428" s="25">
        <v>175627349</v>
      </c>
      <c r="AAD428" s="23">
        <v>44319.714120370372</v>
      </c>
      <c r="AAF428" s="23" t="s">
        <v>2172</v>
      </c>
      <c r="AAG428" s="23" t="s">
        <v>2173</v>
      </c>
      <c r="AAJ428" s="23">
        <v>465</v>
      </c>
    </row>
    <row r="429" spans="1:712" x14ac:dyDescent="0.3">
      <c r="A429" s="23" t="s">
        <v>3772</v>
      </c>
      <c r="B429" s="25">
        <v>44319.396744097219</v>
      </c>
      <c r="C429" s="25">
        <v>44319.397408391203</v>
      </c>
      <c r="D429" s="25">
        <v>44319</v>
      </c>
      <c r="E429" s="23" t="s">
        <v>3737</v>
      </c>
      <c r="F429" s="23" t="s">
        <v>1689</v>
      </c>
      <c r="G429" s="25">
        <v>44319</v>
      </c>
      <c r="H429" s="23" t="s">
        <v>1714</v>
      </c>
      <c r="I429" s="23" t="s">
        <v>899</v>
      </c>
      <c r="J429" s="23" t="s">
        <v>1923</v>
      </c>
      <c r="K429" s="23" t="s">
        <v>899</v>
      </c>
      <c r="L429" s="23" t="s">
        <v>793</v>
      </c>
      <c r="M429" s="23" t="s">
        <v>3773</v>
      </c>
      <c r="N429" s="23" t="s">
        <v>809</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1</v>
      </c>
      <c r="AE429" s="23">
        <v>0</v>
      </c>
      <c r="AF429" s="23">
        <v>0</v>
      </c>
      <c r="AG429" s="23">
        <v>0</v>
      </c>
      <c r="AH429" s="23">
        <v>0</v>
      </c>
      <c r="AI429" s="23">
        <v>0</v>
      </c>
      <c r="AJ429" s="23">
        <v>0</v>
      </c>
      <c r="AK429" s="23">
        <v>0</v>
      </c>
      <c r="NB429" s="23" t="s">
        <v>781</v>
      </c>
      <c r="ND429" s="23">
        <v>3500</v>
      </c>
      <c r="NE429" s="23">
        <v>3500</v>
      </c>
      <c r="NK429" s="23" t="s">
        <v>807</v>
      </c>
      <c r="NN429" s="23" t="s">
        <v>785</v>
      </c>
      <c r="AAB429" s="23" t="s">
        <v>2171</v>
      </c>
      <c r="AAC429" s="25">
        <v>175627405</v>
      </c>
      <c r="AAD429" s="23">
        <v>44319.714236111111</v>
      </c>
      <c r="AAF429" s="23" t="s">
        <v>2172</v>
      </c>
      <c r="AAG429" s="23" t="s">
        <v>2173</v>
      </c>
      <c r="AAJ429" s="23">
        <v>466</v>
      </c>
    </row>
    <row r="430" spans="1:712" x14ac:dyDescent="0.3">
      <c r="A430" s="23" t="s">
        <v>3774</v>
      </c>
      <c r="B430" s="25">
        <v>44319.397666377306</v>
      </c>
      <c r="C430" s="25">
        <v>44319.398820104172</v>
      </c>
      <c r="D430" s="25">
        <v>44319</v>
      </c>
      <c r="E430" s="23" t="s">
        <v>3737</v>
      </c>
      <c r="F430" s="23" t="s">
        <v>1689</v>
      </c>
      <c r="G430" s="25">
        <v>44319</v>
      </c>
      <c r="H430" s="23" t="s">
        <v>1714</v>
      </c>
      <c r="I430" s="23" t="s">
        <v>899</v>
      </c>
      <c r="J430" s="23" t="s">
        <v>1923</v>
      </c>
      <c r="K430" s="23" t="s">
        <v>899</v>
      </c>
      <c r="L430" s="23" t="s">
        <v>793</v>
      </c>
      <c r="M430" s="23" t="s">
        <v>3775</v>
      </c>
      <c r="N430" s="23" t="s">
        <v>801</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0</v>
      </c>
      <c r="AI430" s="23">
        <v>0</v>
      </c>
      <c r="AJ430" s="23">
        <v>1</v>
      </c>
      <c r="AK430" s="23">
        <v>0</v>
      </c>
      <c r="YN430" s="23" t="s">
        <v>781</v>
      </c>
      <c r="YP430" s="23">
        <v>750</v>
      </c>
      <c r="YQ430" s="23">
        <v>750</v>
      </c>
      <c r="YW430" s="23" t="s">
        <v>782</v>
      </c>
      <c r="YY430" s="23" t="s">
        <v>783</v>
      </c>
      <c r="YZ430" s="23" t="s">
        <v>785</v>
      </c>
      <c r="AAB430" s="23" t="s">
        <v>2171</v>
      </c>
      <c r="AAC430" s="25">
        <v>175627471</v>
      </c>
      <c r="AAD430" s="23">
        <v>44319.714386574073</v>
      </c>
      <c r="AAF430" s="23" t="s">
        <v>2172</v>
      </c>
      <c r="AAG430" s="23" t="s">
        <v>2173</v>
      </c>
      <c r="AAJ430" s="23">
        <v>467</v>
      </c>
    </row>
    <row r="431" spans="1:712" x14ac:dyDescent="0.3">
      <c r="A431" s="23" t="s">
        <v>3776</v>
      </c>
      <c r="B431" s="25">
        <v>44319.401035601863</v>
      </c>
      <c r="C431" s="25">
        <v>44319.401678773153</v>
      </c>
      <c r="D431" s="25">
        <v>44319</v>
      </c>
      <c r="E431" s="23" t="s">
        <v>3737</v>
      </c>
      <c r="F431" s="23" t="s">
        <v>1689</v>
      </c>
      <c r="G431" s="25">
        <v>44319</v>
      </c>
      <c r="H431" s="23" t="s">
        <v>1714</v>
      </c>
      <c r="I431" s="23" t="s">
        <v>899</v>
      </c>
      <c r="J431" s="23" t="s">
        <v>1923</v>
      </c>
      <c r="K431" s="23" t="s">
        <v>899</v>
      </c>
      <c r="L431" s="23" t="s">
        <v>793</v>
      </c>
      <c r="M431" s="23" t="s">
        <v>3777</v>
      </c>
      <c r="N431" s="23" t="s">
        <v>801</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1</v>
      </c>
      <c r="AK431" s="23">
        <v>0</v>
      </c>
      <c r="YN431" s="23" t="s">
        <v>781</v>
      </c>
      <c r="YP431" s="23">
        <v>750</v>
      </c>
      <c r="YQ431" s="23">
        <v>750</v>
      </c>
      <c r="YW431" s="23" t="s">
        <v>807</v>
      </c>
      <c r="YZ431" s="23" t="s">
        <v>785</v>
      </c>
      <c r="AAB431" s="23" t="s">
        <v>2171</v>
      </c>
      <c r="AAC431" s="25">
        <v>175627620</v>
      </c>
      <c r="AAD431" s="23">
        <v>44319.714884259258</v>
      </c>
      <c r="AAF431" s="23" t="s">
        <v>2172</v>
      </c>
      <c r="AAG431" s="23" t="s">
        <v>2173</v>
      </c>
      <c r="AAJ431" s="23">
        <v>468</v>
      </c>
    </row>
    <row r="432" spans="1:712" x14ac:dyDescent="0.3">
      <c r="A432" s="23" t="s">
        <v>3778</v>
      </c>
      <c r="B432" s="25">
        <v>44319.398938229162</v>
      </c>
      <c r="C432" s="25">
        <v>44319.399970439823</v>
      </c>
      <c r="D432" s="25">
        <v>44319</v>
      </c>
      <c r="E432" s="23" t="s">
        <v>3737</v>
      </c>
      <c r="F432" s="23" t="s">
        <v>1689</v>
      </c>
      <c r="G432" s="25">
        <v>44319</v>
      </c>
      <c r="H432" s="23" t="s">
        <v>1714</v>
      </c>
      <c r="I432" s="23" t="s">
        <v>899</v>
      </c>
      <c r="J432" s="23" t="s">
        <v>1923</v>
      </c>
      <c r="K432" s="23" t="s">
        <v>899</v>
      </c>
      <c r="L432" s="23" t="s">
        <v>793</v>
      </c>
      <c r="M432" s="23" t="s">
        <v>3779</v>
      </c>
      <c r="N432" s="23" t="s">
        <v>801</v>
      </c>
      <c r="O432" s="23">
        <v>0</v>
      </c>
      <c r="P432" s="23">
        <v>0</v>
      </c>
      <c r="Q432" s="23">
        <v>0</v>
      </c>
      <c r="R432" s="23">
        <v>0</v>
      </c>
      <c r="S432" s="23">
        <v>0</v>
      </c>
      <c r="T432" s="23">
        <v>0</v>
      </c>
      <c r="U432" s="23">
        <v>0</v>
      </c>
      <c r="V432" s="23">
        <v>0</v>
      </c>
      <c r="W432" s="23">
        <v>0</v>
      </c>
      <c r="X432" s="23">
        <v>0</v>
      </c>
      <c r="Y432" s="23">
        <v>0</v>
      </c>
      <c r="Z432" s="23">
        <v>0</v>
      </c>
      <c r="AA432" s="23">
        <v>0</v>
      </c>
      <c r="AB432" s="23">
        <v>0</v>
      </c>
      <c r="AC432" s="23">
        <v>0</v>
      </c>
      <c r="AD432" s="23">
        <v>0</v>
      </c>
      <c r="AE432" s="23">
        <v>0</v>
      </c>
      <c r="AF432" s="23">
        <v>0</v>
      </c>
      <c r="AG432" s="23">
        <v>0</v>
      </c>
      <c r="AH432" s="23">
        <v>0</v>
      </c>
      <c r="AI432" s="23">
        <v>0</v>
      </c>
      <c r="AJ432" s="23">
        <v>1</v>
      </c>
      <c r="AK432" s="23">
        <v>0</v>
      </c>
      <c r="YN432" s="23" t="s">
        <v>781</v>
      </c>
      <c r="YP432" s="23">
        <v>750</v>
      </c>
      <c r="YQ432" s="23">
        <v>750</v>
      </c>
      <c r="YW432" s="23" t="s">
        <v>782</v>
      </c>
      <c r="YY432" s="23" t="s">
        <v>783</v>
      </c>
      <c r="YZ432" s="23" t="s">
        <v>781</v>
      </c>
      <c r="ZA432" s="23" t="s">
        <v>837</v>
      </c>
      <c r="ZB432" s="23">
        <v>0</v>
      </c>
      <c r="ZC432" s="23">
        <v>1</v>
      </c>
      <c r="ZD432" s="23">
        <v>0</v>
      </c>
      <c r="ZE432" s="23">
        <v>0</v>
      </c>
      <c r="ZF432" s="23">
        <v>0</v>
      </c>
      <c r="ZG432" s="23">
        <v>0</v>
      </c>
      <c r="ZH432" s="23">
        <v>0</v>
      </c>
      <c r="ZI432" s="23">
        <v>0</v>
      </c>
      <c r="ZJ432" s="23">
        <v>0</v>
      </c>
      <c r="ZK432" s="23">
        <v>0</v>
      </c>
      <c r="ZL432" s="23">
        <v>0</v>
      </c>
      <c r="ZM432" s="23">
        <v>0</v>
      </c>
      <c r="ZN432" s="23">
        <v>0</v>
      </c>
      <c r="ZO432" s="23">
        <v>0</v>
      </c>
      <c r="AAB432" s="23" t="s">
        <v>2171</v>
      </c>
      <c r="AAC432" s="25">
        <v>175627541</v>
      </c>
      <c r="AAD432" s="23">
        <v>44319.714606481481</v>
      </c>
      <c r="AAF432" s="23" t="s">
        <v>2172</v>
      </c>
      <c r="AAG432" s="23" t="s">
        <v>2173</v>
      </c>
      <c r="AAJ432" s="23">
        <v>469</v>
      </c>
    </row>
    <row r="433" spans="1:712" x14ac:dyDescent="0.3">
      <c r="A433" s="23" t="s">
        <v>3780</v>
      </c>
      <c r="B433" s="25">
        <v>44319.400135694443</v>
      </c>
      <c r="C433" s="25">
        <v>44319.400902106492</v>
      </c>
      <c r="D433" s="25">
        <v>44319</v>
      </c>
      <c r="E433" s="23" t="s">
        <v>3737</v>
      </c>
      <c r="F433" s="23" t="s">
        <v>1689</v>
      </c>
      <c r="G433" s="25">
        <v>44319</v>
      </c>
      <c r="H433" s="23" t="s">
        <v>1714</v>
      </c>
      <c r="I433" s="23" t="s">
        <v>899</v>
      </c>
      <c r="J433" s="23" t="s">
        <v>1923</v>
      </c>
      <c r="K433" s="23" t="s">
        <v>899</v>
      </c>
      <c r="L433" s="23" t="s">
        <v>793</v>
      </c>
      <c r="M433" s="23" t="s">
        <v>3781</v>
      </c>
      <c r="N433" s="23" t="s">
        <v>801</v>
      </c>
      <c r="O433" s="23">
        <v>0</v>
      </c>
      <c r="P433" s="23">
        <v>0</v>
      </c>
      <c r="Q433" s="23">
        <v>0</v>
      </c>
      <c r="R433" s="23">
        <v>0</v>
      </c>
      <c r="S433" s="23">
        <v>0</v>
      </c>
      <c r="T433" s="23">
        <v>0</v>
      </c>
      <c r="U433" s="23">
        <v>0</v>
      </c>
      <c r="V433" s="23">
        <v>0</v>
      </c>
      <c r="W433" s="23">
        <v>0</v>
      </c>
      <c r="X433" s="23">
        <v>0</v>
      </c>
      <c r="Y433" s="23">
        <v>0</v>
      </c>
      <c r="Z433" s="23">
        <v>0</v>
      </c>
      <c r="AA433" s="23">
        <v>0</v>
      </c>
      <c r="AB433" s="23">
        <v>0</v>
      </c>
      <c r="AC433" s="23">
        <v>0</v>
      </c>
      <c r="AD433" s="23">
        <v>0</v>
      </c>
      <c r="AE433" s="23">
        <v>0</v>
      </c>
      <c r="AF433" s="23">
        <v>0</v>
      </c>
      <c r="AG433" s="23">
        <v>0</v>
      </c>
      <c r="AH433" s="23">
        <v>0</v>
      </c>
      <c r="AI433" s="23">
        <v>0</v>
      </c>
      <c r="AJ433" s="23">
        <v>1</v>
      </c>
      <c r="AK433" s="23">
        <v>0</v>
      </c>
      <c r="YN433" s="23" t="s">
        <v>781</v>
      </c>
      <c r="YP433" s="23">
        <v>750</v>
      </c>
      <c r="YQ433" s="23">
        <v>750</v>
      </c>
      <c r="YW433" s="23" t="s">
        <v>782</v>
      </c>
      <c r="YY433" s="23" t="s">
        <v>783</v>
      </c>
      <c r="YZ433" s="23" t="s">
        <v>781</v>
      </c>
      <c r="ZA433" s="23" t="s">
        <v>837</v>
      </c>
      <c r="ZB433" s="23">
        <v>0</v>
      </c>
      <c r="ZC433" s="23">
        <v>1</v>
      </c>
      <c r="ZD433" s="23">
        <v>0</v>
      </c>
      <c r="ZE433" s="23">
        <v>0</v>
      </c>
      <c r="ZF433" s="23">
        <v>0</v>
      </c>
      <c r="ZG433" s="23">
        <v>0</v>
      </c>
      <c r="ZH433" s="23">
        <v>0</v>
      </c>
      <c r="ZI433" s="23">
        <v>0</v>
      </c>
      <c r="ZJ433" s="23">
        <v>0</v>
      </c>
      <c r="ZK433" s="23">
        <v>0</v>
      </c>
      <c r="ZL433" s="23">
        <v>0</v>
      </c>
      <c r="ZM433" s="23">
        <v>0</v>
      </c>
      <c r="ZN433" s="23">
        <v>0</v>
      </c>
      <c r="ZO433" s="23">
        <v>0</v>
      </c>
      <c r="AAB433" s="23" t="s">
        <v>2171</v>
      </c>
      <c r="AAC433" s="25">
        <v>175627592</v>
      </c>
      <c r="AAD433" s="23">
        <v>44319.714803240742</v>
      </c>
      <c r="AAF433" s="23" t="s">
        <v>2172</v>
      </c>
      <c r="AAG433" s="23" t="s">
        <v>2173</v>
      </c>
      <c r="AAJ433" s="23">
        <v>470</v>
      </c>
    </row>
    <row r="434" spans="1:712" x14ac:dyDescent="0.3">
      <c r="A434" s="23" t="s">
        <v>3782</v>
      </c>
      <c r="B434" s="25">
        <v>44319.401876261567</v>
      </c>
      <c r="C434" s="25">
        <v>44319.402989004629</v>
      </c>
      <c r="D434" s="25">
        <v>44319</v>
      </c>
      <c r="E434" s="23" t="s">
        <v>3737</v>
      </c>
      <c r="F434" s="23" t="s">
        <v>1689</v>
      </c>
      <c r="G434" s="25">
        <v>44319</v>
      </c>
      <c r="H434" s="23" t="s">
        <v>1714</v>
      </c>
      <c r="I434" s="23" t="s">
        <v>899</v>
      </c>
      <c r="J434" s="23" t="s">
        <v>1923</v>
      </c>
      <c r="K434" s="23" t="s">
        <v>899</v>
      </c>
      <c r="L434" s="23" t="s">
        <v>793</v>
      </c>
      <c r="M434" s="23" t="s">
        <v>3783</v>
      </c>
      <c r="N434" s="23" t="s">
        <v>815</v>
      </c>
      <c r="O434" s="23">
        <v>0</v>
      </c>
      <c r="P434" s="23">
        <v>0</v>
      </c>
      <c r="Q434" s="23">
        <v>0</v>
      </c>
      <c r="R434" s="23">
        <v>0</v>
      </c>
      <c r="S434" s="23">
        <v>0</v>
      </c>
      <c r="T434" s="23">
        <v>0</v>
      </c>
      <c r="U434" s="23">
        <v>0</v>
      </c>
      <c r="V434" s="23">
        <v>0</v>
      </c>
      <c r="W434" s="23">
        <v>0</v>
      </c>
      <c r="X434" s="23">
        <v>0</v>
      </c>
      <c r="Y434" s="23">
        <v>0</v>
      </c>
      <c r="Z434" s="23">
        <v>0</v>
      </c>
      <c r="AA434" s="23">
        <v>0</v>
      </c>
      <c r="AB434" s="23">
        <v>0</v>
      </c>
      <c r="AC434" s="23">
        <v>0</v>
      </c>
      <c r="AD434" s="23">
        <v>0</v>
      </c>
      <c r="AE434" s="23">
        <v>0</v>
      </c>
      <c r="AF434" s="23">
        <v>0</v>
      </c>
      <c r="AG434" s="23">
        <v>0</v>
      </c>
      <c r="AH434" s="23">
        <v>0</v>
      </c>
      <c r="AI434" s="23">
        <v>1</v>
      </c>
      <c r="AJ434" s="23">
        <v>0</v>
      </c>
      <c r="AK434" s="23">
        <v>0</v>
      </c>
      <c r="XL434" s="23" t="s">
        <v>781</v>
      </c>
      <c r="XN434" s="23">
        <v>50</v>
      </c>
      <c r="XS434" s="23" t="s">
        <v>794</v>
      </c>
      <c r="XV434" s="23" t="s">
        <v>785</v>
      </c>
      <c r="AAB434" s="23" t="s">
        <v>2171</v>
      </c>
      <c r="AAC434" s="25">
        <v>175627654</v>
      </c>
      <c r="AAD434" s="23">
        <v>44319.714965277773</v>
      </c>
      <c r="AAF434" s="23" t="s">
        <v>2172</v>
      </c>
      <c r="AAG434" s="23" t="s">
        <v>2173</v>
      </c>
      <c r="AAJ434" s="23">
        <v>471</v>
      </c>
    </row>
    <row r="435" spans="1:712" x14ac:dyDescent="0.3">
      <c r="A435" s="23" t="s">
        <v>3784</v>
      </c>
      <c r="B435" s="25">
        <v>44319.403168530087</v>
      </c>
      <c r="C435" s="25">
        <v>44319.40453190972</v>
      </c>
      <c r="D435" s="25">
        <v>44319</v>
      </c>
      <c r="E435" s="23" t="s">
        <v>3737</v>
      </c>
      <c r="F435" s="23" t="s">
        <v>1689</v>
      </c>
      <c r="G435" s="25">
        <v>44319</v>
      </c>
      <c r="H435" s="23" t="s">
        <v>1714</v>
      </c>
      <c r="I435" s="23" t="s">
        <v>899</v>
      </c>
      <c r="J435" s="23" t="s">
        <v>1923</v>
      </c>
      <c r="K435" s="23" t="s">
        <v>899</v>
      </c>
      <c r="L435" s="23" t="s">
        <v>793</v>
      </c>
      <c r="M435" s="23" t="s">
        <v>3785</v>
      </c>
      <c r="N435" s="23" t="s">
        <v>815</v>
      </c>
      <c r="O435" s="23">
        <v>0</v>
      </c>
      <c r="P435" s="23">
        <v>0</v>
      </c>
      <c r="Q435" s="23">
        <v>0</v>
      </c>
      <c r="R435" s="23">
        <v>0</v>
      </c>
      <c r="S435" s="23">
        <v>0</v>
      </c>
      <c r="T435" s="23">
        <v>0</v>
      </c>
      <c r="U435" s="23">
        <v>0</v>
      </c>
      <c r="V435" s="23">
        <v>0</v>
      </c>
      <c r="W435" s="23">
        <v>0</v>
      </c>
      <c r="X435" s="23">
        <v>0</v>
      </c>
      <c r="Y435" s="23">
        <v>0</v>
      </c>
      <c r="Z435" s="23">
        <v>0</v>
      </c>
      <c r="AA435" s="23">
        <v>0</v>
      </c>
      <c r="AB435" s="23">
        <v>0</v>
      </c>
      <c r="AC435" s="23">
        <v>0</v>
      </c>
      <c r="AD435" s="23">
        <v>0</v>
      </c>
      <c r="AE435" s="23">
        <v>0</v>
      </c>
      <c r="AF435" s="23">
        <v>0</v>
      </c>
      <c r="AG435" s="23">
        <v>0</v>
      </c>
      <c r="AH435" s="23">
        <v>0</v>
      </c>
      <c r="AI435" s="23">
        <v>1</v>
      </c>
      <c r="AJ435" s="23">
        <v>0</v>
      </c>
      <c r="AK435" s="23">
        <v>0</v>
      </c>
      <c r="XL435" s="23" t="s">
        <v>781</v>
      </c>
      <c r="XN435" s="23">
        <v>50</v>
      </c>
      <c r="XS435" s="23" t="s">
        <v>794</v>
      </c>
      <c r="XV435" s="23" t="s">
        <v>785</v>
      </c>
      <c r="AAB435" s="23" t="s">
        <v>2171</v>
      </c>
      <c r="AAC435" s="25">
        <v>175627716</v>
      </c>
      <c r="AAD435" s="23">
        <v>44319.715069444443</v>
      </c>
      <c r="AAF435" s="23" t="s">
        <v>2172</v>
      </c>
      <c r="AAG435" s="23" t="s">
        <v>2173</v>
      </c>
      <c r="AAJ435" s="23">
        <v>472</v>
      </c>
    </row>
    <row r="436" spans="1:712" x14ac:dyDescent="0.3">
      <c r="A436" s="23" t="s">
        <v>3786</v>
      </c>
      <c r="B436" s="25">
        <v>44319.404667847222</v>
      </c>
      <c r="C436" s="25">
        <v>44319.40548932871</v>
      </c>
      <c r="D436" s="25">
        <v>44319</v>
      </c>
      <c r="E436" s="23" t="s">
        <v>3737</v>
      </c>
      <c r="F436" s="23" t="s">
        <v>1689</v>
      </c>
      <c r="G436" s="25">
        <v>44319</v>
      </c>
      <c r="H436" s="23" t="s">
        <v>1714</v>
      </c>
      <c r="I436" s="23" t="s">
        <v>899</v>
      </c>
      <c r="J436" s="23" t="s">
        <v>1923</v>
      </c>
      <c r="K436" s="23" t="s">
        <v>899</v>
      </c>
      <c r="L436" s="23" t="s">
        <v>793</v>
      </c>
      <c r="M436" s="23" t="s">
        <v>3787</v>
      </c>
      <c r="N436" s="23" t="s">
        <v>815</v>
      </c>
      <c r="O436" s="23">
        <v>0</v>
      </c>
      <c r="P436" s="23">
        <v>0</v>
      </c>
      <c r="Q436" s="23">
        <v>0</v>
      </c>
      <c r="R436" s="23">
        <v>0</v>
      </c>
      <c r="S436" s="23">
        <v>0</v>
      </c>
      <c r="T436" s="23">
        <v>0</v>
      </c>
      <c r="U436" s="23">
        <v>0</v>
      </c>
      <c r="V436" s="23">
        <v>0</v>
      </c>
      <c r="W436" s="23">
        <v>0</v>
      </c>
      <c r="X436" s="23">
        <v>0</v>
      </c>
      <c r="Y436" s="23">
        <v>0</v>
      </c>
      <c r="Z436" s="23">
        <v>0</v>
      </c>
      <c r="AA436" s="23">
        <v>0</v>
      </c>
      <c r="AB436" s="23">
        <v>0</v>
      </c>
      <c r="AC436" s="23">
        <v>0</v>
      </c>
      <c r="AD436" s="23">
        <v>0</v>
      </c>
      <c r="AE436" s="23">
        <v>0</v>
      </c>
      <c r="AF436" s="23">
        <v>0</v>
      </c>
      <c r="AG436" s="23">
        <v>0</v>
      </c>
      <c r="AH436" s="23">
        <v>0</v>
      </c>
      <c r="AI436" s="23">
        <v>1</v>
      </c>
      <c r="AJ436" s="23">
        <v>0</v>
      </c>
      <c r="AK436" s="23">
        <v>0</v>
      </c>
      <c r="XL436" s="23" t="s">
        <v>781</v>
      </c>
      <c r="XS436" s="23" t="s">
        <v>794</v>
      </c>
      <c r="XV436" s="23" t="s">
        <v>785</v>
      </c>
      <c r="AAB436" s="23" t="s">
        <v>2171</v>
      </c>
      <c r="AAC436" s="25">
        <v>175627740</v>
      </c>
      <c r="AAD436" s="23">
        <v>44319.715150462958</v>
      </c>
      <c r="AAF436" s="23" t="s">
        <v>2172</v>
      </c>
      <c r="AAG436" s="23" t="s">
        <v>2173</v>
      </c>
      <c r="AAJ436" s="23">
        <v>473</v>
      </c>
    </row>
    <row r="437" spans="1:712" x14ac:dyDescent="0.3">
      <c r="A437" s="23" t="s">
        <v>3788</v>
      </c>
      <c r="B437" s="25">
        <v>44319.405621805563</v>
      </c>
      <c r="C437" s="25">
        <v>44319.406243032412</v>
      </c>
      <c r="D437" s="25">
        <v>44319</v>
      </c>
      <c r="E437" s="23" t="s">
        <v>3737</v>
      </c>
      <c r="F437" s="23" t="s">
        <v>1689</v>
      </c>
      <c r="G437" s="25">
        <v>44319</v>
      </c>
      <c r="H437" s="23" t="s">
        <v>1714</v>
      </c>
      <c r="I437" s="23" t="s">
        <v>899</v>
      </c>
      <c r="J437" s="23" t="s">
        <v>1923</v>
      </c>
      <c r="K437" s="23" t="s">
        <v>899</v>
      </c>
      <c r="L437" s="23" t="s">
        <v>793</v>
      </c>
      <c r="M437" s="23" t="s">
        <v>3789</v>
      </c>
      <c r="N437" s="23" t="s">
        <v>815</v>
      </c>
      <c r="O437" s="23">
        <v>0</v>
      </c>
      <c r="P437" s="23">
        <v>0</v>
      </c>
      <c r="Q437" s="23">
        <v>0</v>
      </c>
      <c r="R437" s="23">
        <v>0</v>
      </c>
      <c r="S437" s="23">
        <v>0</v>
      </c>
      <c r="T437" s="23">
        <v>0</v>
      </c>
      <c r="U437" s="23">
        <v>0</v>
      </c>
      <c r="V437" s="23">
        <v>0</v>
      </c>
      <c r="W437" s="23">
        <v>0</v>
      </c>
      <c r="X437" s="23">
        <v>0</v>
      </c>
      <c r="Y437" s="23">
        <v>0</v>
      </c>
      <c r="Z437" s="23">
        <v>0</v>
      </c>
      <c r="AA437" s="23">
        <v>0</v>
      </c>
      <c r="AB437" s="23">
        <v>0</v>
      </c>
      <c r="AC437" s="23">
        <v>0</v>
      </c>
      <c r="AD437" s="23">
        <v>0</v>
      </c>
      <c r="AE437" s="23">
        <v>0</v>
      </c>
      <c r="AF437" s="23">
        <v>0</v>
      </c>
      <c r="AG437" s="23">
        <v>0</v>
      </c>
      <c r="AH437" s="23">
        <v>0</v>
      </c>
      <c r="AI437" s="23">
        <v>1</v>
      </c>
      <c r="AJ437" s="23">
        <v>0</v>
      </c>
      <c r="AK437" s="23">
        <v>0</v>
      </c>
      <c r="XL437" s="23" t="s">
        <v>781</v>
      </c>
      <c r="XN437" s="23">
        <v>50</v>
      </c>
      <c r="XS437" s="23" t="s">
        <v>794</v>
      </c>
      <c r="XV437" s="23" t="s">
        <v>785</v>
      </c>
      <c r="AAB437" s="23" t="s">
        <v>2171</v>
      </c>
      <c r="AAC437" s="25">
        <v>175627779</v>
      </c>
      <c r="AAD437" s="23">
        <v>44319.715254629627</v>
      </c>
      <c r="AAF437" s="23" t="s">
        <v>2172</v>
      </c>
      <c r="AAG437" s="23" t="s">
        <v>2173</v>
      </c>
      <c r="AAJ437" s="23">
        <v>474</v>
      </c>
    </row>
    <row r="438" spans="1:712" x14ac:dyDescent="0.3">
      <c r="A438" s="23" t="s">
        <v>3790</v>
      </c>
      <c r="B438" s="25">
        <v>44319.406600162038</v>
      </c>
      <c r="C438" s="25">
        <v>44319.407218472217</v>
      </c>
      <c r="D438" s="25">
        <v>44319</v>
      </c>
      <c r="E438" s="23" t="s">
        <v>3737</v>
      </c>
      <c r="F438" s="23" t="s">
        <v>1689</v>
      </c>
      <c r="G438" s="25">
        <v>44319</v>
      </c>
      <c r="H438" s="23" t="s">
        <v>1714</v>
      </c>
      <c r="I438" s="23" t="s">
        <v>899</v>
      </c>
      <c r="J438" s="23" t="s">
        <v>1923</v>
      </c>
      <c r="K438" s="23" t="s">
        <v>899</v>
      </c>
      <c r="L438" s="23" t="s">
        <v>793</v>
      </c>
      <c r="M438" s="23" t="s">
        <v>3791</v>
      </c>
      <c r="N438" s="23" t="s">
        <v>815</v>
      </c>
      <c r="O438" s="23">
        <v>0</v>
      </c>
      <c r="P438" s="23">
        <v>0</v>
      </c>
      <c r="Q438" s="23">
        <v>0</v>
      </c>
      <c r="R438" s="23">
        <v>0</v>
      </c>
      <c r="S438" s="23">
        <v>0</v>
      </c>
      <c r="T438" s="23">
        <v>0</v>
      </c>
      <c r="U438" s="23">
        <v>0</v>
      </c>
      <c r="V438" s="23">
        <v>0</v>
      </c>
      <c r="W438" s="23">
        <v>0</v>
      </c>
      <c r="X438" s="23">
        <v>0</v>
      </c>
      <c r="Y438" s="23">
        <v>0</v>
      </c>
      <c r="Z438" s="23">
        <v>0</v>
      </c>
      <c r="AA438" s="23">
        <v>0</v>
      </c>
      <c r="AB438" s="23">
        <v>0</v>
      </c>
      <c r="AC438" s="23">
        <v>0</v>
      </c>
      <c r="AD438" s="23">
        <v>0</v>
      </c>
      <c r="AE438" s="23">
        <v>0</v>
      </c>
      <c r="AF438" s="23">
        <v>0</v>
      </c>
      <c r="AG438" s="23">
        <v>0</v>
      </c>
      <c r="AH438" s="23">
        <v>0</v>
      </c>
      <c r="AI438" s="23">
        <v>1</v>
      </c>
      <c r="AJ438" s="23">
        <v>0</v>
      </c>
      <c r="AK438" s="23">
        <v>0</v>
      </c>
      <c r="XL438" s="23" t="s">
        <v>781</v>
      </c>
      <c r="XN438" s="23">
        <v>50</v>
      </c>
      <c r="XS438" s="23" t="s">
        <v>794</v>
      </c>
      <c r="XV438" s="23" t="s">
        <v>785</v>
      </c>
      <c r="AAB438" s="23" t="s">
        <v>2171</v>
      </c>
      <c r="AAC438" s="25">
        <v>175627806</v>
      </c>
      <c r="AAD438" s="23">
        <v>44319.715335648143</v>
      </c>
      <c r="AAF438" s="23" t="s">
        <v>2172</v>
      </c>
      <c r="AAG438" s="23" t="s">
        <v>2173</v>
      </c>
      <c r="AAJ438" s="23">
        <v>475</v>
      </c>
    </row>
    <row r="439" spans="1:712" x14ac:dyDescent="0.3">
      <c r="A439" s="23" t="s">
        <v>3792</v>
      </c>
      <c r="B439" s="25">
        <v>44319.407398518517</v>
      </c>
      <c r="C439" s="25">
        <v>44319.40830048611</v>
      </c>
      <c r="D439" s="25">
        <v>44319</v>
      </c>
      <c r="E439" s="23" t="s">
        <v>3737</v>
      </c>
      <c r="F439" s="23" t="s">
        <v>1689</v>
      </c>
      <c r="G439" s="25">
        <v>44319</v>
      </c>
      <c r="H439" s="23" t="s">
        <v>1714</v>
      </c>
      <c r="I439" s="23" t="s">
        <v>899</v>
      </c>
      <c r="J439" s="23" t="s">
        <v>1923</v>
      </c>
      <c r="K439" s="23" t="s">
        <v>899</v>
      </c>
      <c r="L439" s="23" t="s">
        <v>793</v>
      </c>
      <c r="M439" s="23" t="s">
        <v>3793</v>
      </c>
      <c r="N439" s="23" t="s">
        <v>820</v>
      </c>
      <c r="O439" s="23">
        <v>0</v>
      </c>
      <c r="P439" s="23">
        <v>0</v>
      </c>
      <c r="Q439" s="23">
        <v>0</v>
      </c>
      <c r="R439" s="23">
        <v>0</v>
      </c>
      <c r="S439" s="23">
        <v>0</v>
      </c>
      <c r="T439" s="23">
        <v>0</v>
      </c>
      <c r="U439" s="23">
        <v>0</v>
      </c>
      <c r="V439" s="23">
        <v>0</v>
      </c>
      <c r="W439" s="23">
        <v>0</v>
      </c>
      <c r="X439" s="23">
        <v>0</v>
      </c>
      <c r="Y439" s="23">
        <v>0</v>
      </c>
      <c r="Z439" s="23">
        <v>0</v>
      </c>
      <c r="AA439" s="23">
        <v>0</v>
      </c>
      <c r="AB439" s="23">
        <v>0</v>
      </c>
      <c r="AC439" s="23">
        <v>0</v>
      </c>
      <c r="AD439" s="23">
        <v>0</v>
      </c>
      <c r="AE439" s="23">
        <v>0</v>
      </c>
      <c r="AF439" s="23">
        <v>0</v>
      </c>
      <c r="AG439" s="23">
        <v>0</v>
      </c>
      <c r="AH439" s="23">
        <v>0</v>
      </c>
      <c r="AI439" s="23">
        <v>0</v>
      </c>
      <c r="AJ439" s="23">
        <v>0</v>
      </c>
      <c r="AK439" s="23">
        <v>1</v>
      </c>
      <c r="ZR439" s="23" t="s">
        <v>781</v>
      </c>
      <c r="ZT439" s="23" t="s">
        <v>785</v>
      </c>
      <c r="ZU439" s="23">
        <v>25</v>
      </c>
      <c r="ZV439" s="23">
        <v>25</v>
      </c>
      <c r="AAB439" s="23" t="s">
        <v>2171</v>
      </c>
      <c r="AAC439" s="25">
        <v>175627828</v>
      </c>
      <c r="AAD439" s="23">
        <v>44319.715405092589</v>
      </c>
      <c r="AAF439" s="23" t="s">
        <v>2172</v>
      </c>
      <c r="AAG439" s="23" t="s">
        <v>2173</v>
      </c>
      <c r="AAJ439" s="23">
        <v>476</v>
      </c>
    </row>
    <row r="440" spans="1:712" x14ac:dyDescent="0.3">
      <c r="A440" s="23" t="s">
        <v>3794</v>
      </c>
      <c r="B440" s="25">
        <v>44319.408426608803</v>
      </c>
      <c r="C440" s="25">
        <v>44319.409100115743</v>
      </c>
      <c r="D440" s="25">
        <v>44319</v>
      </c>
      <c r="E440" s="23" t="s">
        <v>3737</v>
      </c>
      <c r="F440" s="23" t="s">
        <v>1689</v>
      </c>
      <c r="G440" s="25">
        <v>44319</v>
      </c>
      <c r="H440" s="23" t="s">
        <v>1714</v>
      </c>
      <c r="I440" s="23" t="s">
        <v>899</v>
      </c>
      <c r="J440" s="23" t="s">
        <v>1923</v>
      </c>
      <c r="K440" s="23" t="s">
        <v>899</v>
      </c>
      <c r="L440" s="23" t="s">
        <v>793</v>
      </c>
      <c r="M440" s="23" t="s">
        <v>3795</v>
      </c>
      <c r="N440" s="23" t="s">
        <v>820</v>
      </c>
      <c r="O440" s="23">
        <v>0</v>
      </c>
      <c r="P440" s="23">
        <v>0</v>
      </c>
      <c r="Q440" s="23">
        <v>0</v>
      </c>
      <c r="R440" s="23">
        <v>0</v>
      </c>
      <c r="S440" s="23">
        <v>0</v>
      </c>
      <c r="T440" s="23">
        <v>0</v>
      </c>
      <c r="U440" s="23">
        <v>0</v>
      </c>
      <c r="V440" s="23">
        <v>0</v>
      </c>
      <c r="W440" s="23">
        <v>0</v>
      </c>
      <c r="X440" s="23">
        <v>0</v>
      </c>
      <c r="Y440" s="23">
        <v>0</v>
      </c>
      <c r="Z440" s="23">
        <v>0</v>
      </c>
      <c r="AA440" s="23">
        <v>0</v>
      </c>
      <c r="AB440" s="23">
        <v>0</v>
      </c>
      <c r="AC440" s="23">
        <v>0</v>
      </c>
      <c r="AD440" s="23">
        <v>0</v>
      </c>
      <c r="AE440" s="23">
        <v>0</v>
      </c>
      <c r="AF440" s="23">
        <v>0</v>
      </c>
      <c r="AG440" s="23">
        <v>0</v>
      </c>
      <c r="AH440" s="23">
        <v>0</v>
      </c>
      <c r="AI440" s="23">
        <v>0</v>
      </c>
      <c r="AJ440" s="23">
        <v>0</v>
      </c>
      <c r="AK440" s="23">
        <v>1</v>
      </c>
      <c r="ZR440" s="23" t="s">
        <v>781</v>
      </c>
      <c r="ZT440" s="23" t="s">
        <v>785</v>
      </c>
      <c r="ZU440" s="23">
        <v>25</v>
      </c>
      <c r="ZV440" s="23">
        <v>25</v>
      </c>
      <c r="AAB440" s="23" t="s">
        <v>2171</v>
      </c>
      <c r="AAC440" s="25">
        <v>175627849</v>
      </c>
      <c r="AAD440" s="23">
        <v>44319.715451388889</v>
      </c>
      <c r="AAF440" s="23" t="s">
        <v>2172</v>
      </c>
      <c r="AAG440" s="23" t="s">
        <v>2173</v>
      </c>
      <c r="AAJ440" s="23">
        <v>477</v>
      </c>
    </row>
    <row r="441" spans="1:712" x14ac:dyDescent="0.3">
      <c r="A441" s="23" t="s">
        <v>3796</v>
      </c>
      <c r="B441" s="25">
        <v>44319.409291296302</v>
      </c>
      <c r="C441" s="25">
        <v>44319.409925486107</v>
      </c>
      <c r="D441" s="25">
        <v>44319</v>
      </c>
      <c r="E441" s="23" t="s">
        <v>3737</v>
      </c>
      <c r="F441" s="23" t="s">
        <v>1689</v>
      </c>
      <c r="G441" s="25">
        <v>44319</v>
      </c>
      <c r="H441" s="23" t="s">
        <v>1714</v>
      </c>
      <c r="I441" s="23" t="s">
        <v>899</v>
      </c>
      <c r="J441" s="23" t="s">
        <v>1923</v>
      </c>
      <c r="K441" s="23" t="s">
        <v>899</v>
      </c>
      <c r="L441" s="23" t="s">
        <v>793</v>
      </c>
      <c r="M441" s="23" t="s">
        <v>3797</v>
      </c>
      <c r="N441" s="23" t="s">
        <v>820</v>
      </c>
      <c r="O441" s="23">
        <v>0</v>
      </c>
      <c r="P441" s="23">
        <v>0</v>
      </c>
      <c r="Q441" s="23">
        <v>0</v>
      </c>
      <c r="R441" s="23">
        <v>0</v>
      </c>
      <c r="S441" s="23">
        <v>0</v>
      </c>
      <c r="T441" s="23">
        <v>0</v>
      </c>
      <c r="U441" s="23">
        <v>0</v>
      </c>
      <c r="V441" s="23">
        <v>0</v>
      </c>
      <c r="W441" s="23">
        <v>0</v>
      </c>
      <c r="X441" s="23">
        <v>0</v>
      </c>
      <c r="Y441" s="23">
        <v>0</v>
      </c>
      <c r="Z441" s="23">
        <v>0</v>
      </c>
      <c r="AA441" s="23">
        <v>0</v>
      </c>
      <c r="AB441" s="23">
        <v>0</v>
      </c>
      <c r="AC441" s="23">
        <v>0</v>
      </c>
      <c r="AD441" s="23">
        <v>0</v>
      </c>
      <c r="AE441" s="23">
        <v>0</v>
      </c>
      <c r="AF441" s="23">
        <v>0</v>
      </c>
      <c r="AG441" s="23">
        <v>0</v>
      </c>
      <c r="AH441" s="23">
        <v>0</v>
      </c>
      <c r="AI441" s="23">
        <v>0</v>
      </c>
      <c r="AJ441" s="23">
        <v>0</v>
      </c>
      <c r="AK441" s="23">
        <v>1</v>
      </c>
      <c r="ZR441" s="23" t="s">
        <v>781</v>
      </c>
      <c r="ZT441" s="23" t="s">
        <v>785</v>
      </c>
      <c r="ZU441" s="23">
        <v>25</v>
      </c>
      <c r="ZV441" s="23">
        <v>25</v>
      </c>
      <c r="AAB441" s="23" t="s">
        <v>2171</v>
      </c>
      <c r="AAC441" s="25">
        <v>175627873</v>
      </c>
      <c r="AAD441" s="23">
        <v>44319.715520833328</v>
      </c>
      <c r="AAF441" s="23" t="s">
        <v>2172</v>
      </c>
      <c r="AAG441" s="23" t="s">
        <v>2173</v>
      </c>
      <c r="AAJ441" s="23">
        <v>478</v>
      </c>
    </row>
    <row r="442" spans="1:712" x14ac:dyDescent="0.3">
      <c r="A442" s="23" t="s">
        <v>3798</v>
      </c>
      <c r="B442" s="25">
        <v>44319.410094143517</v>
      </c>
      <c r="C442" s="25">
        <v>44319.411030243064</v>
      </c>
      <c r="D442" s="25">
        <v>44319</v>
      </c>
      <c r="E442" s="23" t="s">
        <v>3737</v>
      </c>
      <c r="F442" s="23" t="s">
        <v>1689</v>
      </c>
      <c r="G442" s="25">
        <v>44319</v>
      </c>
      <c r="H442" s="23" t="s">
        <v>1714</v>
      </c>
      <c r="I442" s="23" t="s">
        <v>899</v>
      </c>
      <c r="J442" s="23" t="s">
        <v>1923</v>
      </c>
      <c r="K442" s="23" t="s">
        <v>899</v>
      </c>
      <c r="L442" s="23" t="s">
        <v>793</v>
      </c>
      <c r="M442" s="23" t="s">
        <v>3799</v>
      </c>
      <c r="N442" s="23" t="s">
        <v>820</v>
      </c>
      <c r="O442" s="23">
        <v>0</v>
      </c>
      <c r="P442" s="23">
        <v>0</v>
      </c>
      <c r="Q442" s="23">
        <v>0</v>
      </c>
      <c r="R442" s="23">
        <v>0</v>
      </c>
      <c r="S442" s="23">
        <v>0</v>
      </c>
      <c r="T442" s="23">
        <v>0</v>
      </c>
      <c r="U442" s="23">
        <v>0</v>
      </c>
      <c r="V442" s="23">
        <v>0</v>
      </c>
      <c r="W442" s="23">
        <v>0</v>
      </c>
      <c r="X442" s="23">
        <v>0</v>
      </c>
      <c r="Y442" s="23">
        <v>0</v>
      </c>
      <c r="Z442" s="23">
        <v>0</v>
      </c>
      <c r="AA442" s="23">
        <v>0</v>
      </c>
      <c r="AB442" s="23">
        <v>0</v>
      </c>
      <c r="AC442" s="23">
        <v>0</v>
      </c>
      <c r="AD442" s="23">
        <v>0</v>
      </c>
      <c r="AE442" s="23">
        <v>0</v>
      </c>
      <c r="AF442" s="23">
        <v>0</v>
      </c>
      <c r="AG442" s="23">
        <v>0</v>
      </c>
      <c r="AH442" s="23">
        <v>0</v>
      </c>
      <c r="AI442" s="23">
        <v>0</v>
      </c>
      <c r="AJ442" s="23">
        <v>0</v>
      </c>
      <c r="AK442" s="23">
        <v>1</v>
      </c>
      <c r="ZR442" s="23" t="s">
        <v>781</v>
      </c>
      <c r="ZT442" s="23" t="s">
        <v>785</v>
      </c>
      <c r="ZU442" s="23">
        <v>25</v>
      </c>
      <c r="ZV442" s="23">
        <v>25</v>
      </c>
      <c r="AAB442" s="23" t="s">
        <v>2171</v>
      </c>
      <c r="AAC442" s="25">
        <v>175627902</v>
      </c>
      <c r="AAD442" s="23">
        <v>44319.715578703712</v>
      </c>
      <c r="AAF442" s="23" t="s">
        <v>2172</v>
      </c>
      <c r="AAG442" s="23" t="s">
        <v>2173</v>
      </c>
      <c r="AAJ442" s="23">
        <v>479</v>
      </c>
    </row>
    <row r="443" spans="1:712" x14ac:dyDescent="0.3">
      <c r="A443" s="23" t="s">
        <v>3800</v>
      </c>
      <c r="B443" s="25">
        <v>44319.411163773148</v>
      </c>
      <c r="C443" s="25">
        <v>44319.411742615754</v>
      </c>
      <c r="D443" s="25">
        <v>44319</v>
      </c>
      <c r="E443" s="23" t="s">
        <v>3737</v>
      </c>
      <c r="F443" s="23" t="s">
        <v>1689</v>
      </c>
      <c r="G443" s="25">
        <v>44319</v>
      </c>
      <c r="H443" s="23" t="s">
        <v>1714</v>
      </c>
      <c r="I443" s="23" t="s">
        <v>899</v>
      </c>
      <c r="J443" s="23" t="s">
        <v>1923</v>
      </c>
      <c r="K443" s="23" t="s">
        <v>899</v>
      </c>
      <c r="L443" s="23" t="s">
        <v>793</v>
      </c>
      <c r="M443" s="23" t="s">
        <v>3801</v>
      </c>
      <c r="N443" s="23" t="s">
        <v>820</v>
      </c>
      <c r="O443" s="23">
        <v>0</v>
      </c>
      <c r="P443" s="23">
        <v>0</v>
      </c>
      <c r="Q443" s="23">
        <v>0</v>
      </c>
      <c r="R443" s="23">
        <v>0</v>
      </c>
      <c r="S443" s="23">
        <v>0</v>
      </c>
      <c r="T443" s="23">
        <v>0</v>
      </c>
      <c r="U443" s="23">
        <v>0</v>
      </c>
      <c r="V443" s="23">
        <v>0</v>
      </c>
      <c r="W443" s="23">
        <v>0</v>
      </c>
      <c r="X443" s="23">
        <v>0</v>
      </c>
      <c r="Y443" s="23">
        <v>0</v>
      </c>
      <c r="Z443" s="23">
        <v>0</v>
      </c>
      <c r="AA443" s="23">
        <v>0</v>
      </c>
      <c r="AB443" s="23">
        <v>0</v>
      </c>
      <c r="AC443" s="23">
        <v>0</v>
      </c>
      <c r="AD443" s="23">
        <v>0</v>
      </c>
      <c r="AE443" s="23">
        <v>0</v>
      </c>
      <c r="AF443" s="23">
        <v>0</v>
      </c>
      <c r="AG443" s="23">
        <v>0</v>
      </c>
      <c r="AH443" s="23">
        <v>0</v>
      </c>
      <c r="AI443" s="23">
        <v>0</v>
      </c>
      <c r="AJ443" s="23">
        <v>0</v>
      </c>
      <c r="AK443" s="23">
        <v>1</v>
      </c>
      <c r="ZR443" s="23" t="s">
        <v>781</v>
      </c>
      <c r="ZT443" s="23" t="s">
        <v>785</v>
      </c>
      <c r="ZU443" s="23">
        <v>25</v>
      </c>
      <c r="ZV443" s="23">
        <v>25</v>
      </c>
      <c r="AAB443" s="23" t="s">
        <v>2171</v>
      </c>
      <c r="AAC443" s="25">
        <v>175627925</v>
      </c>
      <c r="AAD443" s="23">
        <v>44319.715624999997</v>
      </c>
      <c r="AAF443" s="23" t="s">
        <v>2172</v>
      </c>
      <c r="AAG443" s="23" t="s">
        <v>2173</v>
      </c>
      <c r="AAJ443" s="23">
        <v>480</v>
      </c>
    </row>
    <row r="444" spans="1:712" x14ac:dyDescent="0.3">
      <c r="A444" s="23" t="s">
        <v>3802</v>
      </c>
      <c r="B444" s="25">
        <v>44321.341049201394</v>
      </c>
      <c r="C444" s="25">
        <v>44321.343427905093</v>
      </c>
      <c r="D444" s="25">
        <v>44321</v>
      </c>
      <c r="E444" s="23" t="s">
        <v>3295</v>
      </c>
      <c r="F444" s="23" t="s">
        <v>825</v>
      </c>
      <c r="G444" s="25">
        <v>44319</v>
      </c>
      <c r="H444" s="23" t="s">
        <v>1710</v>
      </c>
      <c r="I444" s="23" t="s">
        <v>1749</v>
      </c>
      <c r="J444" s="23" t="s">
        <v>1749</v>
      </c>
      <c r="K444" s="23" t="s">
        <v>1749</v>
      </c>
      <c r="L444" s="23" t="s">
        <v>793</v>
      </c>
      <c r="M444" s="23" t="s">
        <v>3572</v>
      </c>
      <c r="N444" s="23" t="s">
        <v>3803</v>
      </c>
      <c r="O444" s="23">
        <v>0</v>
      </c>
      <c r="P444" s="23">
        <v>0</v>
      </c>
      <c r="Q444" s="23">
        <v>0</v>
      </c>
      <c r="R444" s="23">
        <v>0</v>
      </c>
      <c r="S444" s="23">
        <v>0</v>
      </c>
      <c r="T444" s="23">
        <v>0</v>
      </c>
      <c r="U444" s="23">
        <v>1</v>
      </c>
      <c r="V444" s="23">
        <v>1</v>
      </c>
      <c r="W444" s="23">
        <v>0</v>
      </c>
      <c r="X444" s="23">
        <v>0</v>
      </c>
      <c r="Y444" s="23">
        <v>0</v>
      </c>
      <c r="Z444" s="23">
        <v>0</v>
      </c>
      <c r="AA444" s="23">
        <v>0</v>
      </c>
      <c r="AB444" s="23">
        <v>0</v>
      </c>
      <c r="AC444" s="23">
        <v>0</v>
      </c>
      <c r="AD444" s="23">
        <v>0</v>
      </c>
      <c r="AE444" s="23">
        <v>0</v>
      </c>
      <c r="AF444" s="23">
        <v>0</v>
      </c>
      <c r="AG444" s="23">
        <v>0</v>
      </c>
      <c r="AH444" s="23">
        <v>0</v>
      </c>
      <c r="AI444" s="23">
        <v>0</v>
      </c>
      <c r="AJ444" s="23">
        <v>0</v>
      </c>
      <c r="AK444" s="23">
        <v>0</v>
      </c>
      <c r="HH444" s="23" t="s">
        <v>781</v>
      </c>
      <c r="HJ444" s="23">
        <v>3500</v>
      </c>
      <c r="HK444" s="23">
        <v>3500</v>
      </c>
      <c r="HM444" s="23">
        <v>4250</v>
      </c>
      <c r="HN444" s="23">
        <v>-17.647058823529409</v>
      </c>
      <c r="HO444" s="23">
        <v>-750</v>
      </c>
      <c r="HP444" s="23" t="s">
        <v>3804</v>
      </c>
      <c r="HQ444" s="23" t="s">
        <v>807</v>
      </c>
      <c r="HT444" s="23" t="s">
        <v>785</v>
      </c>
      <c r="IL444" s="23" t="s">
        <v>781</v>
      </c>
      <c r="IN444" s="23">
        <v>5000</v>
      </c>
      <c r="IO444" s="23">
        <v>5000</v>
      </c>
      <c r="IU444" s="23" t="s">
        <v>807</v>
      </c>
      <c r="IX444" s="23" t="s">
        <v>785</v>
      </c>
      <c r="AAC444" s="25">
        <v>176001289</v>
      </c>
      <c r="AAD444" s="23">
        <v>44321.343622685192</v>
      </c>
      <c r="AAF444" s="23" t="s">
        <v>2172</v>
      </c>
      <c r="AAG444" s="23" t="s">
        <v>2173</v>
      </c>
      <c r="AAJ444" s="23">
        <v>481</v>
      </c>
    </row>
    <row r="445" spans="1:712" x14ac:dyDescent="0.3">
      <c r="A445" s="23" t="s">
        <v>3805</v>
      </c>
      <c r="B445" s="25">
        <v>44322.267513576393</v>
      </c>
      <c r="C445" s="25">
        <v>44322.349625543982</v>
      </c>
      <c r="D445" s="25">
        <v>44322</v>
      </c>
      <c r="E445" s="23" t="s">
        <v>3806</v>
      </c>
      <c r="F445" s="23" t="s">
        <v>790</v>
      </c>
      <c r="G445" s="25">
        <v>44322</v>
      </c>
      <c r="H445" s="23" t="s">
        <v>864</v>
      </c>
      <c r="I445" s="23" t="s">
        <v>865</v>
      </c>
      <c r="J445" s="23" t="s">
        <v>865</v>
      </c>
      <c r="K445" s="23" t="s">
        <v>865</v>
      </c>
      <c r="L445" s="23" t="s">
        <v>780</v>
      </c>
      <c r="M445" s="23" t="s">
        <v>2532</v>
      </c>
      <c r="N445" s="23" t="s">
        <v>815</v>
      </c>
      <c r="O445" s="23">
        <v>0</v>
      </c>
      <c r="P445" s="23">
        <v>0</v>
      </c>
      <c r="Q445" s="23">
        <v>0</v>
      </c>
      <c r="R445" s="23">
        <v>0</v>
      </c>
      <c r="S445" s="23">
        <v>0</v>
      </c>
      <c r="T445" s="23">
        <v>0</v>
      </c>
      <c r="U445" s="23">
        <v>0</v>
      </c>
      <c r="V445" s="23">
        <v>0</v>
      </c>
      <c r="W445" s="23">
        <v>0</v>
      </c>
      <c r="X445" s="23">
        <v>0</v>
      </c>
      <c r="Y445" s="23">
        <v>0</v>
      </c>
      <c r="Z445" s="23">
        <v>0</v>
      </c>
      <c r="AA445" s="23">
        <v>0</v>
      </c>
      <c r="AB445" s="23">
        <v>0</v>
      </c>
      <c r="AC445" s="23">
        <v>0</v>
      </c>
      <c r="AD445" s="23">
        <v>0</v>
      </c>
      <c r="AE445" s="23">
        <v>0</v>
      </c>
      <c r="AF445" s="23">
        <v>0</v>
      </c>
      <c r="AG445" s="23">
        <v>0</v>
      </c>
      <c r="AH445" s="23">
        <v>0</v>
      </c>
      <c r="AI445" s="23">
        <v>1</v>
      </c>
      <c r="AJ445" s="23">
        <v>0</v>
      </c>
      <c r="AK445" s="23">
        <v>0</v>
      </c>
      <c r="XL445" s="23" t="s">
        <v>781</v>
      </c>
      <c r="XN445" s="23">
        <v>500</v>
      </c>
      <c r="XO445" s="23">
        <v>50</v>
      </c>
      <c r="XP445" s="23">
        <v>900</v>
      </c>
      <c r="XQ445" s="23">
        <v>450</v>
      </c>
      <c r="XR445" s="23" t="s">
        <v>2714</v>
      </c>
      <c r="XS445" s="23" t="s">
        <v>807</v>
      </c>
      <c r="XV445" s="23" t="s">
        <v>785</v>
      </c>
      <c r="AAB445" s="23" t="s">
        <v>2717</v>
      </c>
      <c r="AAC445" s="25">
        <v>176338548</v>
      </c>
      <c r="AAD445" s="23">
        <v>44322.455428240741</v>
      </c>
      <c r="AAF445" s="23" t="s">
        <v>2172</v>
      </c>
      <c r="AAG445" s="23" t="s">
        <v>2173</v>
      </c>
      <c r="AAJ445" s="23">
        <v>482</v>
      </c>
    </row>
    <row r="446" spans="1:712" x14ac:dyDescent="0.3">
      <c r="A446" s="23" t="s">
        <v>3807</v>
      </c>
      <c r="B446" s="25">
        <v>44322.349763090271</v>
      </c>
      <c r="C446" s="25">
        <v>44322.351808900472</v>
      </c>
      <c r="D446" s="25">
        <v>44322</v>
      </c>
      <c r="E446" s="23" t="s">
        <v>3806</v>
      </c>
      <c r="F446" s="23" t="s">
        <v>790</v>
      </c>
      <c r="G446" s="25">
        <v>44322</v>
      </c>
      <c r="H446" s="23" t="s">
        <v>864</v>
      </c>
      <c r="I446" s="23" t="s">
        <v>865</v>
      </c>
      <c r="J446" s="23" t="s">
        <v>865</v>
      </c>
      <c r="K446" s="23" t="s">
        <v>865</v>
      </c>
      <c r="L446" s="23" t="s">
        <v>793</v>
      </c>
      <c r="M446" s="23" t="s">
        <v>3808</v>
      </c>
      <c r="N446" s="23" t="s">
        <v>815</v>
      </c>
      <c r="O446" s="23">
        <v>0</v>
      </c>
      <c r="P446" s="23">
        <v>0</v>
      </c>
      <c r="Q446" s="23">
        <v>0</v>
      </c>
      <c r="R446" s="23">
        <v>0</v>
      </c>
      <c r="S446" s="23">
        <v>0</v>
      </c>
      <c r="T446" s="23">
        <v>0</v>
      </c>
      <c r="U446" s="23">
        <v>0</v>
      </c>
      <c r="V446" s="23">
        <v>0</v>
      </c>
      <c r="W446" s="23">
        <v>0</v>
      </c>
      <c r="X446" s="23">
        <v>0</v>
      </c>
      <c r="Y446" s="23">
        <v>0</v>
      </c>
      <c r="Z446" s="23">
        <v>0</v>
      </c>
      <c r="AA446" s="23">
        <v>0</v>
      </c>
      <c r="AB446" s="23">
        <v>0</v>
      </c>
      <c r="AC446" s="23">
        <v>0</v>
      </c>
      <c r="AD446" s="23">
        <v>0</v>
      </c>
      <c r="AE446" s="23">
        <v>0</v>
      </c>
      <c r="AF446" s="23">
        <v>0</v>
      </c>
      <c r="AG446" s="23">
        <v>0</v>
      </c>
      <c r="AH446" s="23">
        <v>0</v>
      </c>
      <c r="AI446" s="23">
        <v>1</v>
      </c>
      <c r="AJ446" s="23">
        <v>0</v>
      </c>
      <c r="AK446" s="23">
        <v>0</v>
      </c>
      <c r="XL446" s="23" t="s">
        <v>781</v>
      </c>
      <c r="XN446" s="23">
        <v>500</v>
      </c>
      <c r="XO446" s="23">
        <v>50</v>
      </c>
      <c r="XP446" s="23">
        <v>900</v>
      </c>
      <c r="XQ446" s="23">
        <v>450</v>
      </c>
      <c r="XR446" s="23" t="s">
        <v>3809</v>
      </c>
      <c r="XS446" s="23" t="s">
        <v>807</v>
      </c>
      <c r="XV446" s="23" t="s">
        <v>785</v>
      </c>
      <c r="AAB446" s="23" t="s">
        <v>2717</v>
      </c>
      <c r="AAC446" s="25">
        <v>176338655</v>
      </c>
      <c r="AAD446" s="23">
        <v>44322.455578703702</v>
      </c>
      <c r="AAF446" s="23" t="s">
        <v>2172</v>
      </c>
      <c r="AAG446" s="23" t="s">
        <v>2173</v>
      </c>
      <c r="AAJ446" s="23">
        <v>483</v>
      </c>
    </row>
    <row r="447" spans="1:712" x14ac:dyDescent="0.3">
      <c r="A447" s="23" t="s">
        <v>3810</v>
      </c>
      <c r="B447" s="25">
        <v>44322.351882893519</v>
      </c>
      <c r="C447" s="25">
        <v>44322.353344340278</v>
      </c>
      <c r="D447" s="25">
        <v>44322</v>
      </c>
      <c r="E447" s="23" t="s">
        <v>3806</v>
      </c>
      <c r="F447" s="23" t="s">
        <v>790</v>
      </c>
      <c r="G447" s="25">
        <v>44322</v>
      </c>
      <c r="H447" s="23" t="s">
        <v>864</v>
      </c>
      <c r="I447" s="23" t="s">
        <v>865</v>
      </c>
      <c r="J447" s="23" t="s">
        <v>865</v>
      </c>
      <c r="K447" s="23" t="s">
        <v>865</v>
      </c>
      <c r="L447" s="23" t="s">
        <v>793</v>
      </c>
      <c r="M447" s="23" t="s">
        <v>3811</v>
      </c>
      <c r="N447" s="23" t="s">
        <v>815</v>
      </c>
      <c r="O447" s="23">
        <v>0</v>
      </c>
      <c r="P447" s="23">
        <v>0</v>
      </c>
      <c r="Q447" s="23">
        <v>0</v>
      </c>
      <c r="R447" s="23">
        <v>0</v>
      </c>
      <c r="S447" s="23">
        <v>0</v>
      </c>
      <c r="T447" s="23">
        <v>0</v>
      </c>
      <c r="U447" s="23">
        <v>0</v>
      </c>
      <c r="V447" s="23">
        <v>0</v>
      </c>
      <c r="W447" s="23">
        <v>0</v>
      </c>
      <c r="X447" s="23">
        <v>0</v>
      </c>
      <c r="Y447" s="23">
        <v>0</v>
      </c>
      <c r="Z447" s="23">
        <v>0</v>
      </c>
      <c r="AA447" s="23">
        <v>0</v>
      </c>
      <c r="AB447" s="23">
        <v>0</v>
      </c>
      <c r="AC447" s="23">
        <v>0</v>
      </c>
      <c r="AD447" s="23">
        <v>0</v>
      </c>
      <c r="AE447" s="23">
        <v>0</v>
      </c>
      <c r="AF447" s="23">
        <v>0</v>
      </c>
      <c r="AG447" s="23">
        <v>0</v>
      </c>
      <c r="AH447" s="23">
        <v>0</v>
      </c>
      <c r="AI447" s="23">
        <v>1</v>
      </c>
      <c r="AJ447" s="23">
        <v>0</v>
      </c>
      <c r="AK447" s="23">
        <v>0</v>
      </c>
      <c r="XL447" s="23" t="s">
        <v>781</v>
      </c>
      <c r="XN447" s="23">
        <v>500</v>
      </c>
      <c r="XO447" s="23">
        <v>50</v>
      </c>
      <c r="XP447" s="23">
        <v>900</v>
      </c>
      <c r="XQ447" s="23">
        <v>450</v>
      </c>
      <c r="XR447" s="23" t="s">
        <v>2714</v>
      </c>
      <c r="XS447" s="23" t="s">
        <v>807</v>
      </c>
      <c r="XV447" s="23" t="s">
        <v>785</v>
      </c>
      <c r="AAB447" s="23" t="s">
        <v>2717</v>
      </c>
      <c r="AAC447" s="25">
        <v>176338675</v>
      </c>
      <c r="AAD447" s="23">
        <v>44322.455613425933</v>
      </c>
      <c r="AAF447" s="23" t="s">
        <v>2172</v>
      </c>
      <c r="AAG447" s="23" t="s">
        <v>2173</v>
      </c>
      <c r="AAJ447" s="23">
        <v>484</v>
      </c>
    </row>
    <row r="448" spans="1:712" x14ac:dyDescent="0.3">
      <c r="A448" s="23" t="s">
        <v>3812</v>
      </c>
      <c r="B448" s="25">
        <v>44322.354383622689</v>
      </c>
      <c r="C448" s="25">
        <v>44322.356974942129</v>
      </c>
      <c r="D448" s="25">
        <v>44322</v>
      </c>
      <c r="E448" s="23" t="s">
        <v>3806</v>
      </c>
      <c r="F448" s="23" t="s">
        <v>790</v>
      </c>
      <c r="G448" s="25">
        <v>44322</v>
      </c>
      <c r="H448" s="23" t="s">
        <v>864</v>
      </c>
      <c r="I448" s="23" t="s">
        <v>865</v>
      </c>
      <c r="J448" s="23" t="s">
        <v>865</v>
      </c>
      <c r="K448" s="23" t="s">
        <v>865</v>
      </c>
      <c r="L448" s="23" t="s">
        <v>793</v>
      </c>
      <c r="M448" s="23" t="s">
        <v>3785</v>
      </c>
      <c r="N448" s="23" t="s">
        <v>844</v>
      </c>
      <c r="O448" s="23">
        <v>0</v>
      </c>
      <c r="P448" s="23">
        <v>0</v>
      </c>
      <c r="Q448" s="23">
        <v>0</v>
      </c>
      <c r="R448" s="23">
        <v>0</v>
      </c>
      <c r="S448" s="23">
        <v>0</v>
      </c>
      <c r="T448" s="23">
        <v>0</v>
      </c>
      <c r="U448" s="23">
        <v>0</v>
      </c>
      <c r="V448" s="23">
        <v>0</v>
      </c>
      <c r="W448" s="23">
        <v>0</v>
      </c>
      <c r="X448" s="23">
        <v>1</v>
      </c>
      <c r="Y448" s="23">
        <v>0</v>
      </c>
      <c r="Z448" s="23">
        <v>0</v>
      </c>
      <c r="AA448" s="23">
        <v>0</v>
      </c>
      <c r="AB448" s="23">
        <v>0</v>
      </c>
      <c r="AC448" s="23">
        <v>0</v>
      </c>
      <c r="AD448" s="23">
        <v>0</v>
      </c>
      <c r="AE448" s="23">
        <v>0</v>
      </c>
      <c r="AF448" s="23">
        <v>0</v>
      </c>
      <c r="AG448" s="23">
        <v>0</v>
      </c>
      <c r="AH448" s="23">
        <v>0</v>
      </c>
      <c r="AI448" s="23">
        <v>0</v>
      </c>
      <c r="AJ448" s="23">
        <v>0</v>
      </c>
      <c r="AK448" s="23">
        <v>0</v>
      </c>
      <c r="KT448" s="23" t="s">
        <v>808</v>
      </c>
      <c r="KU448" s="23">
        <v>1000</v>
      </c>
      <c r="KV448" s="23">
        <v>425</v>
      </c>
      <c r="KW448" s="23">
        <v>213</v>
      </c>
      <c r="KY448" s="23">
        <v>167</v>
      </c>
      <c r="KZ448" s="23">
        <v>27.54491017964072</v>
      </c>
      <c r="LA448" s="23">
        <v>46</v>
      </c>
      <c r="LB448" s="23" t="s">
        <v>3813</v>
      </c>
      <c r="LC448" s="23" t="s">
        <v>782</v>
      </c>
      <c r="LE448" s="23" t="s">
        <v>850</v>
      </c>
      <c r="LF448" s="23" t="s">
        <v>781</v>
      </c>
      <c r="LG448" s="23" t="s">
        <v>3814</v>
      </c>
      <c r="LH448" s="23">
        <v>0</v>
      </c>
      <c r="LI448" s="23">
        <v>0</v>
      </c>
      <c r="LJ448" s="23">
        <v>0</v>
      </c>
      <c r="LK448" s="23">
        <v>0</v>
      </c>
      <c r="LL448" s="23">
        <v>0</v>
      </c>
      <c r="LM448" s="23">
        <v>0</v>
      </c>
      <c r="LN448" s="23">
        <v>0</v>
      </c>
      <c r="LO448" s="23">
        <v>0</v>
      </c>
      <c r="LP448" s="23">
        <v>0</v>
      </c>
      <c r="LQ448" s="23">
        <v>0</v>
      </c>
      <c r="LR448" s="23">
        <v>1</v>
      </c>
      <c r="LS448" s="23">
        <v>0</v>
      </c>
      <c r="LT448" s="23">
        <v>1</v>
      </c>
      <c r="LU448" s="23">
        <v>0</v>
      </c>
      <c r="LW448" s="23" t="s">
        <v>3815</v>
      </c>
      <c r="AAB448" s="23" t="s">
        <v>2533</v>
      </c>
      <c r="AAC448" s="25">
        <v>176338705</v>
      </c>
      <c r="AAD448" s="23">
        <v>44322.455648148149</v>
      </c>
      <c r="AAF448" s="23" t="s">
        <v>2172</v>
      </c>
      <c r="AAG448" s="23" t="s">
        <v>2173</v>
      </c>
      <c r="AAJ448" s="23">
        <v>485</v>
      </c>
    </row>
    <row r="449" spans="1:712" x14ac:dyDescent="0.3">
      <c r="A449" s="23" t="s">
        <v>3816</v>
      </c>
      <c r="B449" s="25">
        <v>44322.357155590267</v>
      </c>
      <c r="C449" s="25">
        <v>44322.358787939811</v>
      </c>
      <c r="D449" s="25">
        <v>44322</v>
      </c>
      <c r="E449" s="23" t="s">
        <v>3806</v>
      </c>
      <c r="F449" s="23" t="s">
        <v>790</v>
      </c>
      <c r="G449" s="25">
        <v>44322</v>
      </c>
      <c r="H449" s="23" t="s">
        <v>864</v>
      </c>
      <c r="I449" s="23" t="s">
        <v>865</v>
      </c>
      <c r="J449" s="23" t="s">
        <v>865</v>
      </c>
      <c r="K449" s="23" t="s">
        <v>865</v>
      </c>
      <c r="L449" s="23" t="s">
        <v>793</v>
      </c>
      <c r="M449" s="23" t="s">
        <v>3817</v>
      </c>
      <c r="N449" s="23" t="s">
        <v>844</v>
      </c>
      <c r="O449" s="23">
        <v>0</v>
      </c>
      <c r="P449" s="23">
        <v>0</v>
      </c>
      <c r="Q449" s="23">
        <v>0</v>
      </c>
      <c r="R449" s="23">
        <v>0</v>
      </c>
      <c r="S449" s="23">
        <v>0</v>
      </c>
      <c r="T449" s="23">
        <v>0</v>
      </c>
      <c r="U449" s="23">
        <v>0</v>
      </c>
      <c r="V449" s="23">
        <v>0</v>
      </c>
      <c r="W449" s="23">
        <v>0</v>
      </c>
      <c r="X449" s="23">
        <v>1</v>
      </c>
      <c r="Y449" s="23">
        <v>0</v>
      </c>
      <c r="Z449" s="23">
        <v>0</v>
      </c>
      <c r="AA449" s="23">
        <v>0</v>
      </c>
      <c r="AB449" s="23">
        <v>0</v>
      </c>
      <c r="AC449" s="23">
        <v>0</v>
      </c>
      <c r="AD449" s="23">
        <v>0</v>
      </c>
      <c r="AE449" s="23">
        <v>0</v>
      </c>
      <c r="AF449" s="23">
        <v>0</v>
      </c>
      <c r="AG449" s="23">
        <v>0</v>
      </c>
      <c r="AH449" s="23">
        <v>0</v>
      </c>
      <c r="AI449" s="23">
        <v>0</v>
      </c>
      <c r="AJ449" s="23">
        <v>0</v>
      </c>
      <c r="AK449" s="23">
        <v>0</v>
      </c>
      <c r="KT449" s="23" t="s">
        <v>808</v>
      </c>
      <c r="KU449" s="23">
        <v>1000</v>
      </c>
      <c r="KV449" s="23">
        <v>425</v>
      </c>
      <c r="KW449" s="23">
        <v>213</v>
      </c>
      <c r="KY449" s="23">
        <v>167</v>
      </c>
      <c r="KZ449" s="23">
        <v>27.54491017964072</v>
      </c>
      <c r="LA449" s="23">
        <v>46</v>
      </c>
      <c r="LB449" s="23" t="s">
        <v>3818</v>
      </c>
      <c r="LC449" s="23" t="s">
        <v>782</v>
      </c>
      <c r="LE449" s="23" t="s">
        <v>850</v>
      </c>
      <c r="LF449" s="23" t="s">
        <v>781</v>
      </c>
      <c r="LG449" s="23" t="s">
        <v>2859</v>
      </c>
      <c r="LH449" s="23">
        <v>0</v>
      </c>
      <c r="LI449" s="23">
        <v>0</v>
      </c>
      <c r="LJ449" s="23">
        <v>0</v>
      </c>
      <c r="LK449" s="23">
        <v>0</v>
      </c>
      <c r="LL449" s="23">
        <v>0</v>
      </c>
      <c r="LM449" s="23">
        <v>1</v>
      </c>
      <c r="LN449" s="23">
        <v>0</v>
      </c>
      <c r="LO449" s="23">
        <v>0</v>
      </c>
      <c r="LP449" s="23">
        <v>0</v>
      </c>
      <c r="LQ449" s="23">
        <v>0</v>
      </c>
      <c r="LR449" s="23">
        <v>0</v>
      </c>
      <c r="LS449" s="23">
        <v>0</v>
      </c>
      <c r="LT449" s="23">
        <v>1</v>
      </c>
      <c r="LU449" s="23">
        <v>0</v>
      </c>
      <c r="LW449" s="23" t="s">
        <v>3815</v>
      </c>
      <c r="AAB449" s="23" t="s">
        <v>3813</v>
      </c>
      <c r="AAC449" s="25">
        <v>176338782</v>
      </c>
      <c r="AAD449" s="23">
        <v>44322.455763888887</v>
      </c>
      <c r="AAF449" s="23" t="s">
        <v>2172</v>
      </c>
      <c r="AAG449" s="23" t="s">
        <v>2173</v>
      </c>
      <c r="AAJ449" s="23">
        <v>486</v>
      </c>
    </row>
    <row r="450" spans="1:712" x14ac:dyDescent="0.3">
      <c r="A450" s="23" t="s">
        <v>3819</v>
      </c>
      <c r="B450" s="25">
        <v>44322.403452800922</v>
      </c>
      <c r="C450" s="25">
        <v>44322.405310127317</v>
      </c>
      <c r="D450" s="25">
        <v>44322</v>
      </c>
      <c r="E450" s="23" t="s">
        <v>3806</v>
      </c>
      <c r="F450" s="23" t="s">
        <v>790</v>
      </c>
      <c r="G450" s="25">
        <v>44322</v>
      </c>
      <c r="H450" s="23" t="s">
        <v>864</v>
      </c>
      <c r="I450" s="23" t="s">
        <v>865</v>
      </c>
      <c r="J450" s="23" t="s">
        <v>865</v>
      </c>
      <c r="K450" s="23" t="s">
        <v>865</v>
      </c>
      <c r="L450" s="23" t="s">
        <v>780</v>
      </c>
      <c r="M450" s="23" t="s">
        <v>3820</v>
      </c>
      <c r="N450" s="23" t="s">
        <v>809</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1</v>
      </c>
      <c r="AE450" s="23">
        <v>0</v>
      </c>
      <c r="AF450" s="23">
        <v>0</v>
      </c>
      <c r="AG450" s="23">
        <v>0</v>
      </c>
      <c r="AH450" s="23">
        <v>0</v>
      </c>
      <c r="AI450" s="23">
        <v>0</v>
      </c>
      <c r="AJ450" s="23">
        <v>0</v>
      </c>
      <c r="AK450" s="23">
        <v>0</v>
      </c>
      <c r="NB450" s="23" t="s">
        <v>781</v>
      </c>
      <c r="ND450" s="23">
        <v>1500</v>
      </c>
      <c r="NE450" s="23">
        <v>1500</v>
      </c>
      <c r="NG450" s="23">
        <v>1500</v>
      </c>
      <c r="NH450" s="23">
        <v>0</v>
      </c>
      <c r="NI450" s="23">
        <v>0</v>
      </c>
      <c r="NK450" s="23" t="s">
        <v>782</v>
      </c>
      <c r="NM450" s="23" t="s">
        <v>827</v>
      </c>
      <c r="NN450" s="23" t="s">
        <v>781</v>
      </c>
      <c r="NO450" s="23" t="s">
        <v>2999</v>
      </c>
      <c r="NP450" s="23">
        <v>0</v>
      </c>
      <c r="NQ450" s="23">
        <v>1</v>
      </c>
      <c r="NR450" s="23">
        <v>0</v>
      </c>
      <c r="NS450" s="23">
        <v>0</v>
      </c>
      <c r="NT450" s="23">
        <v>0</v>
      </c>
      <c r="NU450" s="23">
        <v>0</v>
      </c>
      <c r="NV450" s="23">
        <v>0</v>
      </c>
      <c r="NW450" s="23">
        <v>1</v>
      </c>
      <c r="NX450" s="23">
        <v>0</v>
      </c>
      <c r="NY450" s="23">
        <v>0</v>
      </c>
      <c r="NZ450" s="23">
        <v>0</v>
      </c>
      <c r="OA450" s="23">
        <v>0</v>
      </c>
      <c r="OB450" s="23">
        <v>0</v>
      </c>
      <c r="OC450" s="23">
        <v>0</v>
      </c>
      <c r="AAB450" s="23" t="s">
        <v>3821</v>
      </c>
      <c r="AAC450" s="25">
        <v>176338888</v>
      </c>
      <c r="AAD450" s="23">
        <v>44322.45590277778</v>
      </c>
      <c r="AAF450" s="23" t="s">
        <v>2172</v>
      </c>
      <c r="AAG450" s="23" t="s">
        <v>2173</v>
      </c>
      <c r="AAJ450" s="23">
        <v>487</v>
      </c>
    </row>
    <row r="451" spans="1:712" x14ac:dyDescent="0.3">
      <c r="A451" s="23" t="s">
        <v>3822</v>
      </c>
      <c r="B451" s="25">
        <v>44322.405608541667</v>
      </c>
      <c r="C451" s="25">
        <v>44322.40768394676</v>
      </c>
      <c r="D451" s="25">
        <v>44322</v>
      </c>
      <c r="E451" s="23" t="s">
        <v>3806</v>
      </c>
      <c r="F451" s="23" t="s">
        <v>790</v>
      </c>
      <c r="G451" s="25">
        <v>44322</v>
      </c>
      <c r="H451" s="23" t="s">
        <v>864</v>
      </c>
      <c r="I451" s="23" t="s">
        <v>865</v>
      </c>
      <c r="J451" s="23" t="s">
        <v>865</v>
      </c>
      <c r="K451" s="23" t="s">
        <v>865</v>
      </c>
      <c r="L451" s="23" t="s">
        <v>780</v>
      </c>
      <c r="M451" s="23" t="s">
        <v>2532</v>
      </c>
      <c r="N451" s="23" t="s">
        <v>844</v>
      </c>
      <c r="O451" s="23">
        <v>0</v>
      </c>
      <c r="P451" s="23">
        <v>0</v>
      </c>
      <c r="Q451" s="23">
        <v>0</v>
      </c>
      <c r="R451" s="23">
        <v>0</v>
      </c>
      <c r="S451" s="23">
        <v>0</v>
      </c>
      <c r="T451" s="23">
        <v>0</v>
      </c>
      <c r="U451" s="23">
        <v>0</v>
      </c>
      <c r="V451" s="23">
        <v>0</v>
      </c>
      <c r="W451" s="23">
        <v>0</v>
      </c>
      <c r="X451" s="23">
        <v>1</v>
      </c>
      <c r="Y451" s="23">
        <v>0</v>
      </c>
      <c r="Z451" s="23">
        <v>0</v>
      </c>
      <c r="AA451" s="23">
        <v>0</v>
      </c>
      <c r="AB451" s="23">
        <v>0</v>
      </c>
      <c r="AC451" s="23">
        <v>0</v>
      </c>
      <c r="AD451" s="23">
        <v>0</v>
      </c>
      <c r="AE451" s="23">
        <v>0</v>
      </c>
      <c r="AF451" s="23">
        <v>0</v>
      </c>
      <c r="AG451" s="23">
        <v>0</v>
      </c>
      <c r="AH451" s="23">
        <v>0</v>
      </c>
      <c r="AI451" s="23">
        <v>0</v>
      </c>
      <c r="AJ451" s="23">
        <v>0</v>
      </c>
      <c r="AK451" s="23">
        <v>0</v>
      </c>
      <c r="KT451" s="23" t="s">
        <v>808</v>
      </c>
      <c r="KU451" s="23">
        <v>1000</v>
      </c>
      <c r="KV451" s="23">
        <v>450</v>
      </c>
      <c r="KW451" s="23">
        <v>225</v>
      </c>
      <c r="KY451" s="23">
        <v>167</v>
      </c>
      <c r="KZ451" s="23">
        <v>34.730538922155688</v>
      </c>
      <c r="LA451" s="23">
        <v>58</v>
      </c>
      <c r="LB451" s="23" t="s">
        <v>3823</v>
      </c>
      <c r="LC451" s="23" t="s">
        <v>782</v>
      </c>
      <c r="LE451" s="23" t="s">
        <v>850</v>
      </c>
      <c r="LF451" s="23" t="s">
        <v>781</v>
      </c>
      <c r="LG451" s="23" t="s">
        <v>3824</v>
      </c>
      <c r="LH451" s="23">
        <v>0</v>
      </c>
      <c r="LI451" s="23">
        <v>0</v>
      </c>
      <c r="LJ451" s="23">
        <v>0</v>
      </c>
      <c r="LK451" s="23">
        <v>0</v>
      </c>
      <c r="LL451" s="23">
        <v>1</v>
      </c>
      <c r="LM451" s="23">
        <v>1</v>
      </c>
      <c r="LN451" s="23">
        <v>0</v>
      </c>
      <c r="LO451" s="23">
        <v>0</v>
      </c>
      <c r="LP451" s="23">
        <v>0</v>
      </c>
      <c r="LQ451" s="23">
        <v>0</v>
      </c>
      <c r="LR451" s="23">
        <v>0</v>
      </c>
      <c r="LS451" s="23">
        <v>0</v>
      </c>
      <c r="LT451" s="23">
        <v>1</v>
      </c>
      <c r="LU451" s="23">
        <v>0</v>
      </c>
      <c r="LW451" s="23" t="s">
        <v>3815</v>
      </c>
      <c r="AAB451" s="23" t="s">
        <v>2717</v>
      </c>
      <c r="AAC451" s="25">
        <v>176338945</v>
      </c>
      <c r="AAD451" s="23">
        <v>44322.456053240741</v>
      </c>
      <c r="AAF451" s="23" t="s">
        <v>2172</v>
      </c>
      <c r="AAG451" s="23" t="s">
        <v>2173</v>
      </c>
      <c r="AAJ451" s="23">
        <v>488</v>
      </c>
    </row>
    <row r="452" spans="1:712" x14ac:dyDescent="0.3">
      <c r="A452" s="23" t="s">
        <v>3825</v>
      </c>
      <c r="B452" s="25">
        <v>44322.408076585649</v>
      </c>
      <c r="C452" s="25">
        <v>44322.409993506939</v>
      </c>
      <c r="D452" s="25">
        <v>44322</v>
      </c>
      <c r="E452" s="23" t="s">
        <v>3806</v>
      </c>
      <c r="F452" s="23" t="s">
        <v>790</v>
      </c>
      <c r="G452" s="25">
        <v>44322</v>
      </c>
      <c r="H452" s="23" t="s">
        <v>864</v>
      </c>
      <c r="I452" s="23" t="s">
        <v>865</v>
      </c>
      <c r="J452" s="23" t="s">
        <v>865</v>
      </c>
      <c r="K452" s="23" t="s">
        <v>865</v>
      </c>
      <c r="L452" s="23" t="s">
        <v>793</v>
      </c>
      <c r="M452" s="23" t="s">
        <v>2532</v>
      </c>
      <c r="N452" s="23" t="s">
        <v>845</v>
      </c>
      <c r="O452" s="23">
        <v>0</v>
      </c>
      <c r="P452" s="23">
        <v>0</v>
      </c>
      <c r="Q452" s="23">
        <v>0</v>
      </c>
      <c r="R452" s="23">
        <v>0</v>
      </c>
      <c r="S452" s="23">
        <v>0</v>
      </c>
      <c r="T452" s="23">
        <v>0</v>
      </c>
      <c r="U452" s="23">
        <v>0</v>
      </c>
      <c r="V452" s="23">
        <v>0</v>
      </c>
      <c r="W452" s="23">
        <v>0</v>
      </c>
      <c r="X452" s="23">
        <v>0</v>
      </c>
      <c r="Y452" s="23">
        <v>1</v>
      </c>
      <c r="Z452" s="23">
        <v>0</v>
      </c>
      <c r="AA452" s="23">
        <v>0</v>
      </c>
      <c r="AB452" s="23">
        <v>0</v>
      </c>
      <c r="AC452" s="23">
        <v>0</v>
      </c>
      <c r="AD452" s="23">
        <v>0</v>
      </c>
      <c r="AE452" s="23">
        <v>0</v>
      </c>
      <c r="AF452" s="23">
        <v>0</v>
      </c>
      <c r="AG452" s="23">
        <v>0</v>
      </c>
      <c r="AH452" s="23">
        <v>0</v>
      </c>
      <c r="AI452" s="23">
        <v>0</v>
      </c>
      <c r="AJ452" s="23">
        <v>0</v>
      </c>
      <c r="AK452" s="23">
        <v>0</v>
      </c>
      <c r="LX452" s="23" t="s">
        <v>808</v>
      </c>
      <c r="LY452" s="23">
        <v>1000</v>
      </c>
      <c r="LZ452" s="23">
        <v>300</v>
      </c>
      <c r="MA452" s="23">
        <v>150</v>
      </c>
      <c r="MC452" s="23">
        <v>175</v>
      </c>
      <c r="MD452" s="23">
        <v>-14.28571428571429</v>
      </c>
      <c r="ME452" s="23">
        <v>-25</v>
      </c>
      <c r="MF452" s="23" t="s">
        <v>2886</v>
      </c>
      <c r="MG452" s="23" t="s">
        <v>796</v>
      </c>
      <c r="MH452" s="23" t="s">
        <v>806</v>
      </c>
      <c r="MJ452" s="23" t="s">
        <v>781</v>
      </c>
      <c r="MK452" s="23" t="s">
        <v>3826</v>
      </c>
      <c r="ML452" s="23">
        <v>0</v>
      </c>
      <c r="MM452" s="23">
        <v>1</v>
      </c>
      <c r="MN452" s="23">
        <v>0</v>
      </c>
      <c r="MO452" s="23">
        <v>0</v>
      </c>
      <c r="MP452" s="23">
        <v>1</v>
      </c>
      <c r="MQ452" s="23">
        <v>0</v>
      </c>
      <c r="MR452" s="23">
        <v>0</v>
      </c>
      <c r="MS452" s="23">
        <v>0</v>
      </c>
      <c r="MT452" s="23">
        <v>0</v>
      </c>
      <c r="MU452" s="23">
        <v>0</v>
      </c>
      <c r="MV452" s="23">
        <v>0</v>
      </c>
      <c r="MW452" s="23">
        <v>0</v>
      </c>
      <c r="MX452" s="23">
        <v>1</v>
      </c>
      <c r="MY452" s="23">
        <v>0</v>
      </c>
      <c r="NA452" s="23" t="s">
        <v>2879</v>
      </c>
      <c r="AAB452" s="23" t="s">
        <v>2717</v>
      </c>
      <c r="AAC452" s="25">
        <v>176339022</v>
      </c>
      <c r="AAD452" s="23">
        <v>44322.456203703703</v>
      </c>
      <c r="AAF452" s="23" t="s">
        <v>2172</v>
      </c>
      <c r="AAG452" s="23" t="s">
        <v>2173</v>
      </c>
      <c r="AAJ452" s="23">
        <v>489</v>
      </c>
    </row>
    <row r="453" spans="1:712" x14ac:dyDescent="0.3">
      <c r="A453" s="23" t="s">
        <v>3827</v>
      </c>
      <c r="B453" s="25">
        <v>44322.428990787041</v>
      </c>
      <c r="C453" s="25">
        <v>44322.430640219907</v>
      </c>
      <c r="D453" s="25">
        <v>44322</v>
      </c>
      <c r="E453" s="23" t="s">
        <v>3806</v>
      </c>
      <c r="F453" s="23" t="s">
        <v>790</v>
      </c>
      <c r="G453" s="25">
        <v>44322</v>
      </c>
      <c r="H453" s="23" t="s">
        <v>864</v>
      </c>
      <c r="I453" s="23" t="s">
        <v>865</v>
      </c>
      <c r="J453" s="23" t="s">
        <v>865</v>
      </c>
      <c r="K453" s="23" t="s">
        <v>865</v>
      </c>
      <c r="L453" s="23" t="s">
        <v>780</v>
      </c>
      <c r="M453" s="23" t="s">
        <v>3828</v>
      </c>
      <c r="N453" s="23" t="s">
        <v>845</v>
      </c>
      <c r="O453" s="23">
        <v>0</v>
      </c>
      <c r="P453" s="23">
        <v>0</v>
      </c>
      <c r="Q453" s="23">
        <v>0</v>
      </c>
      <c r="R453" s="23">
        <v>0</v>
      </c>
      <c r="S453" s="23">
        <v>0</v>
      </c>
      <c r="T453" s="23">
        <v>0</v>
      </c>
      <c r="U453" s="23">
        <v>0</v>
      </c>
      <c r="V453" s="23">
        <v>0</v>
      </c>
      <c r="W453" s="23">
        <v>0</v>
      </c>
      <c r="X453" s="23">
        <v>0</v>
      </c>
      <c r="Y453" s="23">
        <v>1</v>
      </c>
      <c r="Z453" s="23">
        <v>0</v>
      </c>
      <c r="AA453" s="23">
        <v>0</v>
      </c>
      <c r="AB453" s="23">
        <v>0</v>
      </c>
      <c r="AC453" s="23">
        <v>0</v>
      </c>
      <c r="AD453" s="23">
        <v>0</v>
      </c>
      <c r="AE453" s="23">
        <v>0</v>
      </c>
      <c r="AF453" s="23">
        <v>0</v>
      </c>
      <c r="AG453" s="23">
        <v>0</v>
      </c>
      <c r="AH453" s="23">
        <v>0</v>
      </c>
      <c r="AI453" s="23">
        <v>0</v>
      </c>
      <c r="AJ453" s="23">
        <v>0</v>
      </c>
      <c r="AK453" s="23">
        <v>0</v>
      </c>
      <c r="LX453" s="23" t="s">
        <v>808</v>
      </c>
      <c r="LY453" s="23">
        <v>1000</v>
      </c>
      <c r="LZ453" s="23">
        <v>300</v>
      </c>
      <c r="MA453" s="23">
        <v>150</v>
      </c>
      <c r="MC453" s="23">
        <v>175</v>
      </c>
      <c r="MD453" s="23">
        <v>-14.28571428571429</v>
      </c>
      <c r="ME453" s="23">
        <v>-25</v>
      </c>
      <c r="MF453" s="23" t="s">
        <v>3829</v>
      </c>
      <c r="MG453" s="23" t="s">
        <v>807</v>
      </c>
      <c r="MJ453" s="23" t="s">
        <v>785</v>
      </c>
      <c r="AAB453" s="23" t="s">
        <v>2717</v>
      </c>
      <c r="AAC453" s="25">
        <v>176339116</v>
      </c>
      <c r="AAD453" s="23">
        <v>44322.456400462972</v>
      </c>
      <c r="AAF453" s="23" t="s">
        <v>2172</v>
      </c>
      <c r="AAG453" s="23" t="s">
        <v>2173</v>
      </c>
      <c r="AAJ453" s="23">
        <v>490</v>
      </c>
    </row>
    <row r="454" spans="1:712" x14ac:dyDescent="0.3">
      <c r="A454" s="23" t="s">
        <v>3830</v>
      </c>
      <c r="B454" s="25">
        <v>44322.430902418993</v>
      </c>
      <c r="C454" s="25">
        <v>44322.432461770833</v>
      </c>
      <c r="D454" s="25">
        <v>44322</v>
      </c>
      <c r="E454" s="23" t="s">
        <v>3806</v>
      </c>
      <c r="F454" s="23" t="s">
        <v>790</v>
      </c>
      <c r="G454" s="25">
        <v>44322</v>
      </c>
      <c r="H454" s="23" t="s">
        <v>864</v>
      </c>
      <c r="I454" s="23" t="s">
        <v>865</v>
      </c>
      <c r="J454" s="23" t="s">
        <v>865</v>
      </c>
      <c r="K454" s="23" t="s">
        <v>865</v>
      </c>
      <c r="L454" s="23" t="s">
        <v>780</v>
      </c>
      <c r="M454" s="23" t="s">
        <v>3831</v>
      </c>
      <c r="N454" s="23" t="s">
        <v>845</v>
      </c>
      <c r="O454" s="23">
        <v>0</v>
      </c>
      <c r="P454" s="23">
        <v>0</v>
      </c>
      <c r="Q454" s="23">
        <v>0</v>
      </c>
      <c r="R454" s="23">
        <v>0</v>
      </c>
      <c r="S454" s="23">
        <v>0</v>
      </c>
      <c r="T454" s="23">
        <v>0</v>
      </c>
      <c r="U454" s="23">
        <v>0</v>
      </c>
      <c r="V454" s="23">
        <v>0</v>
      </c>
      <c r="W454" s="23">
        <v>0</v>
      </c>
      <c r="X454" s="23">
        <v>0</v>
      </c>
      <c r="Y454" s="23">
        <v>1</v>
      </c>
      <c r="Z454" s="23">
        <v>0</v>
      </c>
      <c r="AA454" s="23">
        <v>0</v>
      </c>
      <c r="AB454" s="23">
        <v>0</v>
      </c>
      <c r="AC454" s="23">
        <v>0</v>
      </c>
      <c r="AD454" s="23">
        <v>0</v>
      </c>
      <c r="AE454" s="23">
        <v>0</v>
      </c>
      <c r="AF454" s="23">
        <v>0</v>
      </c>
      <c r="AG454" s="23">
        <v>0</v>
      </c>
      <c r="AH454" s="23">
        <v>0</v>
      </c>
      <c r="AI454" s="23">
        <v>0</v>
      </c>
      <c r="AJ454" s="23">
        <v>0</v>
      </c>
      <c r="AK454" s="23">
        <v>0</v>
      </c>
      <c r="LX454" s="23" t="s">
        <v>808</v>
      </c>
      <c r="LY454" s="23">
        <v>1000</v>
      </c>
      <c r="LZ454" s="23">
        <v>300</v>
      </c>
      <c r="MA454" s="23">
        <v>150</v>
      </c>
      <c r="MC454" s="23">
        <v>175</v>
      </c>
      <c r="MD454" s="23">
        <v>-14.28571428571429</v>
      </c>
      <c r="ME454" s="23">
        <v>-25</v>
      </c>
      <c r="MF454" s="23" t="s">
        <v>3832</v>
      </c>
      <c r="MG454" s="23" t="s">
        <v>796</v>
      </c>
      <c r="MH454" s="23" t="s">
        <v>806</v>
      </c>
      <c r="MJ454" s="23" t="s">
        <v>781</v>
      </c>
      <c r="MK454" s="23" t="s">
        <v>3833</v>
      </c>
      <c r="ML454" s="23">
        <v>0</v>
      </c>
      <c r="MM454" s="23">
        <v>1</v>
      </c>
      <c r="MN454" s="23">
        <v>0</v>
      </c>
      <c r="MO454" s="23">
        <v>0</v>
      </c>
      <c r="MP454" s="23">
        <v>1</v>
      </c>
      <c r="MQ454" s="23">
        <v>0</v>
      </c>
      <c r="MR454" s="23">
        <v>0</v>
      </c>
      <c r="MS454" s="23">
        <v>0</v>
      </c>
      <c r="MT454" s="23">
        <v>0</v>
      </c>
      <c r="MU454" s="23">
        <v>0</v>
      </c>
      <c r="MV454" s="23">
        <v>0</v>
      </c>
      <c r="MW454" s="23">
        <v>0</v>
      </c>
      <c r="MX454" s="23">
        <v>1</v>
      </c>
      <c r="MY454" s="23">
        <v>0</v>
      </c>
      <c r="NA454" s="23" t="s">
        <v>3832</v>
      </c>
      <c r="AAB454" s="23" t="s">
        <v>3834</v>
      </c>
      <c r="AAC454" s="25">
        <v>176339174</v>
      </c>
      <c r="AAD454" s="23">
        <v>44322.456550925926</v>
      </c>
      <c r="AAF454" s="23" t="s">
        <v>2172</v>
      </c>
      <c r="AAG454" s="23" t="s">
        <v>2173</v>
      </c>
      <c r="AAJ454" s="23">
        <v>491</v>
      </c>
    </row>
    <row r="455" spans="1:712" x14ac:dyDescent="0.3">
      <c r="A455" s="23" t="s">
        <v>3835</v>
      </c>
      <c r="B455" s="25">
        <v>44322.432906354174</v>
      </c>
      <c r="C455" s="25">
        <v>44322.43528834491</v>
      </c>
      <c r="D455" s="25">
        <v>44322</v>
      </c>
      <c r="E455" s="23" t="s">
        <v>3806</v>
      </c>
      <c r="F455" s="23" t="s">
        <v>790</v>
      </c>
      <c r="G455" s="25">
        <v>44322</v>
      </c>
      <c r="H455" s="23" t="s">
        <v>864</v>
      </c>
      <c r="I455" s="23" t="s">
        <v>865</v>
      </c>
      <c r="J455" s="23" t="s">
        <v>865</v>
      </c>
      <c r="K455" s="23" t="s">
        <v>865</v>
      </c>
      <c r="L455" s="23" t="s">
        <v>780</v>
      </c>
      <c r="M455" s="23" t="s">
        <v>3607</v>
      </c>
      <c r="N455" s="23" t="s">
        <v>809</v>
      </c>
      <c r="O455" s="23">
        <v>0</v>
      </c>
      <c r="P455" s="23">
        <v>0</v>
      </c>
      <c r="Q455" s="23">
        <v>0</v>
      </c>
      <c r="R455" s="23">
        <v>0</v>
      </c>
      <c r="S455" s="23">
        <v>0</v>
      </c>
      <c r="T455" s="23">
        <v>0</v>
      </c>
      <c r="U455" s="23">
        <v>0</v>
      </c>
      <c r="V455" s="23">
        <v>0</v>
      </c>
      <c r="W455" s="23">
        <v>0</v>
      </c>
      <c r="X455" s="23">
        <v>0</v>
      </c>
      <c r="Y455" s="23">
        <v>0</v>
      </c>
      <c r="Z455" s="23">
        <v>0</v>
      </c>
      <c r="AA455" s="23">
        <v>0</v>
      </c>
      <c r="AB455" s="23">
        <v>0</v>
      </c>
      <c r="AC455" s="23">
        <v>0</v>
      </c>
      <c r="AD455" s="23">
        <v>1</v>
      </c>
      <c r="AE455" s="23">
        <v>0</v>
      </c>
      <c r="AF455" s="23">
        <v>0</v>
      </c>
      <c r="AG455" s="23">
        <v>0</v>
      </c>
      <c r="AH455" s="23">
        <v>0</v>
      </c>
      <c r="AI455" s="23">
        <v>0</v>
      </c>
      <c r="AJ455" s="23">
        <v>0</v>
      </c>
      <c r="AK455" s="23">
        <v>0</v>
      </c>
      <c r="NB455" s="23" t="s">
        <v>781</v>
      </c>
      <c r="ND455" s="23">
        <v>1500</v>
      </c>
      <c r="NE455" s="23">
        <v>1500</v>
      </c>
      <c r="NG455" s="23">
        <v>1500</v>
      </c>
      <c r="NH455" s="23">
        <v>0</v>
      </c>
      <c r="NI455" s="23">
        <v>0</v>
      </c>
      <c r="NK455" s="23" t="s">
        <v>782</v>
      </c>
      <c r="NM455" s="23" t="s">
        <v>821</v>
      </c>
      <c r="NN455" s="23" t="s">
        <v>781</v>
      </c>
      <c r="NO455" s="23" t="s">
        <v>2999</v>
      </c>
      <c r="NP455" s="23">
        <v>0</v>
      </c>
      <c r="NQ455" s="23">
        <v>1</v>
      </c>
      <c r="NR455" s="23">
        <v>0</v>
      </c>
      <c r="NS455" s="23">
        <v>0</v>
      </c>
      <c r="NT455" s="23">
        <v>0</v>
      </c>
      <c r="NU455" s="23">
        <v>0</v>
      </c>
      <c r="NV455" s="23">
        <v>0</v>
      </c>
      <c r="NW455" s="23">
        <v>1</v>
      </c>
      <c r="NX455" s="23">
        <v>0</v>
      </c>
      <c r="NY455" s="23">
        <v>0</v>
      </c>
      <c r="NZ455" s="23">
        <v>0</v>
      </c>
      <c r="OA455" s="23">
        <v>0</v>
      </c>
      <c r="OB455" s="23">
        <v>0</v>
      </c>
      <c r="OC455" s="23">
        <v>0</v>
      </c>
      <c r="AAB455" s="23" t="s">
        <v>3836</v>
      </c>
      <c r="AAC455" s="25">
        <v>176339228</v>
      </c>
      <c r="AAD455" s="23">
        <v>44322.456678240742</v>
      </c>
      <c r="AAF455" s="23" t="s">
        <v>2172</v>
      </c>
      <c r="AAG455" s="23" t="s">
        <v>2173</v>
      </c>
      <c r="AAJ455" s="23">
        <v>492</v>
      </c>
    </row>
    <row r="456" spans="1:712" x14ac:dyDescent="0.3">
      <c r="A456" s="23" t="s">
        <v>3837</v>
      </c>
      <c r="B456" s="25">
        <v>44322.435464328708</v>
      </c>
      <c r="C456" s="25">
        <v>44322.437024756953</v>
      </c>
      <c r="D456" s="25">
        <v>44322</v>
      </c>
      <c r="E456" s="23" t="s">
        <v>3806</v>
      </c>
      <c r="F456" s="23" t="s">
        <v>790</v>
      </c>
      <c r="G456" s="25">
        <v>44322</v>
      </c>
      <c r="H456" s="23" t="s">
        <v>864</v>
      </c>
      <c r="I456" s="23" t="s">
        <v>865</v>
      </c>
      <c r="J456" s="23" t="s">
        <v>865</v>
      </c>
      <c r="K456" s="23" t="s">
        <v>865</v>
      </c>
      <c r="L456" s="23" t="s">
        <v>780</v>
      </c>
      <c r="M456" s="23" t="s">
        <v>3838</v>
      </c>
      <c r="N456" s="23" t="s">
        <v>854</v>
      </c>
      <c r="O456" s="23">
        <v>0</v>
      </c>
      <c r="P456" s="23">
        <v>0</v>
      </c>
      <c r="Q456" s="23">
        <v>0</v>
      </c>
      <c r="R456" s="23">
        <v>0</v>
      </c>
      <c r="S456" s="23">
        <v>0</v>
      </c>
      <c r="T456" s="23">
        <v>0</v>
      </c>
      <c r="U456" s="23">
        <v>0</v>
      </c>
      <c r="V456" s="23">
        <v>0</v>
      </c>
      <c r="W456" s="23">
        <v>0</v>
      </c>
      <c r="X456" s="23">
        <v>0</v>
      </c>
      <c r="Y456" s="23">
        <v>0</v>
      </c>
      <c r="Z456" s="23">
        <v>0</v>
      </c>
      <c r="AA456" s="23">
        <v>0</v>
      </c>
      <c r="AB456" s="23">
        <v>1</v>
      </c>
      <c r="AC456" s="23">
        <v>0</v>
      </c>
      <c r="AD456" s="23">
        <v>0</v>
      </c>
      <c r="AE456" s="23">
        <v>0</v>
      </c>
      <c r="AF456" s="23">
        <v>0</v>
      </c>
      <c r="AG456" s="23">
        <v>0</v>
      </c>
      <c r="AH456" s="23">
        <v>0</v>
      </c>
      <c r="AI456" s="23">
        <v>0</v>
      </c>
      <c r="AJ456" s="23">
        <v>0</v>
      </c>
      <c r="AK456" s="23">
        <v>0</v>
      </c>
      <c r="RR456" s="23" t="s">
        <v>808</v>
      </c>
      <c r="RS456" s="23">
        <v>1000</v>
      </c>
      <c r="RT456" s="23">
        <v>1300</v>
      </c>
      <c r="RU456" s="23">
        <v>260</v>
      </c>
      <c r="RW456" s="23">
        <v>300</v>
      </c>
      <c r="RX456" s="23">
        <v>-13.33333333333333</v>
      </c>
      <c r="RY456" s="23">
        <v>-40</v>
      </c>
      <c r="RZ456" s="23" t="s">
        <v>3298</v>
      </c>
      <c r="SA456" s="23" t="s">
        <v>796</v>
      </c>
      <c r="SB456" s="23" t="s">
        <v>806</v>
      </c>
      <c r="SD456" s="23" t="s">
        <v>781</v>
      </c>
      <c r="SE456" s="23" t="s">
        <v>3839</v>
      </c>
      <c r="SF456" s="23">
        <v>0</v>
      </c>
      <c r="SG456" s="23">
        <v>1</v>
      </c>
      <c r="SH456" s="23">
        <v>0</v>
      </c>
      <c r="SI456" s="23">
        <v>0</v>
      </c>
      <c r="SJ456" s="23">
        <v>0</v>
      </c>
      <c r="SK456" s="23">
        <v>1</v>
      </c>
      <c r="SL456" s="23">
        <v>0</v>
      </c>
      <c r="SM456" s="23">
        <v>0</v>
      </c>
      <c r="SN456" s="23">
        <v>0</v>
      </c>
      <c r="SO456" s="23">
        <v>0</v>
      </c>
      <c r="SP456" s="23">
        <v>0</v>
      </c>
      <c r="SQ456" s="23">
        <v>0</v>
      </c>
      <c r="SR456" s="23">
        <v>1</v>
      </c>
      <c r="SS456" s="23">
        <v>0</v>
      </c>
      <c r="SU456" s="23" t="s">
        <v>2879</v>
      </c>
      <c r="AAB456" s="23" t="s">
        <v>2717</v>
      </c>
      <c r="AAC456" s="25">
        <v>176339281</v>
      </c>
      <c r="AAD456" s="23">
        <v>44322.456817129627</v>
      </c>
      <c r="AAF456" s="23" t="s">
        <v>2172</v>
      </c>
      <c r="AAG456" s="23" t="s">
        <v>2173</v>
      </c>
      <c r="AAJ456" s="23">
        <v>493</v>
      </c>
    </row>
    <row r="457" spans="1:712" x14ac:dyDescent="0.3">
      <c r="A457" s="23" t="s">
        <v>3840</v>
      </c>
      <c r="B457" s="25">
        <v>44322.437073541667</v>
      </c>
      <c r="C457" s="25">
        <v>44322.439952314817</v>
      </c>
      <c r="D457" s="25">
        <v>44322</v>
      </c>
      <c r="E457" s="23" t="s">
        <v>3806</v>
      </c>
      <c r="F457" s="23" t="s">
        <v>790</v>
      </c>
      <c r="G457" s="25">
        <v>44322</v>
      </c>
      <c r="H457" s="23" t="s">
        <v>864</v>
      </c>
      <c r="I457" s="23" t="s">
        <v>865</v>
      </c>
      <c r="J457" s="23" t="s">
        <v>865</v>
      </c>
      <c r="K457" s="23" t="s">
        <v>865</v>
      </c>
      <c r="L457" s="23" t="s">
        <v>780</v>
      </c>
      <c r="M457" s="23" t="s">
        <v>3841</v>
      </c>
      <c r="N457" s="23" t="s">
        <v>3842</v>
      </c>
      <c r="O457" s="23">
        <v>0</v>
      </c>
      <c r="P457" s="23">
        <v>0</v>
      </c>
      <c r="Q457" s="23">
        <v>0</v>
      </c>
      <c r="R457" s="23">
        <v>0</v>
      </c>
      <c r="S457" s="23">
        <v>0</v>
      </c>
      <c r="T457" s="23">
        <v>0</v>
      </c>
      <c r="U457" s="23">
        <v>0</v>
      </c>
      <c r="V457" s="23">
        <v>0</v>
      </c>
      <c r="W457" s="23">
        <v>0</v>
      </c>
      <c r="X457" s="23">
        <v>0</v>
      </c>
      <c r="Y457" s="23">
        <v>0</v>
      </c>
      <c r="Z457" s="23">
        <v>0</v>
      </c>
      <c r="AA457" s="23">
        <v>0</v>
      </c>
      <c r="AB457" s="23">
        <v>1</v>
      </c>
      <c r="AC457" s="23">
        <v>1</v>
      </c>
      <c r="AD457" s="23">
        <v>0</v>
      </c>
      <c r="AE457" s="23">
        <v>0</v>
      </c>
      <c r="AF457" s="23">
        <v>0</v>
      </c>
      <c r="AG457" s="23">
        <v>0</v>
      </c>
      <c r="AH457" s="23">
        <v>0</v>
      </c>
      <c r="AI457" s="23">
        <v>0</v>
      </c>
      <c r="AJ457" s="23">
        <v>0</v>
      </c>
      <c r="AK457" s="23">
        <v>0</v>
      </c>
      <c r="RR457" s="23" t="s">
        <v>808</v>
      </c>
      <c r="RS457" s="23">
        <v>1000</v>
      </c>
      <c r="RT457" s="23">
        <v>1300</v>
      </c>
      <c r="RU457" s="23">
        <v>260</v>
      </c>
      <c r="RW457" s="23">
        <v>300</v>
      </c>
      <c r="RX457" s="23">
        <v>-13.33333333333333</v>
      </c>
      <c r="RY457" s="23">
        <v>-40</v>
      </c>
      <c r="RZ457" s="23" t="s">
        <v>2728</v>
      </c>
      <c r="SA457" s="23" t="s">
        <v>796</v>
      </c>
      <c r="SB457" s="23" t="s">
        <v>806</v>
      </c>
      <c r="SD457" s="23" t="s">
        <v>781</v>
      </c>
      <c r="SE457" s="23" t="s">
        <v>3843</v>
      </c>
      <c r="SF457" s="23">
        <v>0</v>
      </c>
      <c r="SG457" s="23">
        <v>1</v>
      </c>
      <c r="SH457" s="23">
        <v>0</v>
      </c>
      <c r="SI457" s="23">
        <v>0</v>
      </c>
      <c r="SJ457" s="23">
        <v>0</v>
      </c>
      <c r="SK457" s="23">
        <v>0</v>
      </c>
      <c r="SL457" s="23">
        <v>0</v>
      </c>
      <c r="SM457" s="23">
        <v>1</v>
      </c>
      <c r="SN457" s="23">
        <v>0</v>
      </c>
      <c r="SO457" s="23">
        <v>0</v>
      </c>
      <c r="SP457" s="23">
        <v>0</v>
      </c>
      <c r="SQ457" s="23">
        <v>0</v>
      </c>
      <c r="SR457" s="23">
        <v>1</v>
      </c>
      <c r="SS457" s="23">
        <v>0</v>
      </c>
      <c r="SU457" s="23" t="s">
        <v>3844</v>
      </c>
      <c r="SV457" s="23" t="s">
        <v>808</v>
      </c>
      <c r="SW457" s="23">
        <v>1000</v>
      </c>
      <c r="SX457" s="23">
        <v>1000</v>
      </c>
      <c r="SY457" s="23">
        <v>150</v>
      </c>
      <c r="TA457" s="23">
        <v>300</v>
      </c>
      <c r="TB457" s="23">
        <v>-50</v>
      </c>
      <c r="TC457" s="23">
        <v>-150</v>
      </c>
      <c r="TD457" s="23" t="s">
        <v>2728</v>
      </c>
      <c r="TE457" s="23" t="s">
        <v>796</v>
      </c>
      <c r="TF457" s="23" t="s">
        <v>806</v>
      </c>
      <c r="TH457" s="23" t="s">
        <v>781</v>
      </c>
      <c r="TI457" s="23" t="s">
        <v>2882</v>
      </c>
      <c r="TJ457" s="23">
        <v>0</v>
      </c>
      <c r="TK457" s="23">
        <v>1</v>
      </c>
      <c r="TL457" s="23">
        <v>0</v>
      </c>
      <c r="TM457" s="23">
        <v>0</v>
      </c>
      <c r="TN457" s="23">
        <v>0</v>
      </c>
      <c r="TO457" s="23">
        <v>1</v>
      </c>
      <c r="TP457" s="23">
        <v>0</v>
      </c>
      <c r="TQ457" s="23">
        <v>0</v>
      </c>
      <c r="TR457" s="23">
        <v>0</v>
      </c>
      <c r="TS457" s="23">
        <v>0</v>
      </c>
      <c r="TT457" s="23">
        <v>0</v>
      </c>
      <c r="TU457" s="23">
        <v>0</v>
      </c>
      <c r="TV457" s="23">
        <v>1</v>
      </c>
      <c r="TW457" s="23">
        <v>0</v>
      </c>
      <c r="TY457" s="23" t="s">
        <v>3844</v>
      </c>
      <c r="AAB457" s="23" t="s">
        <v>2717</v>
      </c>
      <c r="AAC457" s="25">
        <v>176339389</v>
      </c>
      <c r="AAD457" s="23">
        <v>44322.457060185188</v>
      </c>
      <c r="AAF457" s="23" t="s">
        <v>2172</v>
      </c>
      <c r="AAG457" s="23" t="s">
        <v>2173</v>
      </c>
      <c r="AAJ457" s="23">
        <v>494</v>
      </c>
    </row>
    <row r="458" spans="1:712" x14ac:dyDescent="0.3">
      <c r="A458" s="23" t="s">
        <v>3845</v>
      </c>
      <c r="B458" s="25">
        <v>44322.440766585649</v>
      </c>
      <c r="C458" s="25">
        <v>44322.443231006939</v>
      </c>
      <c r="D458" s="25">
        <v>44322</v>
      </c>
      <c r="E458" s="23" t="s">
        <v>3806</v>
      </c>
      <c r="F458" s="23" t="s">
        <v>790</v>
      </c>
      <c r="G458" s="25">
        <v>44322</v>
      </c>
      <c r="H458" s="23" t="s">
        <v>864</v>
      </c>
      <c r="I458" s="23" t="s">
        <v>865</v>
      </c>
      <c r="J458" s="23" t="s">
        <v>865</v>
      </c>
      <c r="K458" s="23" t="s">
        <v>865</v>
      </c>
      <c r="L458" s="23" t="s">
        <v>780</v>
      </c>
      <c r="M458" s="23" t="s">
        <v>3846</v>
      </c>
      <c r="N458" s="23" t="s">
        <v>3847</v>
      </c>
      <c r="O458" s="23">
        <v>0</v>
      </c>
      <c r="P458" s="23">
        <v>0</v>
      </c>
      <c r="Q458" s="23">
        <v>0</v>
      </c>
      <c r="R458" s="23">
        <v>0</v>
      </c>
      <c r="S458" s="23">
        <v>0</v>
      </c>
      <c r="T458" s="23">
        <v>0</v>
      </c>
      <c r="U458" s="23">
        <v>0</v>
      </c>
      <c r="V458" s="23">
        <v>0</v>
      </c>
      <c r="W458" s="23">
        <v>0</v>
      </c>
      <c r="X458" s="23">
        <v>0</v>
      </c>
      <c r="Y458" s="23">
        <v>0</v>
      </c>
      <c r="Z458" s="23">
        <v>0</v>
      </c>
      <c r="AA458" s="23">
        <v>1</v>
      </c>
      <c r="AB458" s="23">
        <v>0</v>
      </c>
      <c r="AC458" s="23">
        <v>1</v>
      </c>
      <c r="AD458" s="23">
        <v>0</v>
      </c>
      <c r="AE458" s="23">
        <v>0</v>
      </c>
      <c r="AF458" s="23">
        <v>0</v>
      </c>
      <c r="AG458" s="23">
        <v>0</v>
      </c>
      <c r="AH458" s="23">
        <v>0</v>
      </c>
      <c r="AI458" s="23">
        <v>0</v>
      </c>
      <c r="AJ458" s="23">
        <v>0</v>
      </c>
      <c r="AK458" s="23">
        <v>0</v>
      </c>
      <c r="PJ458" s="23" t="s">
        <v>808</v>
      </c>
      <c r="PK458" s="23">
        <v>1000</v>
      </c>
      <c r="PL458" s="23">
        <v>1000</v>
      </c>
      <c r="PM458" s="23">
        <v>150</v>
      </c>
      <c r="PO458" s="23">
        <v>117</v>
      </c>
      <c r="PP458" s="23">
        <v>28.205128205128201</v>
      </c>
      <c r="PQ458" s="23">
        <v>33</v>
      </c>
      <c r="PR458" s="23" t="s">
        <v>3848</v>
      </c>
      <c r="PS458" s="23" t="s">
        <v>807</v>
      </c>
      <c r="PV458" s="23" t="s">
        <v>785</v>
      </c>
      <c r="SV458" s="23" t="s">
        <v>808</v>
      </c>
      <c r="SW458" s="23">
        <v>1000</v>
      </c>
      <c r="SX458" s="23">
        <v>1000</v>
      </c>
      <c r="SY458" s="23">
        <v>150</v>
      </c>
      <c r="TA458" s="23">
        <v>300</v>
      </c>
      <c r="TB458" s="23">
        <v>-50</v>
      </c>
      <c r="TC458" s="23">
        <v>-150</v>
      </c>
      <c r="TD458" s="23" t="s">
        <v>3298</v>
      </c>
      <c r="TE458" s="23" t="s">
        <v>796</v>
      </c>
      <c r="TF458" s="23" t="s">
        <v>806</v>
      </c>
      <c r="TH458" s="23" t="s">
        <v>781</v>
      </c>
      <c r="TI458" s="23" t="s">
        <v>2882</v>
      </c>
      <c r="TJ458" s="23">
        <v>0</v>
      </c>
      <c r="TK458" s="23">
        <v>1</v>
      </c>
      <c r="TL458" s="23">
        <v>0</v>
      </c>
      <c r="TM458" s="23">
        <v>0</v>
      </c>
      <c r="TN458" s="23">
        <v>0</v>
      </c>
      <c r="TO458" s="23">
        <v>1</v>
      </c>
      <c r="TP458" s="23">
        <v>0</v>
      </c>
      <c r="TQ458" s="23">
        <v>0</v>
      </c>
      <c r="TR458" s="23">
        <v>0</v>
      </c>
      <c r="TS458" s="23">
        <v>0</v>
      </c>
      <c r="TT458" s="23">
        <v>0</v>
      </c>
      <c r="TU458" s="23">
        <v>0</v>
      </c>
      <c r="TV458" s="23">
        <v>1</v>
      </c>
      <c r="TW458" s="23">
        <v>0</v>
      </c>
      <c r="TY458" s="23" t="s">
        <v>3844</v>
      </c>
      <c r="AAB458" s="23" t="s">
        <v>2717</v>
      </c>
      <c r="AAC458" s="25">
        <v>176339486</v>
      </c>
      <c r="AAD458" s="23">
        <v>44322.457256944443</v>
      </c>
      <c r="AAF458" s="23" t="s">
        <v>2172</v>
      </c>
      <c r="AAG458" s="23" t="s">
        <v>2173</v>
      </c>
      <c r="AAJ458" s="23">
        <v>495</v>
      </c>
    </row>
    <row r="459" spans="1:712" x14ac:dyDescent="0.3">
      <c r="A459" s="23" t="s">
        <v>3849</v>
      </c>
      <c r="B459" s="25">
        <v>44322.443654201386</v>
      </c>
      <c r="C459" s="25">
        <v>44322.445013009259</v>
      </c>
      <c r="D459" s="25">
        <v>44322</v>
      </c>
      <c r="E459" s="23" t="s">
        <v>3806</v>
      </c>
      <c r="F459" s="23" t="s">
        <v>790</v>
      </c>
      <c r="G459" s="25">
        <v>44322</v>
      </c>
      <c r="H459" s="23" t="s">
        <v>864</v>
      </c>
      <c r="I459" s="23" t="s">
        <v>865</v>
      </c>
      <c r="J459" s="23" t="s">
        <v>865</v>
      </c>
      <c r="K459" s="23" t="s">
        <v>865</v>
      </c>
      <c r="L459" s="23" t="s">
        <v>780</v>
      </c>
      <c r="M459" s="23" t="s">
        <v>2532</v>
      </c>
      <c r="N459" s="23" t="s">
        <v>848</v>
      </c>
      <c r="O459" s="23">
        <v>0</v>
      </c>
      <c r="P459" s="23">
        <v>0</v>
      </c>
      <c r="Q459" s="23">
        <v>0</v>
      </c>
      <c r="R459" s="23">
        <v>0</v>
      </c>
      <c r="S459" s="23">
        <v>0</v>
      </c>
      <c r="T459" s="23">
        <v>0</v>
      </c>
      <c r="U459" s="23">
        <v>0</v>
      </c>
      <c r="V459" s="23">
        <v>0</v>
      </c>
      <c r="W459" s="23">
        <v>0</v>
      </c>
      <c r="X459" s="23">
        <v>0</v>
      </c>
      <c r="Y459" s="23">
        <v>0</v>
      </c>
      <c r="Z459" s="23">
        <v>0</v>
      </c>
      <c r="AA459" s="23">
        <v>1</v>
      </c>
      <c r="AB459" s="23">
        <v>0</v>
      </c>
      <c r="AC459" s="23">
        <v>0</v>
      </c>
      <c r="AD459" s="23">
        <v>0</v>
      </c>
      <c r="AE459" s="23">
        <v>0</v>
      </c>
      <c r="AF459" s="23">
        <v>0</v>
      </c>
      <c r="AG459" s="23">
        <v>0</v>
      </c>
      <c r="AH459" s="23">
        <v>0</v>
      </c>
      <c r="AI459" s="23">
        <v>0</v>
      </c>
      <c r="AJ459" s="23">
        <v>0</v>
      </c>
      <c r="AK459" s="23">
        <v>0</v>
      </c>
      <c r="PJ459" s="23" t="s">
        <v>808</v>
      </c>
      <c r="PK459" s="23">
        <v>1000</v>
      </c>
      <c r="PL459" s="23">
        <v>1000</v>
      </c>
      <c r="PM459" s="23">
        <v>150</v>
      </c>
      <c r="PO459" s="23">
        <v>117</v>
      </c>
      <c r="PP459" s="23">
        <v>28.205128205128201</v>
      </c>
      <c r="PQ459" s="23">
        <v>33</v>
      </c>
      <c r="PR459" s="23" t="s">
        <v>3298</v>
      </c>
      <c r="PS459" s="23" t="s">
        <v>782</v>
      </c>
      <c r="PU459" s="23" t="s">
        <v>850</v>
      </c>
      <c r="PV459" s="23" t="s">
        <v>781</v>
      </c>
      <c r="PW459" s="23" t="s">
        <v>3850</v>
      </c>
      <c r="PX459" s="23">
        <v>0</v>
      </c>
      <c r="PY459" s="23">
        <v>0</v>
      </c>
      <c r="PZ459" s="23">
        <v>0</v>
      </c>
      <c r="QA459" s="23">
        <v>0</v>
      </c>
      <c r="QB459" s="23">
        <v>1</v>
      </c>
      <c r="QC459" s="23">
        <v>0</v>
      </c>
      <c r="QD459" s="23">
        <v>0</v>
      </c>
      <c r="QE459" s="23">
        <v>1</v>
      </c>
      <c r="QF459" s="23">
        <v>0</v>
      </c>
      <c r="QG459" s="23">
        <v>0</v>
      </c>
      <c r="QH459" s="23">
        <v>0</v>
      </c>
      <c r="QI459" s="23">
        <v>0</v>
      </c>
      <c r="QJ459" s="23">
        <v>1</v>
      </c>
      <c r="QK459" s="23">
        <v>0</v>
      </c>
      <c r="QM459" s="23" t="s">
        <v>3815</v>
      </c>
      <c r="AAB459" s="23" t="s">
        <v>3829</v>
      </c>
      <c r="AAC459" s="25">
        <v>176339544</v>
      </c>
      <c r="AAD459" s="23">
        <v>44322.457372685181</v>
      </c>
      <c r="AAF459" s="23" t="s">
        <v>2172</v>
      </c>
      <c r="AAG459" s="23" t="s">
        <v>2173</v>
      </c>
      <c r="AAJ459" s="23">
        <v>496</v>
      </c>
    </row>
    <row r="460" spans="1:712" x14ac:dyDescent="0.3">
      <c r="A460" s="23" t="s">
        <v>3851</v>
      </c>
      <c r="B460" s="25">
        <v>44322.445231203703</v>
      </c>
      <c r="C460" s="25">
        <v>44322.446459733786</v>
      </c>
      <c r="D460" s="25">
        <v>44322</v>
      </c>
      <c r="E460" s="23" t="s">
        <v>3806</v>
      </c>
      <c r="F460" s="23" t="s">
        <v>790</v>
      </c>
      <c r="G460" s="25">
        <v>44322</v>
      </c>
      <c r="H460" s="23" t="s">
        <v>864</v>
      </c>
      <c r="I460" s="23" t="s">
        <v>865</v>
      </c>
      <c r="J460" s="23" t="s">
        <v>865</v>
      </c>
      <c r="K460" s="23" t="s">
        <v>865</v>
      </c>
      <c r="L460" s="23" t="s">
        <v>780</v>
      </c>
      <c r="M460" s="23" t="s">
        <v>3852</v>
      </c>
      <c r="N460" s="23" t="s">
        <v>848</v>
      </c>
      <c r="O460" s="23">
        <v>0</v>
      </c>
      <c r="P460" s="23">
        <v>0</v>
      </c>
      <c r="Q460" s="23">
        <v>0</v>
      </c>
      <c r="R460" s="23">
        <v>0</v>
      </c>
      <c r="S460" s="23">
        <v>0</v>
      </c>
      <c r="T460" s="23">
        <v>0</v>
      </c>
      <c r="U460" s="23">
        <v>0</v>
      </c>
      <c r="V460" s="23">
        <v>0</v>
      </c>
      <c r="W460" s="23">
        <v>0</v>
      </c>
      <c r="X460" s="23">
        <v>0</v>
      </c>
      <c r="Y460" s="23">
        <v>0</v>
      </c>
      <c r="Z460" s="23">
        <v>0</v>
      </c>
      <c r="AA460" s="23">
        <v>1</v>
      </c>
      <c r="AB460" s="23">
        <v>0</v>
      </c>
      <c r="AC460" s="23">
        <v>0</v>
      </c>
      <c r="AD460" s="23">
        <v>0</v>
      </c>
      <c r="AE460" s="23">
        <v>0</v>
      </c>
      <c r="AF460" s="23">
        <v>0</v>
      </c>
      <c r="AG460" s="23">
        <v>0</v>
      </c>
      <c r="AH460" s="23">
        <v>0</v>
      </c>
      <c r="AI460" s="23">
        <v>0</v>
      </c>
      <c r="AJ460" s="23">
        <v>0</v>
      </c>
      <c r="AK460" s="23">
        <v>0</v>
      </c>
      <c r="PJ460" s="23" t="s">
        <v>808</v>
      </c>
      <c r="PK460" s="23">
        <v>1000</v>
      </c>
      <c r="PL460" s="23">
        <v>1000</v>
      </c>
      <c r="PM460" s="23">
        <v>150</v>
      </c>
      <c r="PO460" s="23">
        <v>117</v>
      </c>
      <c r="PP460" s="23">
        <v>28.205128205128201</v>
      </c>
      <c r="PQ460" s="23">
        <v>33</v>
      </c>
      <c r="PR460" s="23" t="s">
        <v>3298</v>
      </c>
      <c r="PS460" s="23" t="s">
        <v>782</v>
      </c>
      <c r="PU460" s="23" t="s">
        <v>850</v>
      </c>
      <c r="PV460" s="23" t="s">
        <v>781</v>
      </c>
      <c r="PW460" s="23" t="s">
        <v>3853</v>
      </c>
      <c r="PX460" s="23">
        <v>0</v>
      </c>
      <c r="PY460" s="23">
        <v>0</v>
      </c>
      <c r="PZ460" s="23">
        <v>0</v>
      </c>
      <c r="QA460" s="23">
        <v>0</v>
      </c>
      <c r="QB460" s="23">
        <v>0</v>
      </c>
      <c r="QC460" s="23">
        <v>1</v>
      </c>
      <c r="QD460" s="23">
        <v>0</v>
      </c>
      <c r="QE460" s="23">
        <v>0</v>
      </c>
      <c r="QF460" s="23">
        <v>0</v>
      </c>
      <c r="QG460" s="23">
        <v>0</v>
      </c>
      <c r="QH460" s="23">
        <v>1</v>
      </c>
      <c r="QI460" s="23">
        <v>0</v>
      </c>
      <c r="QJ460" s="23">
        <v>1</v>
      </c>
      <c r="QK460" s="23">
        <v>0</v>
      </c>
      <c r="QM460" s="23" t="s">
        <v>3815</v>
      </c>
      <c r="AAB460" s="23" t="s">
        <v>2886</v>
      </c>
      <c r="AAC460" s="25">
        <v>176339573</v>
      </c>
      <c r="AAD460" s="23">
        <v>44322.457476851851</v>
      </c>
      <c r="AAF460" s="23" t="s">
        <v>2172</v>
      </c>
      <c r="AAG460" s="23" t="s">
        <v>2173</v>
      </c>
      <c r="AAJ460" s="23">
        <v>497</v>
      </c>
    </row>
    <row r="461" spans="1:712" x14ac:dyDescent="0.3">
      <c r="A461" s="23" t="s">
        <v>3854</v>
      </c>
      <c r="B461" s="25">
        <v>44322.447340844912</v>
      </c>
      <c r="C461" s="25">
        <v>44322.448515115742</v>
      </c>
      <c r="D461" s="25">
        <v>44322</v>
      </c>
      <c r="E461" s="23" t="s">
        <v>3806</v>
      </c>
      <c r="F461" s="23" t="s">
        <v>790</v>
      </c>
      <c r="G461" s="25">
        <v>44322</v>
      </c>
      <c r="H461" s="23" t="s">
        <v>864</v>
      </c>
      <c r="I461" s="23" t="s">
        <v>865</v>
      </c>
      <c r="J461" s="23" t="s">
        <v>865</v>
      </c>
      <c r="K461" s="23" t="s">
        <v>865</v>
      </c>
      <c r="L461" s="23" t="s">
        <v>780</v>
      </c>
      <c r="M461" s="23" t="s">
        <v>3855</v>
      </c>
      <c r="N461" s="23" t="s">
        <v>854</v>
      </c>
      <c r="O461" s="23">
        <v>0</v>
      </c>
      <c r="P461" s="23">
        <v>0</v>
      </c>
      <c r="Q461" s="23">
        <v>0</v>
      </c>
      <c r="R461" s="23">
        <v>0</v>
      </c>
      <c r="S461" s="23">
        <v>0</v>
      </c>
      <c r="T461" s="23">
        <v>0</v>
      </c>
      <c r="U461" s="23">
        <v>0</v>
      </c>
      <c r="V461" s="23">
        <v>0</v>
      </c>
      <c r="W461" s="23">
        <v>0</v>
      </c>
      <c r="X461" s="23">
        <v>0</v>
      </c>
      <c r="Y461" s="23">
        <v>0</v>
      </c>
      <c r="Z461" s="23">
        <v>0</v>
      </c>
      <c r="AA461" s="23">
        <v>0</v>
      </c>
      <c r="AB461" s="23">
        <v>1</v>
      </c>
      <c r="AC461" s="23">
        <v>0</v>
      </c>
      <c r="AD461" s="23">
        <v>0</v>
      </c>
      <c r="AE461" s="23">
        <v>0</v>
      </c>
      <c r="AF461" s="23">
        <v>0</v>
      </c>
      <c r="AG461" s="23">
        <v>0</v>
      </c>
      <c r="AH461" s="23">
        <v>0</v>
      </c>
      <c r="AI461" s="23">
        <v>0</v>
      </c>
      <c r="AJ461" s="23">
        <v>0</v>
      </c>
      <c r="AK461" s="23">
        <v>0</v>
      </c>
      <c r="RR461" s="23" t="s">
        <v>808</v>
      </c>
      <c r="RS461" s="23">
        <v>1000</v>
      </c>
      <c r="RT461" s="23">
        <v>1400</v>
      </c>
      <c r="RU461" s="23">
        <v>280</v>
      </c>
      <c r="RW461" s="23">
        <v>300</v>
      </c>
      <c r="RX461" s="23">
        <v>-6.666666666666667</v>
      </c>
      <c r="RY461" s="23">
        <v>-20</v>
      </c>
      <c r="SA461" s="23" t="s">
        <v>796</v>
      </c>
      <c r="SB461" s="23" t="s">
        <v>806</v>
      </c>
      <c r="SD461" s="23" t="s">
        <v>781</v>
      </c>
      <c r="SE461" s="23" t="s">
        <v>2882</v>
      </c>
      <c r="SF461" s="23">
        <v>0</v>
      </c>
      <c r="SG461" s="23">
        <v>1</v>
      </c>
      <c r="SH461" s="23">
        <v>0</v>
      </c>
      <c r="SI461" s="23">
        <v>0</v>
      </c>
      <c r="SJ461" s="23">
        <v>0</v>
      </c>
      <c r="SK461" s="23">
        <v>1</v>
      </c>
      <c r="SL461" s="23">
        <v>0</v>
      </c>
      <c r="SM461" s="23">
        <v>0</v>
      </c>
      <c r="SN461" s="23">
        <v>0</v>
      </c>
      <c r="SO461" s="23">
        <v>0</v>
      </c>
      <c r="SP461" s="23">
        <v>0</v>
      </c>
      <c r="SQ461" s="23">
        <v>0</v>
      </c>
      <c r="SR461" s="23">
        <v>1</v>
      </c>
      <c r="SS461" s="23">
        <v>0</v>
      </c>
      <c r="SU461" s="23" t="s">
        <v>2883</v>
      </c>
      <c r="AAC461" s="25">
        <v>176339591</v>
      </c>
      <c r="AAD461" s="23">
        <v>44322.457592592589</v>
      </c>
      <c r="AAF461" s="23" t="s">
        <v>2172</v>
      </c>
      <c r="AAG461" s="23" t="s">
        <v>2173</v>
      </c>
      <c r="AAJ461" s="23">
        <v>498</v>
      </c>
    </row>
    <row r="462" spans="1:712" x14ac:dyDescent="0.3">
      <c r="A462" s="23" t="s">
        <v>3856</v>
      </c>
      <c r="B462" s="25">
        <v>44308.452385416662</v>
      </c>
      <c r="C462" s="25">
        <v>44308.455601793983</v>
      </c>
      <c r="D462" s="25">
        <v>44308</v>
      </c>
      <c r="E462" s="23" t="s">
        <v>3857</v>
      </c>
      <c r="F462" s="23" t="s">
        <v>833</v>
      </c>
      <c r="G462" s="25">
        <v>44308</v>
      </c>
      <c r="H462" s="23" t="s">
        <v>834</v>
      </c>
      <c r="I462" s="23" t="s">
        <v>835</v>
      </c>
      <c r="J462" s="23" t="s">
        <v>836</v>
      </c>
      <c r="K462" s="23" t="s">
        <v>835</v>
      </c>
      <c r="L462" s="23" t="s">
        <v>793</v>
      </c>
      <c r="M462" s="23" t="s">
        <v>3858</v>
      </c>
      <c r="N462" s="23" t="s">
        <v>820</v>
      </c>
      <c r="O462" s="23">
        <v>0</v>
      </c>
      <c r="P462" s="23">
        <v>0</v>
      </c>
      <c r="Q462" s="23">
        <v>0</v>
      </c>
      <c r="R462" s="23">
        <v>0</v>
      </c>
      <c r="S462" s="23">
        <v>0</v>
      </c>
      <c r="T462" s="23">
        <v>0</v>
      </c>
      <c r="U462" s="23">
        <v>0</v>
      </c>
      <c r="V462" s="23">
        <v>0</v>
      </c>
      <c r="W462" s="23">
        <v>0</v>
      </c>
      <c r="X462" s="23">
        <v>0</v>
      </c>
      <c r="Y462" s="23">
        <v>0</v>
      </c>
      <c r="Z462" s="23">
        <v>0</v>
      </c>
      <c r="AA462" s="23">
        <v>0</v>
      </c>
      <c r="AB462" s="23">
        <v>0</v>
      </c>
      <c r="AC462" s="23">
        <v>0</v>
      </c>
      <c r="AD462" s="23">
        <v>0</v>
      </c>
      <c r="AE462" s="23">
        <v>0</v>
      </c>
      <c r="AF462" s="23">
        <v>0</v>
      </c>
      <c r="AG462" s="23">
        <v>0</v>
      </c>
      <c r="AH462" s="23">
        <v>0</v>
      </c>
      <c r="AI462" s="23">
        <v>0</v>
      </c>
      <c r="AJ462" s="23">
        <v>0</v>
      </c>
      <c r="AK462" s="23">
        <v>1</v>
      </c>
      <c r="ZR462" s="23" t="s">
        <v>781</v>
      </c>
      <c r="ZT462" s="23" t="s">
        <v>785</v>
      </c>
      <c r="ZU462" s="23">
        <v>100</v>
      </c>
      <c r="ZV462" s="23">
        <v>100</v>
      </c>
      <c r="AAB462" s="23" t="s">
        <v>2171</v>
      </c>
      <c r="AAC462" s="25">
        <v>173307769</v>
      </c>
      <c r="AAD462" s="23">
        <v>44309.563877314809</v>
      </c>
      <c r="AAF462" s="23" t="s">
        <v>2172</v>
      </c>
      <c r="AAG462" s="23" t="s">
        <v>2173</v>
      </c>
      <c r="AAJ462" s="23">
        <v>587</v>
      </c>
    </row>
    <row r="463" spans="1:712" x14ac:dyDescent="0.3">
      <c r="A463" s="23" t="s">
        <v>3859</v>
      </c>
      <c r="B463" s="25">
        <v>44308.455680046303</v>
      </c>
      <c r="C463" s="25">
        <v>44308.457850578707</v>
      </c>
      <c r="D463" s="25">
        <v>44308</v>
      </c>
      <c r="E463" s="23" t="s">
        <v>3857</v>
      </c>
      <c r="F463" s="23" t="s">
        <v>833</v>
      </c>
      <c r="G463" s="25">
        <v>44308</v>
      </c>
      <c r="H463" s="23" t="s">
        <v>834</v>
      </c>
      <c r="I463" s="23" t="s">
        <v>835</v>
      </c>
      <c r="J463" s="23" t="s">
        <v>836</v>
      </c>
      <c r="K463" s="23" t="s">
        <v>835</v>
      </c>
      <c r="L463" s="23" t="s">
        <v>793</v>
      </c>
      <c r="M463" s="23" t="s">
        <v>3860</v>
      </c>
      <c r="N463" s="23" t="s">
        <v>820</v>
      </c>
      <c r="O463" s="23">
        <v>0</v>
      </c>
      <c r="P463" s="23">
        <v>0</v>
      </c>
      <c r="Q463" s="23">
        <v>0</v>
      </c>
      <c r="R463" s="23">
        <v>0</v>
      </c>
      <c r="S463" s="23">
        <v>0</v>
      </c>
      <c r="T463" s="23">
        <v>0</v>
      </c>
      <c r="U463" s="23">
        <v>0</v>
      </c>
      <c r="V463" s="23">
        <v>0</v>
      </c>
      <c r="W463" s="23">
        <v>0</v>
      </c>
      <c r="X463" s="23">
        <v>0</v>
      </c>
      <c r="Y463" s="23">
        <v>0</v>
      </c>
      <c r="Z463" s="23">
        <v>0</v>
      </c>
      <c r="AA463" s="23">
        <v>0</v>
      </c>
      <c r="AB463" s="23">
        <v>0</v>
      </c>
      <c r="AC463" s="23">
        <v>0</v>
      </c>
      <c r="AD463" s="23">
        <v>0</v>
      </c>
      <c r="AE463" s="23">
        <v>0</v>
      </c>
      <c r="AF463" s="23">
        <v>0</v>
      </c>
      <c r="AG463" s="23">
        <v>0</v>
      </c>
      <c r="AH463" s="23">
        <v>0</v>
      </c>
      <c r="AI463" s="23">
        <v>0</v>
      </c>
      <c r="AJ463" s="23">
        <v>0</v>
      </c>
      <c r="AK463" s="23">
        <v>1</v>
      </c>
      <c r="ZR463" s="23" t="s">
        <v>781</v>
      </c>
      <c r="ZT463" s="23" t="s">
        <v>785</v>
      </c>
      <c r="ZU463" s="23">
        <v>100</v>
      </c>
      <c r="ZV463" s="23">
        <v>100</v>
      </c>
      <c r="AAB463" s="23" t="s">
        <v>2171</v>
      </c>
      <c r="AAC463" s="25">
        <v>173310507</v>
      </c>
      <c r="AAD463" s="23">
        <v>44309.570763888893</v>
      </c>
      <c r="AAF463" s="23" t="s">
        <v>2172</v>
      </c>
      <c r="AAG463" s="23" t="s">
        <v>2173</v>
      </c>
      <c r="AAJ463" s="23">
        <v>588</v>
      </c>
    </row>
    <row r="464" spans="1:712" x14ac:dyDescent="0.3">
      <c r="A464" s="23" t="s">
        <v>3861</v>
      </c>
      <c r="B464" s="25">
        <v>44308.457974687502</v>
      </c>
      <c r="C464" s="25">
        <v>44308.459104664347</v>
      </c>
      <c r="D464" s="25">
        <v>44308</v>
      </c>
      <c r="E464" s="23" t="s">
        <v>3857</v>
      </c>
      <c r="F464" s="23" t="s">
        <v>833</v>
      </c>
      <c r="G464" s="25">
        <v>44308</v>
      </c>
      <c r="H464" s="23" t="s">
        <v>834</v>
      </c>
      <c r="I464" s="23" t="s">
        <v>835</v>
      </c>
      <c r="J464" s="23" t="s">
        <v>836</v>
      </c>
      <c r="K464" s="23" t="s">
        <v>835</v>
      </c>
      <c r="L464" s="23" t="s">
        <v>793</v>
      </c>
      <c r="M464" s="23" t="s">
        <v>3862</v>
      </c>
      <c r="N464" s="23" t="s">
        <v>820</v>
      </c>
      <c r="O464" s="23">
        <v>0</v>
      </c>
      <c r="P464" s="23">
        <v>0</v>
      </c>
      <c r="Q464" s="23">
        <v>0</v>
      </c>
      <c r="R464" s="23">
        <v>0</v>
      </c>
      <c r="S464" s="23">
        <v>0</v>
      </c>
      <c r="T464" s="23">
        <v>0</v>
      </c>
      <c r="U464" s="23">
        <v>0</v>
      </c>
      <c r="V464" s="23">
        <v>0</v>
      </c>
      <c r="W464" s="23">
        <v>0</v>
      </c>
      <c r="X464" s="23">
        <v>0</v>
      </c>
      <c r="Y464" s="23">
        <v>0</v>
      </c>
      <c r="Z464" s="23">
        <v>0</v>
      </c>
      <c r="AA464" s="23">
        <v>0</v>
      </c>
      <c r="AB464" s="23">
        <v>0</v>
      </c>
      <c r="AC464" s="23">
        <v>0</v>
      </c>
      <c r="AD464" s="23">
        <v>0</v>
      </c>
      <c r="AE464" s="23">
        <v>0</v>
      </c>
      <c r="AF464" s="23">
        <v>0</v>
      </c>
      <c r="AG464" s="23">
        <v>0</v>
      </c>
      <c r="AH464" s="23">
        <v>0</v>
      </c>
      <c r="AI464" s="23">
        <v>0</v>
      </c>
      <c r="AJ464" s="23">
        <v>0</v>
      </c>
      <c r="AK464" s="23">
        <v>1</v>
      </c>
      <c r="ZR464" s="23" t="s">
        <v>781</v>
      </c>
      <c r="ZT464" s="23" t="s">
        <v>785</v>
      </c>
      <c r="ZU464" s="23">
        <v>100</v>
      </c>
      <c r="ZV464" s="23">
        <v>100</v>
      </c>
      <c r="AAB464" s="23" t="s">
        <v>2171</v>
      </c>
      <c r="AAC464" s="25">
        <v>173310667</v>
      </c>
      <c r="AAD464" s="23">
        <v>44309.571099537032</v>
      </c>
      <c r="AAF464" s="23" t="s">
        <v>2172</v>
      </c>
      <c r="AAG464" s="23" t="s">
        <v>2173</v>
      </c>
      <c r="AAJ464" s="23">
        <v>589</v>
      </c>
    </row>
    <row r="465" spans="1:712" x14ac:dyDescent="0.3">
      <c r="A465" s="23" t="s">
        <v>3863</v>
      </c>
      <c r="B465" s="25">
        <v>44308.401469363424</v>
      </c>
      <c r="C465" s="25">
        <v>44308.419674143523</v>
      </c>
      <c r="D465" s="25">
        <v>44308</v>
      </c>
      <c r="E465" s="23" t="s">
        <v>3864</v>
      </c>
      <c r="F465" s="23" t="s">
        <v>833</v>
      </c>
      <c r="G465" s="25">
        <v>44308</v>
      </c>
      <c r="H465" s="23" t="s">
        <v>834</v>
      </c>
      <c r="I465" s="23" t="s">
        <v>835</v>
      </c>
      <c r="J465" s="23" t="s">
        <v>836</v>
      </c>
      <c r="K465" s="23" t="s">
        <v>835</v>
      </c>
      <c r="L465" s="23" t="s">
        <v>793</v>
      </c>
      <c r="M465" s="23" t="s">
        <v>3865</v>
      </c>
      <c r="N465" s="23" t="s">
        <v>3866</v>
      </c>
      <c r="O465" s="23">
        <v>0</v>
      </c>
      <c r="P465" s="23">
        <v>1</v>
      </c>
      <c r="Q465" s="23">
        <v>0</v>
      </c>
      <c r="R465" s="23">
        <v>0</v>
      </c>
      <c r="S465" s="23">
        <v>0</v>
      </c>
      <c r="T465" s="23">
        <v>0</v>
      </c>
      <c r="U465" s="23">
        <v>0</v>
      </c>
      <c r="V465" s="23">
        <v>0</v>
      </c>
      <c r="W465" s="23">
        <v>0</v>
      </c>
      <c r="X465" s="23">
        <v>0</v>
      </c>
      <c r="Y465" s="23">
        <v>0</v>
      </c>
      <c r="Z465" s="23">
        <v>0</v>
      </c>
      <c r="AA465" s="23">
        <v>0</v>
      </c>
      <c r="AB465" s="23">
        <v>0</v>
      </c>
      <c r="AC465" s="23">
        <v>0</v>
      </c>
      <c r="AD465" s="23">
        <v>0</v>
      </c>
      <c r="AE465" s="23">
        <v>0</v>
      </c>
      <c r="AF465" s="23">
        <v>0</v>
      </c>
      <c r="AG465" s="23">
        <v>0</v>
      </c>
      <c r="AH465" s="23">
        <v>0</v>
      </c>
      <c r="AI465" s="23">
        <v>0</v>
      </c>
      <c r="AJ465" s="23">
        <v>1</v>
      </c>
      <c r="AK465" s="23">
        <v>0</v>
      </c>
      <c r="BP465" s="23" t="s">
        <v>781</v>
      </c>
      <c r="BR465" s="23">
        <v>1500</v>
      </c>
      <c r="BS465" s="23">
        <v>1500</v>
      </c>
      <c r="BU465" s="23">
        <v>1500</v>
      </c>
      <c r="BV465" s="23">
        <v>0</v>
      </c>
      <c r="BW465" s="23">
        <v>0</v>
      </c>
      <c r="BY465" s="23" t="s">
        <v>796</v>
      </c>
      <c r="BZ465" s="23" t="s">
        <v>806</v>
      </c>
      <c r="CB465" s="23" t="s">
        <v>781</v>
      </c>
      <c r="CC465" s="23" t="s">
        <v>2721</v>
      </c>
      <c r="CD465" s="23">
        <v>0</v>
      </c>
      <c r="CE465" s="23">
        <v>1</v>
      </c>
      <c r="CF465" s="23">
        <v>0</v>
      </c>
      <c r="CG465" s="23">
        <v>0</v>
      </c>
      <c r="CH465" s="23">
        <v>0</v>
      </c>
      <c r="CI465" s="23">
        <v>0</v>
      </c>
      <c r="CJ465" s="23">
        <v>0</v>
      </c>
      <c r="CK465" s="23">
        <v>0</v>
      </c>
      <c r="CL465" s="23">
        <v>0</v>
      </c>
      <c r="CM465" s="23">
        <v>0</v>
      </c>
      <c r="CN465" s="23">
        <v>0</v>
      </c>
      <c r="CO465" s="23">
        <v>0</v>
      </c>
      <c r="CP465" s="23">
        <v>1</v>
      </c>
      <c r="CQ465" s="23">
        <v>0</v>
      </c>
      <c r="CS465" s="23" t="s">
        <v>3867</v>
      </c>
      <c r="YN465" s="23" t="s">
        <v>781</v>
      </c>
      <c r="YP465" s="23">
        <v>1000</v>
      </c>
      <c r="YQ465" s="23">
        <v>1000</v>
      </c>
      <c r="YS465" s="23">
        <v>2500</v>
      </c>
      <c r="YT465" s="23">
        <v>-60</v>
      </c>
      <c r="YU465" s="23">
        <v>-1500</v>
      </c>
      <c r="YV465" s="23" t="s">
        <v>3868</v>
      </c>
      <c r="YW465" s="23" t="s">
        <v>796</v>
      </c>
      <c r="YX465" s="23" t="s">
        <v>806</v>
      </c>
      <c r="YZ465" s="23" t="s">
        <v>785</v>
      </c>
      <c r="AAB465" s="23" t="s">
        <v>3869</v>
      </c>
      <c r="AAC465" s="25">
        <v>173310706</v>
      </c>
      <c r="AAD465" s="23">
        <v>44309.571168981478</v>
      </c>
      <c r="AAF465" s="23" t="s">
        <v>2172</v>
      </c>
      <c r="AAG465" s="23" t="s">
        <v>2173</v>
      </c>
      <c r="AAJ465" s="23">
        <v>590</v>
      </c>
    </row>
    <row r="466" spans="1:712" x14ac:dyDescent="0.3">
      <c r="A466" s="23" t="s">
        <v>3870</v>
      </c>
      <c r="B466" s="25">
        <v>44308.459210162036</v>
      </c>
      <c r="C466" s="25">
        <v>44308.461545393518</v>
      </c>
      <c r="D466" s="25">
        <v>44308</v>
      </c>
      <c r="E466" s="23" t="s">
        <v>3857</v>
      </c>
      <c r="F466" s="23" t="s">
        <v>833</v>
      </c>
      <c r="G466" s="25">
        <v>44308</v>
      </c>
      <c r="H466" s="23" t="s">
        <v>834</v>
      </c>
      <c r="I466" s="23" t="s">
        <v>835</v>
      </c>
      <c r="J466" s="23" t="s">
        <v>836</v>
      </c>
      <c r="K466" s="23" t="s">
        <v>835</v>
      </c>
      <c r="L466" s="23" t="s">
        <v>793</v>
      </c>
      <c r="M466" s="23" t="s">
        <v>3871</v>
      </c>
      <c r="N466" s="23" t="s">
        <v>820</v>
      </c>
      <c r="O466" s="23">
        <v>0</v>
      </c>
      <c r="P466" s="23">
        <v>0</v>
      </c>
      <c r="Q466" s="23">
        <v>0</v>
      </c>
      <c r="R466" s="23">
        <v>0</v>
      </c>
      <c r="S466" s="23">
        <v>0</v>
      </c>
      <c r="T466" s="23">
        <v>0</v>
      </c>
      <c r="U466" s="23">
        <v>0</v>
      </c>
      <c r="V466" s="23">
        <v>0</v>
      </c>
      <c r="W466" s="23">
        <v>0</v>
      </c>
      <c r="X466" s="23">
        <v>0</v>
      </c>
      <c r="Y466" s="23">
        <v>0</v>
      </c>
      <c r="Z466" s="23">
        <v>0</v>
      </c>
      <c r="AA466" s="23">
        <v>0</v>
      </c>
      <c r="AB466" s="23">
        <v>0</v>
      </c>
      <c r="AC466" s="23">
        <v>0</v>
      </c>
      <c r="AD466" s="23">
        <v>0</v>
      </c>
      <c r="AE466" s="23">
        <v>0</v>
      </c>
      <c r="AF466" s="23">
        <v>0</v>
      </c>
      <c r="AG466" s="23">
        <v>0</v>
      </c>
      <c r="AH466" s="23">
        <v>0</v>
      </c>
      <c r="AI466" s="23">
        <v>0</v>
      </c>
      <c r="AJ466" s="23">
        <v>0</v>
      </c>
      <c r="AK466" s="23">
        <v>1</v>
      </c>
      <c r="ZR466" s="23" t="s">
        <v>781</v>
      </c>
      <c r="ZT466" s="23" t="s">
        <v>785</v>
      </c>
      <c r="ZU466" s="23">
        <v>100</v>
      </c>
      <c r="ZV466" s="23">
        <v>100</v>
      </c>
      <c r="AAB466" s="23" t="s">
        <v>2171</v>
      </c>
      <c r="AAC466" s="25">
        <v>173310721</v>
      </c>
      <c r="AAD466" s="23">
        <v>44309.571192129632</v>
      </c>
      <c r="AAF466" s="23" t="s">
        <v>2172</v>
      </c>
      <c r="AAG466" s="23" t="s">
        <v>2173</v>
      </c>
      <c r="AAJ466" s="23">
        <v>591</v>
      </c>
    </row>
    <row r="467" spans="1:712" x14ac:dyDescent="0.3">
      <c r="A467" s="23" t="s">
        <v>3872</v>
      </c>
      <c r="B467" s="25">
        <v>44308.419758668977</v>
      </c>
      <c r="C467" s="25">
        <v>44308.424121759257</v>
      </c>
      <c r="D467" s="25">
        <v>44308</v>
      </c>
      <c r="E467" s="23" t="s">
        <v>3864</v>
      </c>
      <c r="F467" s="23" t="s">
        <v>833</v>
      </c>
      <c r="G467" s="25">
        <v>44308</v>
      </c>
      <c r="H467" s="23" t="s">
        <v>834</v>
      </c>
      <c r="I467" s="23" t="s">
        <v>835</v>
      </c>
      <c r="J467" s="23" t="s">
        <v>836</v>
      </c>
      <c r="K467" s="23" t="s">
        <v>835</v>
      </c>
      <c r="L467" s="23" t="s">
        <v>793</v>
      </c>
      <c r="M467" s="23" t="s">
        <v>3873</v>
      </c>
      <c r="N467" s="23" t="s">
        <v>3866</v>
      </c>
      <c r="O467" s="23">
        <v>0</v>
      </c>
      <c r="P467" s="23">
        <v>1</v>
      </c>
      <c r="Q467" s="23">
        <v>0</v>
      </c>
      <c r="R467" s="23">
        <v>0</v>
      </c>
      <c r="S467" s="23">
        <v>0</v>
      </c>
      <c r="T467" s="23">
        <v>0</v>
      </c>
      <c r="U467" s="23">
        <v>0</v>
      </c>
      <c r="V467" s="23">
        <v>0</v>
      </c>
      <c r="W467" s="23">
        <v>0</v>
      </c>
      <c r="X467" s="23">
        <v>0</v>
      </c>
      <c r="Y467" s="23">
        <v>0</v>
      </c>
      <c r="Z467" s="23">
        <v>0</v>
      </c>
      <c r="AA467" s="23">
        <v>0</v>
      </c>
      <c r="AB467" s="23">
        <v>0</v>
      </c>
      <c r="AC467" s="23">
        <v>0</v>
      </c>
      <c r="AD467" s="23">
        <v>0</v>
      </c>
      <c r="AE467" s="23">
        <v>0</v>
      </c>
      <c r="AF467" s="23">
        <v>0</v>
      </c>
      <c r="AG467" s="23">
        <v>0</v>
      </c>
      <c r="AH467" s="23">
        <v>0</v>
      </c>
      <c r="AI467" s="23">
        <v>0</v>
      </c>
      <c r="AJ467" s="23">
        <v>1</v>
      </c>
      <c r="AK467" s="23">
        <v>0</v>
      </c>
      <c r="BP467" s="23" t="s">
        <v>781</v>
      </c>
      <c r="BR467" s="23">
        <v>1500</v>
      </c>
      <c r="BS467" s="23">
        <v>1500</v>
      </c>
      <c r="BU467" s="23">
        <v>1500</v>
      </c>
      <c r="BV467" s="23">
        <v>0</v>
      </c>
      <c r="BW467" s="23">
        <v>0</v>
      </c>
      <c r="BY467" s="23" t="s">
        <v>796</v>
      </c>
      <c r="BZ467" s="23" t="s">
        <v>2131</v>
      </c>
      <c r="CB467" s="23" t="s">
        <v>781</v>
      </c>
      <c r="CC467" s="23" t="s">
        <v>2839</v>
      </c>
      <c r="CD467" s="23">
        <v>0</v>
      </c>
      <c r="CE467" s="23">
        <v>1</v>
      </c>
      <c r="CF467" s="23">
        <v>0</v>
      </c>
      <c r="CG467" s="23">
        <v>0</v>
      </c>
      <c r="CH467" s="23">
        <v>0</v>
      </c>
      <c r="CI467" s="23">
        <v>0</v>
      </c>
      <c r="CJ467" s="23">
        <v>0</v>
      </c>
      <c r="CK467" s="23">
        <v>0</v>
      </c>
      <c r="CL467" s="23">
        <v>0</v>
      </c>
      <c r="CM467" s="23">
        <v>1</v>
      </c>
      <c r="CN467" s="23">
        <v>0</v>
      </c>
      <c r="CO467" s="23">
        <v>0</v>
      </c>
      <c r="CP467" s="23">
        <v>0</v>
      </c>
      <c r="CQ467" s="23">
        <v>0</v>
      </c>
      <c r="YN467" s="23" t="s">
        <v>781</v>
      </c>
      <c r="YP467" s="23">
        <v>1000</v>
      </c>
      <c r="YQ467" s="23">
        <v>1000</v>
      </c>
      <c r="YS467" s="23">
        <v>2500</v>
      </c>
      <c r="YT467" s="23">
        <v>-60</v>
      </c>
      <c r="YU467" s="23">
        <v>-1500</v>
      </c>
      <c r="YV467" s="23" t="s">
        <v>3874</v>
      </c>
      <c r="YW467" s="23" t="s">
        <v>796</v>
      </c>
      <c r="YX467" s="23" t="s">
        <v>806</v>
      </c>
      <c r="YZ467" s="23" t="s">
        <v>785</v>
      </c>
      <c r="AAB467" s="23" t="s">
        <v>3875</v>
      </c>
      <c r="AAC467" s="25">
        <v>173310757</v>
      </c>
      <c r="AAD467" s="23">
        <v>44309.571296296301</v>
      </c>
      <c r="AAF467" s="23" t="s">
        <v>2172</v>
      </c>
      <c r="AAG467" s="23" t="s">
        <v>2173</v>
      </c>
      <c r="AAJ467" s="23">
        <v>592</v>
      </c>
    </row>
    <row r="468" spans="1:712" x14ac:dyDescent="0.3">
      <c r="A468" s="23" t="s">
        <v>3876</v>
      </c>
      <c r="B468" s="25">
        <v>44308.461618148147</v>
      </c>
      <c r="C468" s="25">
        <v>44308.462844166672</v>
      </c>
      <c r="D468" s="25">
        <v>44308</v>
      </c>
      <c r="E468" s="23" t="s">
        <v>3857</v>
      </c>
      <c r="F468" s="23" t="s">
        <v>833</v>
      </c>
      <c r="G468" s="25">
        <v>44308</v>
      </c>
      <c r="H468" s="23" t="s">
        <v>834</v>
      </c>
      <c r="I468" s="23" t="s">
        <v>835</v>
      </c>
      <c r="J468" s="23" t="s">
        <v>836</v>
      </c>
      <c r="K468" s="23" t="s">
        <v>835</v>
      </c>
      <c r="L468" s="23" t="s">
        <v>793</v>
      </c>
      <c r="M468" s="23" t="s">
        <v>3877</v>
      </c>
      <c r="N468" s="23" t="s">
        <v>820</v>
      </c>
      <c r="O468" s="23">
        <v>0</v>
      </c>
      <c r="P468" s="23">
        <v>0</v>
      </c>
      <c r="Q468" s="23">
        <v>0</v>
      </c>
      <c r="R468" s="23">
        <v>0</v>
      </c>
      <c r="S468" s="23">
        <v>0</v>
      </c>
      <c r="T468" s="23">
        <v>0</v>
      </c>
      <c r="U468" s="23">
        <v>0</v>
      </c>
      <c r="V468" s="23">
        <v>0</v>
      </c>
      <c r="W468" s="23">
        <v>0</v>
      </c>
      <c r="X468" s="23">
        <v>0</v>
      </c>
      <c r="Y468" s="23">
        <v>0</v>
      </c>
      <c r="Z468" s="23">
        <v>0</v>
      </c>
      <c r="AA468" s="23">
        <v>0</v>
      </c>
      <c r="AB468" s="23">
        <v>0</v>
      </c>
      <c r="AC468" s="23">
        <v>0</v>
      </c>
      <c r="AD468" s="23">
        <v>0</v>
      </c>
      <c r="AE468" s="23">
        <v>0</v>
      </c>
      <c r="AF468" s="23">
        <v>0</v>
      </c>
      <c r="AG468" s="23">
        <v>0</v>
      </c>
      <c r="AH468" s="23">
        <v>0</v>
      </c>
      <c r="AI468" s="23">
        <v>0</v>
      </c>
      <c r="AJ468" s="23">
        <v>0</v>
      </c>
      <c r="AK468" s="23">
        <v>1</v>
      </c>
      <c r="ZR468" s="23" t="s">
        <v>781</v>
      </c>
      <c r="ZT468" s="23" t="s">
        <v>785</v>
      </c>
      <c r="ZU468" s="23">
        <v>100</v>
      </c>
      <c r="ZV468" s="23">
        <v>100</v>
      </c>
      <c r="AAB468" s="23" t="s">
        <v>2171</v>
      </c>
      <c r="AAC468" s="25">
        <v>173310760</v>
      </c>
      <c r="AAD468" s="23">
        <v>44309.57130787037</v>
      </c>
      <c r="AAF468" s="23" t="s">
        <v>2172</v>
      </c>
      <c r="AAG468" s="23" t="s">
        <v>2173</v>
      </c>
      <c r="AAJ468" s="23">
        <v>593</v>
      </c>
    </row>
    <row r="469" spans="1:712" x14ac:dyDescent="0.3">
      <c r="A469" s="23" t="s">
        <v>3878</v>
      </c>
      <c r="B469" s="25">
        <v>44308.47362153935</v>
      </c>
      <c r="C469" s="25">
        <v>44308.4820802662</v>
      </c>
      <c r="D469" s="25">
        <v>44308</v>
      </c>
      <c r="E469" s="23" t="s">
        <v>3857</v>
      </c>
      <c r="F469" s="23" t="s">
        <v>833</v>
      </c>
      <c r="G469" s="25">
        <v>44308</v>
      </c>
      <c r="H469" s="23" t="s">
        <v>834</v>
      </c>
      <c r="I469" s="23" t="s">
        <v>835</v>
      </c>
      <c r="J469" s="23" t="s">
        <v>836</v>
      </c>
      <c r="K469" s="23" t="s">
        <v>835</v>
      </c>
      <c r="L469" s="23" t="s">
        <v>793</v>
      </c>
      <c r="M469" s="23" t="s">
        <v>3879</v>
      </c>
      <c r="N469" s="23" t="s">
        <v>2550</v>
      </c>
      <c r="O469" s="23">
        <v>0</v>
      </c>
      <c r="P469" s="23">
        <v>0</v>
      </c>
      <c r="Q469" s="23">
        <v>0</v>
      </c>
      <c r="R469" s="23">
        <v>0</v>
      </c>
      <c r="S469" s="23">
        <v>0</v>
      </c>
      <c r="T469" s="23">
        <v>0</v>
      </c>
      <c r="U469" s="23">
        <v>0</v>
      </c>
      <c r="V469" s="23">
        <v>0</v>
      </c>
      <c r="W469" s="23">
        <v>1</v>
      </c>
      <c r="X469" s="23">
        <v>1</v>
      </c>
      <c r="Y469" s="23">
        <v>1</v>
      </c>
      <c r="Z469" s="23">
        <v>1</v>
      </c>
      <c r="AA469" s="23">
        <v>1</v>
      </c>
      <c r="AB469" s="23">
        <v>0</v>
      </c>
      <c r="AC469" s="23">
        <v>0</v>
      </c>
      <c r="AD469" s="23">
        <v>0</v>
      </c>
      <c r="AE469" s="23">
        <v>0</v>
      </c>
      <c r="AF469" s="23">
        <v>0</v>
      </c>
      <c r="AG469" s="23">
        <v>0</v>
      </c>
      <c r="AH469" s="23">
        <v>0</v>
      </c>
      <c r="AI469" s="23">
        <v>0</v>
      </c>
      <c r="AJ469" s="23">
        <v>0</v>
      </c>
      <c r="AK469" s="23">
        <v>0</v>
      </c>
      <c r="JP469" s="23" t="s">
        <v>786</v>
      </c>
      <c r="JR469" s="23">
        <v>200</v>
      </c>
      <c r="JS469" s="23">
        <v>200</v>
      </c>
      <c r="JU469" s="23">
        <v>200</v>
      </c>
      <c r="JV469" s="23">
        <v>0</v>
      </c>
      <c r="JW469" s="23">
        <v>0</v>
      </c>
      <c r="JY469" s="23" t="s">
        <v>794</v>
      </c>
      <c r="KB469" s="23" t="s">
        <v>785</v>
      </c>
      <c r="KT469" s="23" t="s">
        <v>786</v>
      </c>
      <c r="KV469" s="23">
        <v>500</v>
      </c>
      <c r="KW469" s="23">
        <v>500</v>
      </c>
      <c r="KY469" s="23">
        <v>500</v>
      </c>
      <c r="KZ469" s="23">
        <v>0</v>
      </c>
      <c r="LA469" s="23">
        <v>0</v>
      </c>
      <c r="LC469" s="23" t="s">
        <v>794</v>
      </c>
      <c r="LF469" s="23" t="s">
        <v>781</v>
      </c>
      <c r="LG469" s="23" t="s">
        <v>2181</v>
      </c>
      <c r="LH469" s="23">
        <v>0</v>
      </c>
      <c r="LI469" s="23">
        <v>0</v>
      </c>
      <c r="LJ469" s="23">
        <v>0</v>
      </c>
      <c r="LK469" s="23">
        <v>0</v>
      </c>
      <c r="LL469" s="23">
        <v>0</v>
      </c>
      <c r="LM469" s="23">
        <v>0</v>
      </c>
      <c r="LN469" s="23">
        <v>0</v>
      </c>
      <c r="LO469" s="23">
        <v>1</v>
      </c>
      <c r="LP469" s="23">
        <v>0</v>
      </c>
      <c r="LQ469" s="23">
        <v>1</v>
      </c>
      <c r="LR469" s="23">
        <v>0</v>
      </c>
      <c r="LS469" s="23">
        <v>0</v>
      </c>
      <c r="LT469" s="23">
        <v>0</v>
      </c>
      <c r="LU469" s="23">
        <v>0</v>
      </c>
      <c r="LX469" s="23" t="s">
        <v>786</v>
      </c>
      <c r="LZ469" s="23">
        <v>250</v>
      </c>
      <c r="MA469" s="23">
        <v>250</v>
      </c>
      <c r="MC469" s="23">
        <v>250</v>
      </c>
      <c r="MD469" s="23">
        <v>0</v>
      </c>
      <c r="ME469" s="23">
        <v>0</v>
      </c>
      <c r="MG469" s="23" t="s">
        <v>782</v>
      </c>
      <c r="MI469" s="23" t="s">
        <v>783</v>
      </c>
      <c r="MJ469" s="23" t="s">
        <v>781</v>
      </c>
      <c r="MK469" s="23" t="s">
        <v>2430</v>
      </c>
      <c r="ML469" s="23">
        <v>1</v>
      </c>
      <c r="MM469" s="23">
        <v>1</v>
      </c>
      <c r="MN469" s="23">
        <v>0</v>
      </c>
      <c r="MO469" s="23">
        <v>0</v>
      </c>
      <c r="MP469" s="23">
        <v>0</v>
      </c>
      <c r="MQ469" s="23">
        <v>0</v>
      </c>
      <c r="MR469" s="23">
        <v>0</v>
      </c>
      <c r="MS469" s="23">
        <v>0</v>
      </c>
      <c r="MT469" s="23">
        <v>0</v>
      </c>
      <c r="MU469" s="23">
        <v>0</v>
      </c>
      <c r="MV469" s="23">
        <v>0</v>
      </c>
      <c r="MW469" s="23">
        <v>0</v>
      </c>
      <c r="MX469" s="23">
        <v>0</v>
      </c>
      <c r="MY469" s="23">
        <v>0</v>
      </c>
      <c r="OF469" s="23" t="s">
        <v>786</v>
      </c>
      <c r="OH469" s="23">
        <v>450</v>
      </c>
      <c r="OI469" s="23">
        <v>450</v>
      </c>
      <c r="OK469" s="23">
        <v>450</v>
      </c>
      <c r="OL469" s="23">
        <v>0</v>
      </c>
      <c r="OM469" s="23">
        <v>0</v>
      </c>
      <c r="OO469" s="23" t="s">
        <v>796</v>
      </c>
      <c r="OP469" s="23" t="s">
        <v>838</v>
      </c>
      <c r="OR469" s="23" t="s">
        <v>781</v>
      </c>
      <c r="OS469" s="23" t="s">
        <v>2430</v>
      </c>
      <c r="OT469" s="23">
        <v>1</v>
      </c>
      <c r="OU469" s="23">
        <v>1</v>
      </c>
      <c r="OV469" s="23">
        <v>0</v>
      </c>
      <c r="OW469" s="23">
        <v>0</v>
      </c>
      <c r="OX469" s="23">
        <v>0</v>
      </c>
      <c r="OY469" s="23">
        <v>0</v>
      </c>
      <c r="OZ469" s="23">
        <v>0</v>
      </c>
      <c r="PA469" s="23">
        <v>0</v>
      </c>
      <c r="PB469" s="23">
        <v>0</v>
      </c>
      <c r="PC469" s="23">
        <v>0</v>
      </c>
      <c r="PD469" s="23">
        <v>0</v>
      </c>
      <c r="PE469" s="23">
        <v>0</v>
      </c>
      <c r="PF469" s="23">
        <v>0</v>
      </c>
      <c r="PG469" s="23">
        <v>0</v>
      </c>
      <c r="PJ469" s="23" t="s">
        <v>786</v>
      </c>
      <c r="PL469" s="23">
        <v>100</v>
      </c>
      <c r="PM469" s="23">
        <v>100</v>
      </c>
      <c r="PO469" s="23">
        <v>100</v>
      </c>
      <c r="PP469" s="23">
        <v>0</v>
      </c>
      <c r="PQ469" s="23">
        <v>0</v>
      </c>
      <c r="PS469" s="23" t="s">
        <v>794</v>
      </c>
      <c r="PV469" s="23" t="s">
        <v>785</v>
      </c>
      <c r="AAB469" s="23" t="s">
        <v>2171</v>
      </c>
      <c r="AAC469" s="25">
        <v>173310805</v>
      </c>
      <c r="AAD469" s="23">
        <v>44309.571446759262</v>
      </c>
      <c r="AAF469" s="23" t="s">
        <v>2172</v>
      </c>
      <c r="AAG469" s="23" t="s">
        <v>2173</v>
      </c>
      <c r="AAJ469" s="23">
        <v>594</v>
      </c>
    </row>
    <row r="470" spans="1:712" x14ac:dyDescent="0.3">
      <c r="A470" s="23" t="s">
        <v>3880</v>
      </c>
      <c r="B470" s="25">
        <v>44308.426382430553</v>
      </c>
      <c r="C470" s="25">
        <v>44308.436731481481</v>
      </c>
      <c r="D470" s="25">
        <v>44308</v>
      </c>
      <c r="E470" s="23" t="s">
        <v>3864</v>
      </c>
      <c r="F470" s="23" t="s">
        <v>833</v>
      </c>
      <c r="G470" s="25">
        <v>44308</v>
      </c>
      <c r="H470" s="23" t="s">
        <v>834</v>
      </c>
      <c r="I470" s="23" t="s">
        <v>835</v>
      </c>
      <c r="J470" s="23" t="s">
        <v>836</v>
      </c>
      <c r="K470" s="23" t="s">
        <v>835</v>
      </c>
      <c r="L470" s="23" t="s">
        <v>793</v>
      </c>
      <c r="M470" s="23" t="s">
        <v>3881</v>
      </c>
      <c r="N470" s="23" t="s">
        <v>3866</v>
      </c>
      <c r="O470" s="23">
        <v>0</v>
      </c>
      <c r="P470" s="23">
        <v>1</v>
      </c>
      <c r="Q470" s="23">
        <v>0</v>
      </c>
      <c r="R470" s="23">
        <v>0</v>
      </c>
      <c r="S470" s="23">
        <v>0</v>
      </c>
      <c r="T470" s="23">
        <v>0</v>
      </c>
      <c r="U470" s="23">
        <v>0</v>
      </c>
      <c r="V470" s="23">
        <v>0</v>
      </c>
      <c r="W470" s="23">
        <v>0</v>
      </c>
      <c r="X470" s="23">
        <v>0</v>
      </c>
      <c r="Y470" s="23">
        <v>0</v>
      </c>
      <c r="Z470" s="23">
        <v>0</v>
      </c>
      <c r="AA470" s="23">
        <v>0</v>
      </c>
      <c r="AB470" s="23">
        <v>0</v>
      </c>
      <c r="AC470" s="23">
        <v>0</v>
      </c>
      <c r="AD470" s="23">
        <v>0</v>
      </c>
      <c r="AE470" s="23">
        <v>0</v>
      </c>
      <c r="AF470" s="23">
        <v>0</v>
      </c>
      <c r="AG470" s="23">
        <v>0</v>
      </c>
      <c r="AH470" s="23">
        <v>0</v>
      </c>
      <c r="AI470" s="23">
        <v>0</v>
      </c>
      <c r="AJ470" s="23">
        <v>1</v>
      </c>
      <c r="AK470" s="23">
        <v>0</v>
      </c>
      <c r="BP470" s="23" t="s">
        <v>781</v>
      </c>
      <c r="BR470" s="23">
        <v>1500</v>
      </c>
      <c r="BS470" s="23">
        <v>1500</v>
      </c>
      <c r="BU470" s="23">
        <v>1500</v>
      </c>
      <c r="BV470" s="23">
        <v>0</v>
      </c>
      <c r="BW470" s="23">
        <v>0</v>
      </c>
      <c r="BY470" s="23" t="s">
        <v>796</v>
      </c>
      <c r="BZ470" s="23" t="s">
        <v>806</v>
      </c>
      <c r="CB470" s="23" t="s">
        <v>781</v>
      </c>
      <c r="CC470" s="23" t="s">
        <v>3882</v>
      </c>
      <c r="CD470" s="23">
        <v>0</v>
      </c>
      <c r="CE470" s="23">
        <v>1</v>
      </c>
      <c r="CF470" s="23">
        <v>0</v>
      </c>
      <c r="CG470" s="23">
        <v>0</v>
      </c>
      <c r="CH470" s="23">
        <v>0</v>
      </c>
      <c r="CI470" s="23">
        <v>0</v>
      </c>
      <c r="CJ470" s="23">
        <v>0</v>
      </c>
      <c r="CK470" s="23">
        <v>1</v>
      </c>
      <c r="CL470" s="23">
        <v>0</v>
      </c>
      <c r="CM470" s="23">
        <v>1</v>
      </c>
      <c r="CN470" s="23">
        <v>0</v>
      </c>
      <c r="CO470" s="23">
        <v>0</v>
      </c>
      <c r="CP470" s="23">
        <v>1</v>
      </c>
      <c r="CQ470" s="23">
        <v>0</v>
      </c>
      <c r="CS470" s="23" t="s">
        <v>3883</v>
      </c>
      <c r="YN470" s="23" t="s">
        <v>781</v>
      </c>
      <c r="YP470" s="23">
        <v>1000</v>
      </c>
      <c r="YQ470" s="23">
        <v>1000</v>
      </c>
      <c r="YS470" s="23">
        <v>2500</v>
      </c>
      <c r="YT470" s="23">
        <v>-60</v>
      </c>
      <c r="YU470" s="23">
        <v>-1500</v>
      </c>
      <c r="YV470" s="23" t="s">
        <v>3884</v>
      </c>
      <c r="YW470" s="23" t="s">
        <v>796</v>
      </c>
      <c r="YX470" s="23" t="s">
        <v>2131</v>
      </c>
      <c r="YZ470" s="23" t="s">
        <v>785</v>
      </c>
      <c r="AAB470" s="23" t="s">
        <v>3885</v>
      </c>
      <c r="AAC470" s="25">
        <v>173310826</v>
      </c>
      <c r="AAD470" s="23">
        <v>44309.571493055562</v>
      </c>
      <c r="AAF470" s="23" t="s">
        <v>2172</v>
      </c>
      <c r="AAG470" s="23" t="s">
        <v>2173</v>
      </c>
      <c r="AAJ470" s="23">
        <v>595</v>
      </c>
    </row>
    <row r="471" spans="1:712" x14ac:dyDescent="0.3">
      <c r="A471" s="23" t="s">
        <v>3886</v>
      </c>
      <c r="B471" s="25">
        <v>44308.483385358792</v>
      </c>
      <c r="C471" s="25">
        <v>44308.487633425932</v>
      </c>
      <c r="D471" s="25">
        <v>44308</v>
      </c>
      <c r="E471" s="23" t="s">
        <v>3857</v>
      </c>
      <c r="F471" s="23" t="s">
        <v>833</v>
      </c>
      <c r="G471" s="25">
        <v>44308</v>
      </c>
      <c r="H471" s="23" t="s">
        <v>834</v>
      </c>
      <c r="I471" s="23" t="s">
        <v>835</v>
      </c>
      <c r="J471" s="23" t="s">
        <v>836</v>
      </c>
      <c r="K471" s="23" t="s">
        <v>835</v>
      </c>
      <c r="L471" s="23" t="s">
        <v>793</v>
      </c>
      <c r="M471" s="23" t="s">
        <v>3887</v>
      </c>
      <c r="N471" s="23" t="s">
        <v>2550</v>
      </c>
      <c r="O471" s="23">
        <v>0</v>
      </c>
      <c r="P471" s="23">
        <v>0</v>
      </c>
      <c r="Q471" s="23">
        <v>0</v>
      </c>
      <c r="R471" s="23">
        <v>0</v>
      </c>
      <c r="S471" s="23">
        <v>0</v>
      </c>
      <c r="T471" s="23">
        <v>0</v>
      </c>
      <c r="U471" s="23">
        <v>0</v>
      </c>
      <c r="V471" s="23">
        <v>0</v>
      </c>
      <c r="W471" s="23">
        <v>1</v>
      </c>
      <c r="X471" s="23">
        <v>1</v>
      </c>
      <c r="Y471" s="23">
        <v>1</v>
      </c>
      <c r="Z471" s="23">
        <v>1</v>
      </c>
      <c r="AA471" s="23">
        <v>1</v>
      </c>
      <c r="AB471" s="23">
        <v>0</v>
      </c>
      <c r="AC471" s="23">
        <v>0</v>
      </c>
      <c r="AD471" s="23">
        <v>0</v>
      </c>
      <c r="AE471" s="23">
        <v>0</v>
      </c>
      <c r="AF471" s="23">
        <v>0</v>
      </c>
      <c r="AG471" s="23">
        <v>0</v>
      </c>
      <c r="AH471" s="23">
        <v>0</v>
      </c>
      <c r="AI471" s="23">
        <v>0</v>
      </c>
      <c r="AJ471" s="23">
        <v>0</v>
      </c>
      <c r="AK471" s="23">
        <v>0</v>
      </c>
      <c r="JP471" s="23" t="s">
        <v>786</v>
      </c>
      <c r="JR471" s="23">
        <v>200</v>
      </c>
      <c r="JS471" s="23">
        <v>200</v>
      </c>
      <c r="JU471" s="23">
        <v>200</v>
      </c>
      <c r="JV471" s="23">
        <v>0</v>
      </c>
      <c r="JW471" s="23">
        <v>0</v>
      </c>
      <c r="JY471" s="23" t="s">
        <v>794</v>
      </c>
      <c r="KB471" s="23" t="s">
        <v>781</v>
      </c>
      <c r="KC471" s="23" t="s">
        <v>803</v>
      </c>
      <c r="KD471" s="23">
        <v>0</v>
      </c>
      <c r="KE471" s="23">
        <v>0</v>
      </c>
      <c r="KF471" s="23">
        <v>0</v>
      </c>
      <c r="KG471" s="23">
        <v>0</v>
      </c>
      <c r="KH471" s="23">
        <v>1</v>
      </c>
      <c r="KI471" s="23">
        <v>0</v>
      </c>
      <c r="KJ471" s="23">
        <v>0</v>
      </c>
      <c r="KK471" s="23">
        <v>0</v>
      </c>
      <c r="KL471" s="23">
        <v>0</v>
      </c>
      <c r="KM471" s="23">
        <v>0</v>
      </c>
      <c r="KN471" s="23">
        <v>0</v>
      </c>
      <c r="KO471" s="23">
        <v>0</v>
      </c>
      <c r="KP471" s="23">
        <v>0</v>
      </c>
      <c r="KQ471" s="23">
        <v>0</v>
      </c>
      <c r="KT471" s="23" t="s">
        <v>786</v>
      </c>
      <c r="KV471" s="23">
        <v>500</v>
      </c>
      <c r="KW471" s="23">
        <v>500</v>
      </c>
      <c r="KY471" s="23">
        <v>500</v>
      </c>
      <c r="KZ471" s="23">
        <v>0</v>
      </c>
      <c r="LA471" s="23">
        <v>0</v>
      </c>
      <c r="LC471" s="23" t="s">
        <v>794</v>
      </c>
      <c r="LF471" s="23" t="s">
        <v>785</v>
      </c>
      <c r="LX471" s="23" t="s">
        <v>786</v>
      </c>
      <c r="LZ471" s="23">
        <v>250</v>
      </c>
      <c r="MA471" s="23">
        <v>250</v>
      </c>
      <c r="MC471" s="23">
        <v>250</v>
      </c>
      <c r="MD471" s="23">
        <v>0</v>
      </c>
      <c r="ME471" s="23">
        <v>0</v>
      </c>
      <c r="MG471" s="23" t="s">
        <v>782</v>
      </c>
      <c r="MI471" s="23" t="s">
        <v>783</v>
      </c>
      <c r="MJ471" s="23" t="s">
        <v>781</v>
      </c>
      <c r="MK471" s="23" t="s">
        <v>2430</v>
      </c>
      <c r="ML471" s="23">
        <v>1</v>
      </c>
      <c r="MM471" s="23">
        <v>1</v>
      </c>
      <c r="MN471" s="23">
        <v>0</v>
      </c>
      <c r="MO471" s="23">
        <v>0</v>
      </c>
      <c r="MP471" s="23">
        <v>0</v>
      </c>
      <c r="MQ471" s="23">
        <v>0</v>
      </c>
      <c r="MR471" s="23">
        <v>0</v>
      </c>
      <c r="MS471" s="23">
        <v>0</v>
      </c>
      <c r="MT471" s="23">
        <v>0</v>
      </c>
      <c r="MU471" s="23">
        <v>0</v>
      </c>
      <c r="MV471" s="23">
        <v>0</v>
      </c>
      <c r="MW471" s="23">
        <v>0</v>
      </c>
      <c r="MX471" s="23">
        <v>0</v>
      </c>
      <c r="MY471" s="23">
        <v>0</v>
      </c>
      <c r="OF471" s="23" t="s">
        <v>786</v>
      </c>
      <c r="OH471" s="23">
        <v>450</v>
      </c>
      <c r="OI471" s="23">
        <v>450</v>
      </c>
      <c r="OK471" s="23">
        <v>450</v>
      </c>
      <c r="OL471" s="23">
        <v>0</v>
      </c>
      <c r="OM471" s="23">
        <v>0</v>
      </c>
      <c r="OO471" s="23" t="s">
        <v>796</v>
      </c>
      <c r="OP471" s="23" t="s">
        <v>838</v>
      </c>
      <c r="OR471" s="23" t="s">
        <v>781</v>
      </c>
      <c r="OS471" s="23" t="s">
        <v>3888</v>
      </c>
      <c r="OT471" s="23">
        <v>1</v>
      </c>
      <c r="OU471" s="23">
        <v>1</v>
      </c>
      <c r="OV471" s="23">
        <v>0</v>
      </c>
      <c r="OW471" s="23">
        <v>0</v>
      </c>
      <c r="OX471" s="23">
        <v>1</v>
      </c>
      <c r="OY471" s="23">
        <v>0</v>
      </c>
      <c r="OZ471" s="23">
        <v>0</v>
      </c>
      <c r="PA471" s="23">
        <v>0</v>
      </c>
      <c r="PB471" s="23">
        <v>0</v>
      </c>
      <c r="PC471" s="23">
        <v>0</v>
      </c>
      <c r="PD471" s="23">
        <v>0</v>
      </c>
      <c r="PE471" s="23">
        <v>0</v>
      </c>
      <c r="PF471" s="23">
        <v>0</v>
      </c>
      <c r="PG471" s="23">
        <v>0</v>
      </c>
      <c r="PJ471" s="23" t="s">
        <v>786</v>
      </c>
      <c r="PL471" s="23">
        <v>100</v>
      </c>
      <c r="PM471" s="23">
        <v>100</v>
      </c>
      <c r="PO471" s="23">
        <v>100</v>
      </c>
      <c r="PP471" s="23">
        <v>0</v>
      </c>
      <c r="PQ471" s="23">
        <v>0</v>
      </c>
      <c r="PS471" s="23" t="s">
        <v>794</v>
      </c>
      <c r="PV471" s="23" t="s">
        <v>781</v>
      </c>
      <c r="PW471" s="23" t="s">
        <v>2205</v>
      </c>
      <c r="PX471" s="23">
        <v>0</v>
      </c>
      <c r="PY471" s="23">
        <v>0</v>
      </c>
      <c r="PZ471" s="23">
        <v>0</v>
      </c>
      <c r="QA471" s="23">
        <v>0</v>
      </c>
      <c r="QB471" s="23">
        <v>1</v>
      </c>
      <c r="QC471" s="23">
        <v>0</v>
      </c>
      <c r="QD471" s="23">
        <v>0</v>
      </c>
      <c r="QE471" s="23">
        <v>0</v>
      </c>
      <c r="QF471" s="23">
        <v>0</v>
      </c>
      <c r="QG471" s="23">
        <v>1</v>
      </c>
      <c r="QH471" s="23">
        <v>0</v>
      </c>
      <c r="QI471" s="23">
        <v>0</v>
      </c>
      <c r="QJ471" s="23">
        <v>0</v>
      </c>
      <c r="QK471" s="23">
        <v>0</v>
      </c>
      <c r="AAB471" s="23" t="s">
        <v>2171</v>
      </c>
      <c r="AAC471" s="25">
        <v>173310860</v>
      </c>
      <c r="AAD471" s="23">
        <v>44309.571585648147</v>
      </c>
      <c r="AAF471" s="23" t="s">
        <v>2172</v>
      </c>
      <c r="AAG471" s="23" t="s">
        <v>2173</v>
      </c>
      <c r="AAJ471" s="23">
        <v>596</v>
      </c>
    </row>
    <row r="472" spans="1:712" x14ac:dyDescent="0.3">
      <c r="A472" s="23" t="s">
        <v>3889</v>
      </c>
      <c r="B472" s="25">
        <v>44308.437287245368</v>
      </c>
      <c r="C472" s="25">
        <v>44308.453492870372</v>
      </c>
      <c r="D472" s="25">
        <v>44308</v>
      </c>
      <c r="E472" s="23" t="s">
        <v>3864</v>
      </c>
      <c r="F472" s="23" t="s">
        <v>833</v>
      </c>
      <c r="G472" s="25">
        <v>44308</v>
      </c>
      <c r="H472" s="23" t="s">
        <v>834</v>
      </c>
      <c r="I472" s="23" t="s">
        <v>835</v>
      </c>
      <c r="J472" s="23" t="s">
        <v>836</v>
      </c>
      <c r="K472" s="23" t="s">
        <v>835</v>
      </c>
      <c r="L472" s="23" t="s">
        <v>793</v>
      </c>
      <c r="M472" s="23" t="s">
        <v>3890</v>
      </c>
      <c r="N472" s="23" t="s">
        <v>3866</v>
      </c>
      <c r="O472" s="23">
        <v>0</v>
      </c>
      <c r="P472" s="23">
        <v>1</v>
      </c>
      <c r="Q472" s="23">
        <v>0</v>
      </c>
      <c r="R472" s="23">
        <v>0</v>
      </c>
      <c r="S472" s="23">
        <v>0</v>
      </c>
      <c r="T472" s="23">
        <v>0</v>
      </c>
      <c r="U472" s="23">
        <v>0</v>
      </c>
      <c r="V472" s="23">
        <v>0</v>
      </c>
      <c r="W472" s="23">
        <v>0</v>
      </c>
      <c r="X472" s="23">
        <v>0</v>
      </c>
      <c r="Y472" s="23">
        <v>0</v>
      </c>
      <c r="Z472" s="23">
        <v>0</v>
      </c>
      <c r="AA472" s="23">
        <v>0</v>
      </c>
      <c r="AB472" s="23">
        <v>0</v>
      </c>
      <c r="AC472" s="23">
        <v>0</v>
      </c>
      <c r="AD472" s="23">
        <v>0</v>
      </c>
      <c r="AE472" s="23">
        <v>0</v>
      </c>
      <c r="AF472" s="23">
        <v>0</v>
      </c>
      <c r="AG472" s="23">
        <v>0</v>
      </c>
      <c r="AH472" s="23">
        <v>0</v>
      </c>
      <c r="AI472" s="23">
        <v>0</v>
      </c>
      <c r="AJ472" s="23">
        <v>1</v>
      </c>
      <c r="AK472" s="23">
        <v>0</v>
      </c>
      <c r="BP472" s="23" t="s">
        <v>781</v>
      </c>
      <c r="BR472" s="23">
        <v>1500</v>
      </c>
      <c r="BS472" s="23">
        <v>1500</v>
      </c>
      <c r="BU472" s="23">
        <v>1500</v>
      </c>
      <c r="BV472" s="23">
        <v>0</v>
      </c>
      <c r="BW472" s="23">
        <v>0</v>
      </c>
      <c r="BY472" s="23" t="s">
        <v>796</v>
      </c>
      <c r="BZ472" s="23" t="s">
        <v>806</v>
      </c>
      <c r="CB472" s="23" t="s">
        <v>781</v>
      </c>
      <c r="CC472" s="23" t="s">
        <v>3891</v>
      </c>
      <c r="CD472" s="23">
        <v>1</v>
      </c>
      <c r="CE472" s="23">
        <v>1</v>
      </c>
      <c r="CF472" s="23">
        <v>0</v>
      </c>
      <c r="CG472" s="23">
        <v>0</v>
      </c>
      <c r="CH472" s="23">
        <v>0</v>
      </c>
      <c r="CI472" s="23">
        <v>0</v>
      </c>
      <c r="CJ472" s="23">
        <v>0</v>
      </c>
      <c r="CK472" s="23">
        <v>1</v>
      </c>
      <c r="CL472" s="23">
        <v>0</v>
      </c>
      <c r="CM472" s="23">
        <v>1</v>
      </c>
      <c r="CN472" s="23">
        <v>0</v>
      </c>
      <c r="CO472" s="23">
        <v>0</v>
      </c>
      <c r="CP472" s="23">
        <v>0</v>
      </c>
      <c r="CQ472" s="23">
        <v>0</v>
      </c>
      <c r="YN472" s="23" t="s">
        <v>781</v>
      </c>
      <c r="YP472" s="23">
        <v>1000</v>
      </c>
      <c r="YQ472" s="23">
        <v>1000</v>
      </c>
      <c r="YS472" s="23">
        <v>2500</v>
      </c>
      <c r="YT472" s="23">
        <v>-60</v>
      </c>
      <c r="YU472" s="23">
        <v>-1500</v>
      </c>
      <c r="YV472" s="23" t="s">
        <v>3892</v>
      </c>
      <c r="YW472" s="23" t="s">
        <v>796</v>
      </c>
      <c r="YX472" s="23" t="s">
        <v>806</v>
      </c>
      <c r="YZ472" s="23" t="s">
        <v>785</v>
      </c>
      <c r="AAB472" s="23" t="s">
        <v>3893</v>
      </c>
      <c r="AAC472" s="25">
        <v>173310885</v>
      </c>
      <c r="AAD472" s="23">
        <v>44309.571643518517</v>
      </c>
      <c r="AAF472" s="23" t="s">
        <v>2172</v>
      </c>
      <c r="AAG472" s="23" t="s">
        <v>2173</v>
      </c>
      <c r="AAJ472" s="23">
        <v>597</v>
      </c>
    </row>
    <row r="473" spans="1:712" x14ac:dyDescent="0.3">
      <c r="A473" s="23" t="s">
        <v>3894</v>
      </c>
      <c r="B473" s="25">
        <v>44308.48798528935</v>
      </c>
      <c r="C473" s="25">
        <v>44308.491684085653</v>
      </c>
      <c r="D473" s="25">
        <v>44308</v>
      </c>
      <c r="E473" s="23" t="s">
        <v>3857</v>
      </c>
      <c r="F473" s="23" t="s">
        <v>833</v>
      </c>
      <c r="G473" s="25">
        <v>44308</v>
      </c>
      <c r="H473" s="23" t="s">
        <v>834</v>
      </c>
      <c r="I473" s="23" t="s">
        <v>835</v>
      </c>
      <c r="J473" s="23" t="s">
        <v>836</v>
      </c>
      <c r="K473" s="23" t="s">
        <v>835</v>
      </c>
      <c r="L473" s="23" t="s">
        <v>793</v>
      </c>
      <c r="M473" s="23" t="s">
        <v>3895</v>
      </c>
      <c r="N473" s="23" t="s">
        <v>2550</v>
      </c>
      <c r="O473" s="23">
        <v>0</v>
      </c>
      <c r="P473" s="23">
        <v>0</v>
      </c>
      <c r="Q473" s="23">
        <v>0</v>
      </c>
      <c r="R473" s="23">
        <v>0</v>
      </c>
      <c r="S473" s="23">
        <v>0</v>
      </c>
      <c r="T473" s="23">
        <v>0</v>
      </c>
      <c r="U473" s="23">
        <v>0</v>
      </c>
      <c r="V473" s="23">
        <v>0</v>
      </c>
      <c r="W473" s="23">
        <v>1</v>
      </c>
      <c r="X473" s="23">
        <v>1</v>
      </c>
      <c r="Y473" s="23">
        <v>1</v>
      </c>
      <c r="Z473" s="23">
        <v>1</v>
      </c>
      <c r="AA473" s="23">
        <v>1</v>
      </c>
      <c r="AB473" s="23">
        <v>0</v>
      </c>
      <c r="AC473" s="23">
        <v>0</v>
      </c>
      <c r="AD473" s="23">
        <v>0</v>
      </c>
      <c r="AE473" s="23">
        <v>0</v>
      </c>
      <c r="AF473" s="23">
        <v>0</v>
      </c>
      <c r="AG473" s="23">
        <v>0</v>
      </c>
      <c r="AH473" s="23">
        <v>0</v>
      </c>
      <c r="AI473" s="23">
        <v>0</v>
      </c>
      <c r="AJ473" s="23">
        <v>0</v>
      </c>
      <c r="AK473" s="23">
        <v>0</v>
      </c>
      <c r="JP473" s="23" t="s">
        <v>786</v>
      </c>
      <c r="JR473" s="23">
        <v>200</v>
      </c>
      <c r="JS473" s="23">
        <v>200</v>
      </c>
      <c r="JU473" s="23">
        <v>200</v>
      </c>
      <c r="JV473" s="23">
        <v>0</v>
      </c>
      <c r="JW473" s="23">
        <v>0</v>
      </c>
      <c r="JY473" s="23" t="s">
        <v>794</v>
      </c>
      <c r="KB473" s="23" t="s">
        <v>781</v>
      </c>
      <c r="KC473" s="23" t="s">
        <v>2205</v>
      </c>
      <c r="KD473" s="23">
        <v>0</v>
      </c>
      <c r="KE473" s="23">
        <v>0</v>
      </c>
      <c r="KF473" s="23">
        <v>0</v>
      </c>
      <c r="KG473" s="23">
        <v>0</v>
      </c>
      <c r="KH473" s="23">
        <v>1</v>
      </c>
      <c r="KI473" s="23">
        <v>0</v>
      </c>
      <c r="KJ473" s="23">
        <v>0</v>
      </c>
      <c r="KK473" s="23">
        <v>0</v>
      </c>
      <c r="KL473" s="23">
        <v>0</v>
      </c>
      <c r="KM473" s="23">
        <v>1</v>
      </c>
      <c r="KN473" s="23">
        <v>0</v>
      </c>
      <c r="KO473" s="23">
        <v>0</v>
      </c>
      <c r="KP473" s="23">
        <v>0</v>
      </c>
      <c r="KQ473" s="23">
        <v>0</v>
      </c>
      <c r="KT473" s="23" t="s">
        <v>786</v>
      </c>
      <c r="KV473" s="23">
        <v>500</v>
      </c>
      <c r="KW473" s="23">
        <v>500</v>
      </c>
      <c r="KY473" s="23">
        <v>500</v>
      </c>
      <c r="KZ473" s="23">
        <v>0</v>
      </c>
      <c r="LA473" s="23">
        <v>0</v>
      </c>
      <c r="LC473" s="23" t="s">
        <v>794</v>
      </c>
      <c r="LF473" s="23" t="s">
        <v>781</v>
      </c>
      <c r="LG473" s="23" t="s">
        <v>871</v>
      </c>
      <c r="LH473" s="23">
        <v>0</v>
      </c>
      <c r="LI473" s="23">
        <v>0</v>
      </c>
      <c r="LJ473" s="23">
        <v>0</v>
      </c>
      <c r="LK473" s="23">
        <v>0</v>
      </c>
      <c r="LL473" s="23">
        <v>0</v>
      </c>
      <c r="LM473" s="23">
        <v>0</v>
      </c>
      <c r="LN473" s="23">
        <v>0</v>
      </c>
      <c r="LO473" s="23">
        <v>0</v>
      </c>
      <c r="LP473" s="23">
        <v>0</v>
      </c>
      <c r="LQ473" s="23">
        <v>1</v>
      </c>
      <c r="LR473" s="23">
        <v>0</v>
      </c>
      <c r="LS473" s="23">
        <v>0</v>
      </c>
      <c r="LT473" s="23">
        <v>0</v>
      </c>
      <c r="LU473" s="23">
        <v>0</v>
      </c>
      <c r="LX473" s="23" t="s">
        <v>786</v>
      </c>
      <c r="LZ473" s="23">
        <v>250</v>
      </c>
      <c r="MA473" s="23">
        <v>250</v>
      </c>
      <c r="MC473" s="23">
        <v>250</v>
      </c>
      <c r="MD473" s="23">
        <v>0</v>
      </c>
      <c r="ME473" s="23">
        <v>0</v>
      </c>
      <c r="MG473" s="23" t="s">
        <v>782</v>
      </c>
      <c r="MI473" s="23" t="s">
        <v>783</v>
      </c>
      <c r="MJ473" s="23" t="s">
        <v>781</v>
      </c>
      <c r="MK473" s="23" t="s">
        <v>3896</v>
      </c>
      <c r="ML473" s="23">
        <v>1</v>
      </c>
      <c r="MM473" s="23">
        <v>1</v>
      </c>
      <c r="MN473" s="23">
        <v>0</v>
      </c>
      <c r="MO473" s="23">
        <v>0</v>
      </c>
      <c r="MP473" s="23">
        <v>0</v>
      </c>
      <c r="MQ473" s="23">
        <v>0</v>
      </c>
      <c r="MR473" s="23">
        <v>0</v>
      </c>
      <c r="MS473" s="23">
        <v>0</v>
      </c>
      <c r="MT473" s="23">
        <v>0</v>
      </c>
      <c r="MU473" s="23">
        <v>1</v>
      </c>
      <c r="MV473" s="23">
        <v>0</v>
      </c>
      <c r="MW473" s="23">
        <v>0</v>
      </c>
      <c r="MX473" s="23">
        <v>0</v>
      </c>
      <c r="MY473" s="23">
        <v>0</v>
      </c>
      <c r="OF473" s="23" t="s">
        <v>786</v>
      </c>
      <c r="OH473" s="23">
        <v>450</v>
      </c>
      <c r="OI473" s="23">
        <v>450</v>
      </c>
      <c r="OK473" s="23">
        <v>450</v>
      </c>
      <c r="OL473" s="23">
        <v>0</v>
      </c>
      <c r="OM473" s="23">
        <v>0</v>
      </c>
      <c r="OO473" s="23" t="s">
        <v>796</v>
      </c>
      <c r="OP473" s="23" t="s">
        <v>838</v>
      </c>
      <c r="OR473" s="23" t="s">
        <v>781</v>
      </c>
      <c r="OS473" s="23" t="s">
        <v>3897</v>
      </c>
      <c r="OT473" s="23">
        <v>1</v>
      </c>
      <c r="OU473" s="23">
        <v>1</v>
      </c>
      <c r="OV473" s="23">
        <v>0</v>
      </c>
      <c r="OW473" s="23">
        <v>0</v>
      </c>
      <c r="OX473" s="23">
        <v>1</v>
      </c>
      <c r="OY473" s="23">
        <v>0</v>
      </c>
      <c r="OZ473" s="23">
        <v>0</v>
      </c>
      <c r="PA473" s="23">
        <v>0</v>
      </c>
      <c r="PB473" s="23">
        <v>0</v>
      </c>
      <c r="PC473" s="23">
        <v>1</v>
      </c>
      <c r="PD473" s="23">
        <v>0</v>
      </c>
      <c r="PE473" s="23">
        <v>0</v>
      </c>
      <c r="PF473" s="23">
        <v>0</v>
      </c>
      <c r="PG473" s="23">
        <v>0</v>
      </c>
      <c r="PJ473" s="23" t="s">
        <v>786</v>
      </c>
      <c r="PL473" s="23">
        <v>100</v>
      </c>
      <c r="PM473" s="23">
        <v>100</v>
      </c>
      <c r="PO473" s="23">
        <v>100</v>
      </c>
      <c r="PP473" s="23">
        <v>0</v>
      </c>
      <c r="PQ473" s="23">
        <v>0</v>
      </c>
      <c r="PS473" s="23" t="s">
        <v>794</v>
      </c>
      <c r="PV473" s="23" t="s">
        <v>781</v>
      </c>
      <c r="PW473" s="23" t="s">
        <v>2205</v>
      </c>
      <c r="PX473" s="23">
        <v>0</v>
      </c>
      <c r="PY473" s="23">
        <v>0</v>
      </c>
      <c r="PZ473" s="23">
        <v>0</v>
      </c>
      <c r="QA473" s="23">
        <v>0</v>
      </c>
      <c r="QB473" s="23">
        <v>1</v>
      </c>
      <c r="QC473" s="23">
        <v>0</v>
      </c>
      <c r="QD473" s="23">
        <v>0</v>
      </c>
      <c r="QE473" s="23">
        <v>0</v>
      </c>
      <c r="QF473" s="23">
        <v>0</v>
      </c>
      <c r="QG473" s="23">
        <v>1</v>
      </c>
      <c r="QH473" s="23">
        <v>0</v>
      </c>
      <c r="QI473" s="23">
        <v>0</v>
      </c>
      <c r="QJ473" s="23">
        <v>0</v>
      </c>
      <c r="QK473" s="23">
        <v>0</v>
      </c>
      <c r="AAB473" s="23" t="s">
        <v>2171</v>
      </c>
      <c r="AAC473" s="25">
        <v>173310928</v>
      </c>
      <c r="AAD473" s="23">
        <v>44309.571759259263</v>
      </c>
      <c r="AAF473" s="23" t="s">
        <v>2172</v>
      </c>
      <c r="AAG473" s="23" t="s">
        <v>2173</v>
      </c>
      <c r="AAJ473" s="23">
        <v>598</v>
      </c>
    </row>
    <row r="474" spans="1:712" x14ac:dyDescent="0.3">
      <c r="A474" s="23" t="s">
        <v>3898</v>
      </c>
      <c r="B474" s="25">
        <v>44308.455517766197</v>
      </c>
      <c r="C474" s="25">
        <v>44308.460237476851</v>
      </c>
      <c r="D474" s="25">
        <v>44308</v>
      </c>
      <c r="E474" s="23" t="s">
        <v>3864</v>
      </c>
      <c r="F474" s="23" t="s">
        <v>833</v>
      </c>
      <c r="G474" s="25">
        <v>44308</v>
      </c>
      <c r="H474" s="23" t="s">
        <v>834</v>
      </c>
      <c r="I474" s="23" t="s">
        <v>835</v>
      </c>
      <c r="J474" s="23" t="s">
        <v>836</v>
      </c>
      <c r="K474" s="23" t="s">
        <v>835</v>
      </c>
      <c r="L474" s="23" t="s">
        <v>793</v>
      </c>
      <c r="M474" s="23" t="s">
        <v>3899</v>
      </c>
      <c r="N474" s="23" t="s">
        <v>3866</v>
      </c>
      <c r="O474" s="23">
        <v>0</v>
      </c>
      <c r="P474" s="23">
        <v>1</v>
      </c>
      <c r="Q474" s="23">
        <v>0</v>
      </c>
      <c r="R474" s="23">
        <v>0</v>
      </c>
      <c r="S474" s="23">
        <v>0</v>
      </c>
      <c r="T474" s="23">
        <v>0</v>
      </c>
      <c r="U474" s="23">
        <v>0</v>
      </c>
      <c r="V474" s="23">
        <v>0</v>
      </c>
      <c r="W474" s="23">
        <v>0</v>
      </c>
      <c r="X474" s="23">
        <v>0</v>
      </c>
      <c r="Y474" s="23">
        <v>0</v>
      </c>
      <c r="Z474" s="23">
        <v>0</v>
      </c>
      <c r="AA474" s="23">
        <v>0</v>
      </c>
      <c r="AB474" s="23">
        <v>0</v>
      </c>
      <c r="AC474" s="23">
        <v>0</v>
      </c>
      <c r="AD474" s="23">
        <v>0</v>
      </c>
      <c r="AE474" s="23">
        <v>0</v>
      </c>
      <c r="AF474" s="23">
        <v>0</v>
      </c>
      <c r="AG474" s="23">
        <v>0</v>
      </c>
      <c r="AH474" s="23">
        <v>0</v>
      </c>
      <c r="AI474" s="23">
        <v>0</v>
      </c>
      <c r="AJ474" s="23">
        <v>1</v>
      </c>
      <c r="AK474" s="23">
        <v>0</v>
      </c>
      <c r="BP474" s="23" t="s">
        <v>781</v>
      </c>
      <c r="BR474" s="23">
        <v>1400</v>
      </c>
      <c r="BS474" s="23">
        <v>1400</v>
      </c>
      <c r="BU474" s="23">
        <v>1500</v>
      </c>
      <c r="BV474" s="23">
        <v>-6.666666666666667</v>
      </c>
      <c r="BW474" s="23">
        <v>-100</v>
      </c>
      <c r="BY474" s="23" t="s">
        <v>796</v>
      </c>
      <c r="BZ474" s="23" t="s">
        <v>806</v>
      </c>
      <c r="CB474" s="23" t="s">
        <v>781</v>
      </c>
      <c r="CC474" s="23" t="s">
        <v>2842</v>
      </c>
      <c r="CD474" s="23">
        <v>0</v>
      </c>
      <c r="CE474" s="23">
        <v>0</v>
      </c>
      <c r="CF474" s="23">
        <v>0</v>
      </c>
      <c r="CG474" s="23">
        <v>0</v>
      </c>
      <c r="CH474" s="23">
        <v>0</v>
      </c>
      <c r="CI474" s="23">
        <v>0</v>
      </c>
      <c r="CJ474" s="23">
        <v>0</v>
      </c>
      <c r="CK474" s="23">
        <v>0</v>
      </c>
      <c r="CL474" s="23">
        <v>0</v>
      </c>
      <c r="CM474" s="23">
        <v>1</v>
      </c>
      <c r="CN474" s="23">
        <v>0</v>
      </c>
      <c r="CO474" s="23">
        <v>0</v>
      </c>
      <c r="CP474" s="23">
        <v>1</v>
      </c>
      <c r="CQ474" s="23">
        <v>0</v>
      </c>
      <c r="CS474" s="23" t="s">
        <v>3900</v>
      </c>
      <c r="YN474" s="23" t="s">
        <v>781</v>
      </c>
      <c r="YP474" s="23">
        <v>1000</v>
      </c>
      <c r="YQ474" s="23">
        <v>1000</v>
      </c>
      <c r="YS474" s="23">
        <v>2500</v>
      </c>
      <c r="YT474" s="23">
        <v>-60</v>
      </c>
      <c r="YU474" s="23">
        <v>-1500</v>
      </c>
      <c r="YV474" s="23" t="s">
        <v>3901</v>
      </c>
      <c r="YW474" s="23" t="s">
        <v>796</v>
      </c>
      <c r="YX474" s="23" t="s">
        <v>806</v>
      </c>
      <c r="YZ474" s="23" t="s">
        <v>785</v>
      </c>
      <c r="AAB474" s="23" t="s">
        <v>2171</v>
      </c>
      <c r="AAC474" s="25">
        <v>173310941</v>
      </c>
      <c r="AAD474" s="23">
        <v>44309.571782407409</v>
      </c>
      <c r="AAF474" s="23" t="s">
        <v>2172</v>
      </c>
      <c r="AAG474" s="23" t="s">
        <v>2173</v>
      </c>
      <c r="AAJ474" s="23">
        <v>599</v>
      </c>
    </row>
    <row r="475" spans="1:712" x14ac:dyDescent="0.3">
      <c r="A475" s="23" t="s">
        <v>3902</v>
      </c>
      <c r="B475" s="25">
        <v>44308.491844328702</v>
      </c>
      <c r="C475" s="25">
        <v>44308.496767928242</v>
      </c>
      <c r="D475" s="25">
        <v>44308</v>
      </c>
      <c r="E475" s="23" t="s">
        <v>3857</v>
      </c>
      <c r="F475" s="23" t="s">
        <v>833</v>
      </c>
      <c r="G475" s="25">
        <v>44308</v>
      </c>
      <c r="H475" s="23" t="s">
        <v>834</v>
      </c>
      <c r="I475" s="23" t="s">
        <v>835</v>
      </c>
      <c r="J475" s="23" t="s">
        <v>836</v>
      </c>
      <c r="K475" s="23" t="s">
        <v>835</v>
      </c>
      <c r="L475" s="23" t="s">
        <v>793</v>
      </c>
      <c r="M475" s="23" t="s">
        <v>3903</v>
      </c>
      <c r="N475" s="23" t="s">
        <v>2550</v>
      </c>
      <c r="O475" s="23">
        <v>0</v>
      </c>
      <c r="P475" s="23">
        <v>0</v>
      </c>
      <c r="Q475" s="23">
        <v>0</v>
      </c>
      <c r="R475" s="23">
        <v>0</v>
      </c>
      <c r="S475" s="23">
        <v>0</v>
      </c>
      <c r="T475" s="23">
        <v>0</v>
      </c>
      <c r="U475" s="23">
        <v>0</v>
      </c>
      <c r="V475" s="23">
        <v>0</v>
      </c>
      <c r="W475" s="23">
        <v>1</v>
      </c>
      <c r="X475" s="23">
        <v>1</v>
      </c>
      <c r="Y475" s="23">
        <v>1</v>
      </c>
      <c r="Z475" s="23">
        <v>1</v>
      </c>
      <c r="AA475" s="23">
        <v>1</v>
      </c>
      <c r="AB475" s="23">
        <v>0</v>
      </c>
      <c r="AC475" s="23">
        <v>0</v>
      </c>
      <c r="AD475" s="23">
        <v>0</v>
      </c>
      <c r="AE475" s="23">
        <v>0</v>
      </c>
      <c r="AF475" s="23">
        <v>0</v>
      </c>
      <c r="AG475" s="23">
        <v>0</v>
      </c>
      <c r="AH475" s="23">
        <v>0</v>
      </c>
      <c r="AI475" s="23">
        <v>0</v>
      </c>
      <c r="AJ475" s="23">
        <v>0</v>
      </c>
      <c r="AK475" s="23">
        <v>0</v>
      </c>
      <c r="JP475" s="23" t="s">
        <v>786</v>
      </c>
      <c r="JR475" s="23">
        <v>200</v>
      </c>
      <c r="JS475" s="23">
        <v>200</v>
      </c>
      <c r="JU475" s="23">
        <v>200</v>
      </c>
      <c r="JV475" s="23">
        <v>0</v>
      </c>
      <c r="JW475" s="23">
        <v>0</v>
      </c>
      <c r="JY475" s="23" t="s">
        <v>794</v>
      </c>
      <c r="KB475" s="23" t="s">
        <v>781</v>
      </c>
      <c r="KC475" s="23" t="s">
        <v>2205</v>
      </c>
      <c r="KD475" s="23">
        <v>0</v>
      </c>
      <c r="KE475" s="23">
        <v>0</v>
      </c>
      <c r="KF475" s="23">
        <v>0</v>
      </c>
      <c r="KG475" s="23">
        <v>0</v>
      </c>
      <c r="KH475" s="23">
        <v>1</v>
      </c>
      <c r="KI475" s="23">
        <v>0</v>
      </c>
      <c r="KJ475" s="23">
        <v>0</v>
      </c>
      <c r="KK475" s="23">
        <v>0</v>
      </c>
      <c r="KL475" s="23">
        <v>0</v>
      </c>
      <c r="KM475" s="23">
        <v>1</v>
      </c>
      <c r="KN475" s="23">
        <v>0</v>
      </c>
      <c r="KO475" s="23">
        <v>0</v>
      </c>
      <c r="KP475" s="23">
        <v>0</v>
      </c>
      <c r="KQ475" s="23">
        <v>0</v>
      </c>
      <c r="KT475" s="23" t="s">
        <v>786</v>
      </c>
      <c r="KV475" s="23">
        <v>500</v>
      </c>
      <c r="KW475" s="23">
        <v>500</v>
      </c>
      <c r="KY475" s="23">
        <v>500</v>
      </c>
      <c r="KZ475" s="23">
        <v>0</v>
      </c>
      <c r="LA475" s="23">
        <v>0</v>
      </c>
      <c r="LC475" s="23" t="s">
        <v>794</v>
      </c>
      <c r="LF475" s="23" t="s">
        <v>781</v>
      </c>
      <c r="LG475" s="23" t="s">
        <v>2842</v>
      </c>
      <c r="LH475" s="23">
        <v>0</v>
      </c>
      <c r="LI475" s="23">
        <v>0</v>
      </c>
      <c r="LJ475" s="23">
        <v>0</v>
      </c>
      <c r="LK475" s="23">
        <v>0</v>
      </c>
      <c r="LL475" s="23">
        <v>0</v>
      </c>
      <c r="LM475" s="23">
        <v>0</v>
      </c>
      <c r="LN475" s="23">
        <v>0</v>
      </c>
      <c r="LO475" s="23">
        <v>0</v>
      </c>
      <c r="LP475" s="23">
        <v>0</v>
      </c>
      <c r="LQ475" s="23">
        <v>1</v>
      </c>
      <c r="LR475" s="23">
        <v>0</v>
      </c>
      <c r="LS475" s="23">
        <v>0</v>
      </c>
      <c r="LT475" s="23">
        <v>1</v>
      </c>
      <c r="LU475" s="23">
        <v>0</v>
      </c>
      <c r="LW475" s="23" t="s">
        <v>3904</v>
      </c>
      <c r="LX475" s="23" t="s">
        <v>786</v>
      </c>
      <c r="LZ475" s="23">
        <v>250</v>
      </c>
      <c r="MA475" s="23">
        <v>250</v>
      </c>
      <c r="MC475" s="23">
        <v>250</v>
      </c>
      <c r="MD475" s="23">
        <v>0</v>
      </c>
      <c r="ME475" s="23">
        <v>0</v>
      </c>
      <c r="MG475" s="23" t="s">
        <v>782</v>
      </c>
      <c r="MI475" s="23" t="s">
        <v>783</v>
      </c>
      <c r="MJ475" s="23" t="s">
        <v>781</v>
      </c>
      <c r="MK475" s="23" t="s">
        <v>3896</v>
      </c>
      <c r="ML475" s="23">
        <v>1</v>
      </c>
      <c r="MM475" s="23">
        <v>1</v>
      </c>
      <c r="MN475" s="23">
        <v>0</v>
      </c>
      <c r="MO475" s="23">
        <v>0</v>
      </c>
      <c r="MP475" s="23">
        <v>0</v>
      </c>
      <c r="MQ475" s="23">
        <v>0</v>
      </c>
      <c r="MR475" s="23">
        <v>0</v>
      </c>
      <c r="MS475" s="23">
        <v>0</v>
      </c>
      <c r="MT475" s="23">
        <v>0</v>
      </c>
      <c r="MU475" s="23">
        <v>1</v>
      </c>
      <c r="MV475" s="23">
        <v>0</v>
      </c>
      <c r="MW475" s="23">
        <v>0</v>
      </c>
      <c r="MX475" s="23">
        <v>0</v>
      </c>
      <c r="MY475" s="23">
        <v>0</v>
      </c>
      <c r="OF475" s="23" t="s">
        <v>786</v>
      </c>
      <c r="OH475" s="23">
        <v>450</v>
      </c>
      <c r="OI475" s="23">
        <v>450</v>
      </c>
      <c r="OK475" s="23">
        <v>450</v>
      </c>
      <c r="OL475" s="23">
        <v>0</v>
      </c>
      <c r="OM475" s="23">
        <v>0</v>
      </c>
      <c r="OO475" s="23" t="s">
        <v>796</v>
      </c>
      <c r="OP475" s="23" t="s">
        <v>838</v>
      </c>
      <c r="OR475" s="23" t="s">
        <v>781</v>
      </c>
      <c r="OS475" s="23" t="s">
        <v>3897</v>
      </c>
      <c r="OT475" s="23">
        <v>1</v>
      </c>
      <c r="OU475" s="23">
        <v>1</v>
      </c>
      <c r="OV475" s="23">
        <v>0</v>
      </c>
      <c r="OW475" s="23">
        <v>0</v>
      </c>
      <c r="OX475" s="23">
        <v>1</v>
      </c>
      <c r="OY475" s="23">
        <v>0</v>
      </c>
      <c r="OZ475" s="23">
        <v>0</v>
      </c>
      <c r="PA475" s="23">
        <v>0</v>
      </c>
      <c r="PB475" s="23">
        <v>0</v>
      </c>
      <c r="PC475" s="23">
        <v>1</v>
      </c>
      <c r="PD475" s="23">
        <v>0</v>
      </c>
      <c r="PE475" s="23">
        <v>0</v>
      </c>
      <c r="PF475" s="23">
        <v>0</v>
      </c>
      <c r="PG475" s="23">
        <v>0</v>
      </c>
      <c r="PJ475" s="23" t="s">
        <v>786</v>
      </c>
      <c r="PL475" s="23">
        <v>100</v>
      </c>
      <c r="PM475" s="23">
        <v>100</v>
      </c>
      <c r="PO475" s="23">
        <v>100</v>
      </c>
      <c r="PP475" s="23">
        <v>0</v>
      </c>
      <c r="PQ475" s="23">
        <v>0</v>
      </c>
      <c r="PS475" s="23" t="s">
        <v>794</v>
      </c>
      <c r="PV475" s="23" t="s">
        <v>781</v>
      </c>
      <c r="PW475" s="23" t="s">
        <v>2205</v>
      </c>
      <c r="PX475" s="23">
        <v>0</v>
      </c>
      <c r="PY475" s="23">
        <v>0</v>
      </c>
      <c r="PZ475" s="23">
        <v>0</v>
      </c>
      <c r="QA475" s="23">
        <v>0</v>
      </c>
      <c r="QB475" s="23">
        <v>1</v>
      </c>
      <c r="QC475" s="23">
        <v>0</v>
      </c>
      <c r="QD475" s="23">
        <v>0</v>
      </c>
      <c r="QE475" s="23">
        <v>0</v>
      </c>
      <c r="QF475" s="23">
        <v>0</v>
      </c>
      <c r="QG475" s="23">
        <v>1</v>
      </c>
      <c r="QH475" s="23">
        <v>0</v>
      </c>
      <c r="QI475" s="23">
        <v>0</v>
      </c>
      <c r="QJ475" s="23">
        <v>0</v>
      </c>
      <c r="QK475" s="23">
        <v>0</v>
      </c>
      <c r="AAB475" s="23" t="s">
        <v>2171</v>
      </c>
      <c r="AAC475" s="25">
        <v>173311033</v>
      </c>
      <c r="AAD475" s="23">
        <v>44309.572060185194</v>
      </c>
      <c r="AAF475" s="23" t="s">
        <v>2172</v>
      </c>
      <c r="AAG475" s="23" t="s">
        <v>2173</v>
      </c>
      <c r="AAJ475" s="23">
        <v>600</v>
      </c>
    </row>
    <row r="476" spans="1:712" x14ac:dyDescent="0.3">
      <c r="A476" s="23" t="s">
        <v>3905</v>
      </c>
      <c r="B476" s="25">
        <v>44308.460462187497</v>
      </c>
      <c r="C476" s="25">
        <v>44309.563244444449</v>
      </c>
      <c r="D476" s="25">
        <v>44308</v>
      </c>
      <c r="E476" s="23" t="s">
        <v>3864</v>
      </c>
      <c r="F476" s="23" t="s">
        <v>833</v>
      </c>
      <c r="G476" s="25">
        <v>44308</v>
      </c>
      <c r="H476" s="23" t="s">
        <v>834</v>
      </c>
      <c r="I476" s="23" t="s">
        <v>835</v>
      </c>
      <c r="J476" s="23" t="s">
        <v>836</v>
      </c>
      <c r="K476" s="23" t="s">
        <v>835</v>
      </c>
      <c r="L476" s="23" t="s">
        <v>793</v>
      </c>
      <c r="M476" s="23" t="s">
        <v>3906</v>
      </c>
      <c r="N476" s="23" t="s">
        <v>3907</v>
      </c>
      <c r="O476" s="23">
        <v>0</v>
      </c>
      <c r="P476" s="23">
        <v>0</v>
      </c>
      <c r="Q476" s="23">
        <v>0</v>
      </c>
      <c r="R476" s="23">
        <v>0</v>
      </c>
      <c r="S476" s="23">
        <v>0</v>
      </c>
      <c r="T476" s="23">
        <v>0</v>
      </c>
      <c r="U476" s="23">
        <v>0</v>
      </c>
      <c r="V476" s="23">
        <v>0</v>
      </c>
      <c r="W476" s="23">
        <v>0</v>
      </c>
      <c r="X476" s="23">
        <v>0</v>
      </c>
      <c r="Y476" s="23">
        <v>0</v>
      </c>
      <c r="Z476" s="23">
        <v>0</v>
      </c>
      <c r="AA476" s="23">
        <v>0</v>
      </c>
      <c r="AB476" s="23">
        <v>1</v>
      </c>
      <c r="AC476" s="23">
        <v>1</v>
      </c>
      <c r="AD476" s="23">
        <v>0</v>
      </c>
      <c r="AE476" s="23">
        <v>1</v>
      </c>
      <c r="AF476" s="23">
        <v>1</v>
      </c>
      <c r="AG476" s="23">
        <v>0</v>
      </c>
      <c r="AH476" s="23">
        <v>0</v>
      </c>
      <c r="AI476" s="23">
        <v>0</v>
      </c>
      <c r="AJ476" s="23">
        <v>0</v>
      </c>
      <c r="AK476" s="23">
        <v>0</v>
      </c>
      <c r="QN476" s="23" t="s">
        <v>781</v>
      </c>
      <c r="QP476" s="23">
        <v>2000</v>
      </c>
      <c r="QQ476" s="23">
        <v>2000</v>
      </c>
      <c r="QS476" s="23">
        <v>1500</v>
      </c>
      <c r="QT476" s="23">
        <v>33.333333333333329</v>
      </c>
      <c r="QU476" s="23">
        <v>500</v>
      </c>
      <c r="QV476" s="23" t="s">
        <v>3908</v>
      </c>
      <c r="QW476" s="23" t="s">
        <v>796</v>
      </c>
      <c r="QX476" s="23" t="s">
        <v>806</v>
      </c>
      <c r="QZ476" s="23" t="s">
        <v>781</v>
      </c>
      <c r="RA476" s="23" t="s">
        <v>2574</v>
      </c>
      <c r="RB476" s="23">
        <v>0</v>
      </c>
      <c r="RC476" s="23">
        <v>0</v>
      </c>
      <c r="RD476" s="23">
        <v>0</v>
      </c>
      <c r="RE476" s="23">
        <v>0</v>
      </c>
      <c r="RF476" s="23">
        <v>0</v>
      </c>
      <c r="RG476" s="23">
        <v>0</v>
      </c>
      <c r="RH476" s="23">
        <v>0</v>
      </c>
      <c r="RI476" s="23">
        <v>1</v>
      </c>
      <c r="RJ476" s="23">
        <v>0</v>
      </c>
      <c r="RK476" s="23">
        <v>1</v>
      </c>
      <c r="RL476" s="23">
        <v>1</v>
      </c>
      <c r="RM476" s="23">
        <v>0</v>
      </c>
      <c r="RN476" s="23">
        <v>0</v>
      </c>
      <c r="RO476" s="23">
        <v>0</v>
      </c>
      <c r="RR476" s="23" t="s">
        <v>786</v>
      </c>
      <c r="RT476" s="23">
        <v>200</v>
      </c>
      <c r="RU476" s="23">
        <v>200</v>
      </c>
      <c r="RW476" s="23">
        <v>200</v>
      </c>
      <c r="RX476" s="23">
        <v>0</v>
      </c>
      <c r="RY476" s="23">
        <v>0</v>
      </c>
      <c r="SA476" s="23" t="s">
        <v>796</v>
      </c>
      <c r="SB476" s="23" t="s">
        <v>873</v>
      </c>
      <c r="SD476" s="23" t="s">
        <v>785</v>
      </c>
      <c r="SV476" s="23" t="s">
        <v>786</v>
      </c>
      <c r="SX476" s="23">
        <v>150</v>
      </c>
      <c r="SY476" s="23">
        <v>150</v>
      </c>
      <c r="TA476" s="23">
        <v>150</v>
      </c>
      <c r="TB476" s="23">
        <v>0</v>
      </c>
      <c r="TC476" s="23">
        <v>0</v>
      </c>
      <c r="TE476" s="23" t="s">
        <v>782</v>
      </c>
      <c r="TG476" s="23" t="s">
        <v>783</v>
      </c>
      <c r="TH476" s="23" t="s">
        <v>781</v>
      </c>
      <c r="TI476" s="23" t="s">
        <v>3909</v>
      </c>
      <c r="TJ476" s="23">
        <v>0</v>
      </c>
      <c r="TK476" s="23">
        <v>1</v>
      </c>
      <c r="TL476" s="23">
        <v>0</v>
      </c>
      <c r="TM476" s="23">
        <v>0</v>
      </c>
      <c r="TN476" s="23">
        <v>0</v>
      </c>
      <c r="TO476" s="23">
        <v>0</v>
      </c>
      <c r="TP476" s="23">
        <v>0</v>
      </c>
      <c r="TQ476" s="23">
        <v>1</v>
      </c>
      <c r="TR476" s="23">
        <v>0</v>
      </c>
      <c r="TS476" s="23">
        <v>1</v>
      </c>
      <c r="TT476" s="23">
        <v>0</v>
      </c>
      <c r="TU476" s="23">
        <v>0</v>
      </c>
      <c r="TV476" s="23">
        <v>0</v>
      </c>
      <c r="TW476" s="23">
        <v>0</v>
      </c>
      <c r="TZ476" s="23" t="s">
        <v>781</v>
      </c>
      <c r="UB476" s="23">
        <v>250</v>
      </c>
      <c r="UC476" s="23">
        <v>250</v>
      </c>
      <c r="UE476" s="23">
        <v>250</v>
      </c>
      <c r="UF476" s="23">
        <v>0</v>
      </c>
      <c r="UG476" s="23">
        <v>0</v>
      </c>
      <c r="UI476" s="23" t="s">
        <v>782</v>
      </c>
      <c r="UK476" s="23" t="s">
        <v>783</v>
      </c>
      <c r="UL476" s="23" t="s">
        <v>785</v>
      </c>
      <c r="AAB476" s="23" t="s">
        <v>2171</v>
      </c>
      <c r="AAC476" s="25">
        <v>173311046</v>
      </c>
      <c r="AAD476" s="23">
        <v>44309.572083333333</v>
      </c>
      <c r="AAF476" s="23" t="s">
        <v>2172</v>
      </c>
      <c r="AAG476" s="23" t="s">
        <v>2173</v>
      </c>
      <c r="AAJ476" s="23">
        <v>601</v>
      </c>
    </row>
    <row r="477" spans="1:712" x14ac:dyDescent="0.3">
      <c r="A477" s="23" t="s">
        <v>3910</v>
      </c>
      <c r="B477" s="25">
        <v>44308.497073611114</v>
      </c>
      <c r="C477" s="25">
        <v>44308.50032092593</v>
      </c>
      <c r="D477" s="25">
        <v>44308</v>
      </c>
      <c r="E477" s="23" t="s">
        <v>3857</v>
      </c>
      <c r="F477" s="23" t="s">
        <v>833</v>
      </c>
      <c r="G477" s="25">
        <v>44308</v>
      </c>
      <c r="H477" s="23" t="s">
        <v>834</v>
      </c>
      <c r="I477" s="23" t="s">
        <v>835</v>
      </c>
      <c r="J477" s="23" t="s">
        <v>836</v>
      </c>
      <c r="K477" s="23" t="s">
        <v>835</v>
      </c>
      <c r="L477" s="23" t="s">
        <v>793</v>
      </c>
      <c r="M477" s="23" t="s">
        <v>3911</v>
      </c>
      <c r="N477" s="23" t="s">
        <v>2550</v>
      </c>
      <c r="O477" s="23">
        <v>0</v>
      </c>
      <c r="P477" s="23">
        <v>0</v>
      </c>
      <c r="Q477" s="23">
        <v>0</v>
      </c>
      <c r="R477" s="23">
        <v>0</v>
      </c>
      <c r="S477" s="23">
        <v>0</v>
      </c>
      <c r="T477" s="23">
        <v>0</v>
      </c>
      <c r="U477" s="23">
        <v>0</v>
      </c>
      <c r="V477" s="23">
        <v>0</v>
      </c>
      <c r="W477" s="23">
        <v>1</v>
      </c>
      <c r="X477" s="23">
        <v>1</v>
      </c>
      <c r="Y477" s="23">
        <v>1</v>
      </c>
      <c r="Z477" s="23">
        <v>1</v>
      </c>
      <c r="AA477" s="23">
        <v>1</v>
      </c>
      <c r="AB477" s="23">
        <v>0</v>
      </c>
      <c r="AC477" s="23">
        <v>0</v>
      </c>
      <c r="AD477" s="23">
        <v>0</v>
      </c>
      <c r="AE477" s="23">
        <v>0</v>
      </c>
      <c r="AF477" s="23">
        <v>0</v>
      </c>
      <c r="AG477" s="23">
        <v>0</v>
      </c>
      <c r="AH477" s="23">
        <v>0</v>
      </c>
      <c r="AI477" s="23">
        <v>0</v>
      </c>
      <c r="AJ477" s="23">
        <v>0</v>
      </c>
      <c r="AK477" s="23">
        <v>0</v>
      </c>
      <c r="JP477" s="23" t="s">
        <v>786</v>
      </c>
      <c r="JR477" s="23">
        <v>200</v>
      </c>
      <c r="JS477" s="23">
        <v>200</v>
      </c>
      <c r="JU477" s="23">
        <v>200</v>
      </c>
      <c r="JV477" s="23">
        <v>0</v>
      </c>
      <c r="JW477" s="23">
        <v>0</v>
      </c>
      <c r="JY477" s="23" t="s">
        <v>794</v>
      </c>
      <c r="KB477" s="23" t="s">
        <v>781</v>
      </c>
      <c r="KC477" s="23" t="s">
        <v>2205</v>
      </c>
      <c r="KD477" s="23">
        <v>0</v>
      </c>
      <c r="KE477" s="23">
        <v>0</v>
      </c>
      <c r="KF477" s="23">
        <v>0</v>
      </c>
      <c r="KG477" s="23">
        <v>0</v>
      </c>
      <c r="KH477" s="23">
        <v>1</v>
      </c>
      <c r="KI477" s="23">
        <v>0</v>
      </c>
      <c r="KJ477" s="23">
        <v>0</v>
      </c>
      <c r="KK477" s="23">
        <v>0</v>
      </c>
      <c r="KL477" s="23">
        <v>0</v>
      </c>
      <c r="KM477" s="23">
        <v>1</v>
      </c>
      <c r="KN477" s="23">
        <v>0</v>
      </c>
      <c r="KO477" s="23">
        <v>0</v>
      </c>
      <c r="KP477" s="23">
        <v>0</v>
      </c>
      <c r="KQ477" s="23">
        <v>0</v>
      </c>
      <c r="KT477" s="23" t="s">
        <v>786</v>
      </c>
      <c r="KV477" s="23">
        <v>500</v>
      </c>
      <c r="KW477" s="23">
        <v>500</v>
      </c>
      <c r="KY477" s="23">
        <v>500</v>
      </c>
      <c r="KZ477" s="23">
        <v>0</v>
      </c>
      <c r="LA477" s="23">
        <v>0</v>
      </c>
      <c r="LC477" s="23" t="s">
        <v>794</v>
      </c>
      <c r="LF477" s="23" t="s">
        <v>781</v>
      </c>
      <c r="LG477" s="23" t="s">
        <v>871</v>
      </c>
      <c r="LH477" s="23">
        <v>0</v>
      </c>
      <c r="LI477" s="23">
        <v>0</v>
      </c>
      <c r="LJ477" s="23">
        <v>0</v>
      </c>
      <c r="LK477" s="23">
        <v>0</v>
      </c>
      <c r="LL477" s="23">
        <v>0</v>
      </c>
      <c r="LM477" s="23">
        <v>0</v>
      </c>
      <c r="LN477" s="23">
        <v>0</v>
      </c>
      <c r="LO477" s="23">
        <v>0</v>
      </c>
      <c r="LP477" s="23">
        <v>0</v>
      </c>
      <c r="LQ477" s="23">
        <v>1</v>
      </c>
      <c r="LR477" s="23">
        <v>0</v>
      </c>
      <c r="LS477" s="23">
        <v>0</v>
      </c>
      <c r="LT477" s="23">
        <v>0</v>
      </c>
      <c r="LU477" s="23">
        <v>0</v>
      </c>
      <c r="LX477" s="23" t="s">
        <v>786</v>
      </c>
      <c r="LZ477" s="23">
        <v>250</v>
      </c>
      <c r="MA477" s="23">
        <v>250</v>
      </c>
      <c r="MC477" s="23">
        <v>250</v>
      </c>
      <c r="MD477" s="23">
        <v>0</v>
      </c>
      <c r="ME477" s="23">
        <v>0</v>
      </c>
      <c r="MG477" s="23" t="s">
        <v>782</v>
      </c>
      <c r="MI477" s="23" t="s">
        <v>783</v>
      </c>
      <c r="MJ477" s="23" t="s">
        <v>781</v>
      </c>
      <c r="MK477" s="23" t="s">
        <v>3896</v>
      </c>
      <c r="ML477" s="23">
        <v>1</v>
      </c>
      <c r="MM477" s="23">
        <v>1</v>
      </c>
      <c r="MN477" s="23">
        <v>0</v>
      </c>
      <c r="MO477" s="23">
        <v>0</v>
      </c>
      <c r="MP477" s="23">
        <v>0</v>
      </c>
      <c r="MQ477" s="23">
        <v>0</v>
      </c>
      <c r="MR477" s="23">
        <v>0</v>
      </c>
      <c r="MS477" s="23">
        <v>0</v>
      </c>
      <c r="MT477" s="23">
        <v>0</v>
      </c>
      <c r="MU477" s="23">
        <v>1</v>
      </c>
      <c r="MV477" s="23">
        <v>0</v>
      </c>
      <c r="MW477" s="23">
        <v>0</v>
      </c>
      <c r="MX477" s="23">
        <v>0</v>
      </c>
      <c r="MY477" s="23">
        <v>0</v>
      </c>
      <c r="OF477" s="23" t="s">
        <v>786</v>
      </c>
      <c r="OH477" s="23">
        <v>450</v>
      </c>
      <c r="OI477" s="23">
        <v>450</v>
      </c>
      <c r="OK477" s="23">
        <v>450</v>
      </c>
      <c r="OL477" s="23">
        <v>0</v>
      </c>
      <c r="OM477" s="23">
        <v>0</v>
      </c>
      <c r="OO477" s="23" t="s">
        <v>796</v>
      </c>
      <c r="OP477" s="23" t="s">
        <v>838</v>
      </c>
      <c r="OR477" s="23" t="s">
        <v>781</v>
      </c>
      <c r="OS477" s="23" t="s">
        <v>3896</v>
      </c>
      <c r="OT477" s="23">
        <v>1</v>
      </c>
      <c r="OU477" s="23">
        <v>1</v>
      </c>
      <c r="OV477" s="23">
        <v>0</v>
      </c>
      <c r="OW477" s="23">
        <v>0</v>
      </c>
      <c r="OX477" s="23">
        <v>0</v>
      </c>
      <c r="OY477" s="23">
        <v>0</v>
      </c>
      <c r="OZ477" s="23">
        <v>0</v>
      </c>
      <c r="PA477" s="23">
        <v>0</v>
      </c>
      <c r="PB477" s="23">
        <v>0</v>
      </c>
      <c r="PC477" s="23">
        <v>1</v>
      </c>
      <c r="PD477" s="23">
        <v>0</v>
      </c>
      <c r="PE477" s="23">
        <v>0</v>
      </c>
      <c r="PF477" s="23">
        <v>0</v>
      </c>
      <c r="PG477" s="23">
        <v>0</v>
      </c>
      <c r="PJ477" s="23" t="s">
        <v>786</v>
      </c>
      <c r="PL477" s="23">
        <v>100</v>
      </c>
      <c r="PM477" s="23">
        <v>100</v>
      </c>
      <c r="PO477" s="23">
        <v>100</v>
      </c>
      <c r="PP477" s="23">
        <v>0</v>
      </c>
      <c r="PQ477" s="23">
        <v>0</v>
      </c>
      <c r="PS477" s="23" t="s">
        <v>794</v>
      </c>
      <c r="PV477" s="23" t="s">
        <v>781</v>
      </c>
      <c r="PW477" s="23" t="s">
        <v>2237</v>
      </c>
      <c r="PX477" s="23">
        <v>1</v>
      </c>
      <c r="PY477" s="23">
        <v>0</v>
      </c>
      <c r="PZ477" s="23">
        <v>0</v>
      </c>
      <c r="QA477" s="23">
        <v>0</v>
      </c>
      <c r="QB477" s="23">
        <v>1</v>
      </c>
      <c r="QC477" s="23">
        <v>0</v>
      </c>
      <c r="QD477" s="23">
        <v>0</v>
      </c>
      <c r="QE477" s="23">
        <v>0</v>
      </c>
      <c r="QF477" s="23">
        <v>0</v>
      </c>
      <c r="QG477" s="23">
        <v>1</v>
      </c>
      <c r="QH477" s="23">
        <v>0</v>
      </c>
      <c r="QI477" s="23">
        <v>0</v>
      </c>
      <c r="QJ477" s="23">
        <v>0</v>
      </c>
      <c r="QK477" s="23">
        <v>0</v>
      </c>
      <c r="AAB477" s="23" t="s">
        <v>2171</v>
      </c>
      <c r="AAC477" s="25">
        <v>173311080</v>
      </c>
      <c r="AAD477" s="23">
        <v>44309.572199074071</v>
      </c>
      <c r="AAF477" s="23" t="s">
        <v>2172</v>
      </c>
      <c r="AAG477" s="23" t="s">
        <v>2173</v>
      </c>
      <c r="AAJ477" s="23">
        <v>602</v>
      </c>
    </row>
    <row r="478" spans="1:712" x14ac:dyDescent="0.3">
      <c r="A478" s="23" t="s">
        <v>3912</v>
      </c>
      <c r="B478" s="25">
        <v>44308.486182835652</v>
      </c>
      <c r="C478" s="25">
        <v>44308.491543067132</v>
      </c>
      <c r="D478" s="25">
        <v>44308</v>
      </c>
      <c r="E478" s="23" t="s">
        <v>3864</v>
      </c>
      <c r="F478" s="23" t="s">
        <v>833</v>
      </c>
      <c r="G478" s="25">
        <v>44308</v>
      </c>
      <c r="H478" s="23" t="s">
        <v>834</v>
      </c>
      <c r="I478" s="23" t="s">
        <v>835</v>
      </c>
      <c r="J478" s="23" t="s">
        <v>836</v>
      </c>
      <c r="K478" s="23" t="s">
        <v>835</v>
      </c>
      <c r="L478" s="23" t="s">
        <v>793</v>
      </c>
      <c r="M478" s="23" t="s">
        <v>3913</v>
      </c>
      <c r="N478" s="23" t="s">
        <v>3907</v>
      </c>
      <c r="O478" s="23">
        <v>0</v>
      </c>
      <c r="P478" s="23">
        <v>0</v>
      </c>
      <c r="Q478" s="23">
        <v>0</v>
      </c>
      <c r="R478" s="23">
        <v>0</v>
      </c>
      <c r="S478" s="23">
        <v>0</v>
      </c>
      <c r="T478" s="23">
        <v>0</v>
      </c>
      <c r="U478" s="23">
        <v>0</v>
      </c>
      <c r="V478" s="23">
        <v>0</v>
      </c>
      <c r="W478" s="23">
        <v>0</v>
      </c>
      <c r="X478" s="23">
        <v>0</v>
      </c>
      <c r="Y478" s="23">
        <v>0</v>
      </c>
      <c r="Z478" s="23">
        <v>0</v>
      </c>
      <c r="AA478" s="23">
        <v>0</v>
      </c>
      <c r="AB478" s="23">
        <v>1</v>
      </c>
      <c r="AC478" s="23">
        <v>1</v>
      </c>
      <c r="AD478" s="23">
        <v>0</v>
      </c>
      <c r="AE478" s="23">
        <v>1</v>
      </c>
      <c r="AF478" s="23">
        <v>1</v>
      </c>
      <c r="AG478" s="23">
        <v>0</v>
      </c>
      <c r="AH478" s="23">
        <v>0</v>
      </c>
      <c r="AI478" s="23">
        <v>0</v>
      </c>
      <c r="AJ478" s="23">
        <v>0</v>
      </c>
      <c r="AK478" s="23">
        <v>0</v>
      </c>
      <c r="QN478" s="23" t="s">
        <v>781</v>
      </c>
      <c r="QP478" s="23">
        <v>2000</v>
      </c>
      <c r="QQ478" s="23">
        <v>2000</v>
      </c>
      <c r="QS478" s="23">
        <v>1500</v>
      </c>
      <c r="QT478" s="23">
        <v>33.333333333333329</v>
      </c>
      <c r="QU478" s="23">
        <v>500</v>
      </c>
      <c r="QV478" s="23" t="s">
        <v>3914</v>
      </c>
      <c r="QW478" s="23" t="s">
        <v>782</v>
      </c>
      <c r="QY478" s="23" t="s">
        <v>783</v>
      </c>
      <c r="QZ478" s="23" t="s">
        <v>781</v>
      </c>
      <c r="RA478" s="23" t="s">
        <v>2181</v>
      </c>
      <c r="RB478" s="23">
        <v>0</v>
      </c>
      <c r="RC478" s="23">
        <v>0</v>
      </c>
      <c r="RD478" s="23">
        <v>0</v>
      </c>
      <c r="RE478" s="23">
        <v>0</v>
      </c>
      <c r="RF478" s="23">
        <v>0</v>
      </c>
      <c r="RG478" s="23">
        <v>0</v>
      </c>
      <c r="RH478" s="23">
        <v>0</v>
      </c>
      <c r="RI478" s="23">
        <v>1</v>
      </c>
      <c r="RJ478" s="23">
        <v>0</v>
      </c>
      <c r="RK478" s="23">
        <v>1</v>
      </c>
      <c r="RL478" s="23">
        <v>0</v>
      </c>
      <c r="RM478" s="23">
        <v>0</v>
      </c>
      <c r="RN478" s="23">
        <v>0</v>
      </c>
      <c r="RO478" s="23">
        <v>0</v>
      </c>
      <c r="RR478" s="23" t="s">
        <v>786</v>
      </c>
      <c r="RT478" s="23">
        <v>200</v>
      </c>
      <c r="RU478" s="23">
        <v>200</v>
      </c>
      <c r="RW478" s="23">
        <v>200</v>
      </c>
      <c r="RX478" s="23">
        <v>0</v>
      </c>
      <c r="RY478" s="23">
        <v>0</v>
      </c>
      <c r="SA478" s="23" t="s">
        <v>796</v>
      </c>
      <c r="SB478" s="23" t="s">
        <v>873</v>
      </c>
      <c r="SD478" s="23" t="s">
        <v>785</v>
      </c>
      <c r="SV478" s="23" t="s">
        <v>786</v>
      </c>
      <c r="SX478" s="23">
        <v>150</v>
      </c>
      <c r="SY478" s="23">
        <v>150</v>
      </c>
      <c r="TA478" s="23">
        <v>150</v>
      </c>
      <c r="TB478" s="23">
        <v>0</v>
      </c>
      <c r="TC478" s="23">
        <v>0</v>
      </c>
      <c r="TE478" s="23" t="s">
        <v>796</v>
      </c>
      <c r="TF478" s="23" t="s">
        <v>806</v>
      </c>
      <c r="TH478" s="23" t="s">
        <v>785</v>
      </c>
      <c r="TZ478" s="23" t="s">
        <v>781</v>
      </c>
      <c r="UB478" s="23">
        <v>250</v>
      </c>
      <c r="UC478" s="23">
        <v>250</v>
      </c>
      <c r="UE478" s="23">
        <v>250</v>
      </c>
      <c r="UF478" s="23">
        <v>0</v>
      </c>
      <c r="UG478" s="23">
        <v>0</v>
      </c>
      <c r="UI478" s="23" t="s">
        <v>796</v>
      </c>
      <c r="UJ478" s="23" t="s">
        <v>806</v>
      </c>
      <c r="UL478" s="23" t="s">
        <v>785</v>
      </c>
      <c r="AAB478" s="23" t="s">
        <v>3885</v>
      </c>
      <c r="AAC478" s="25">
        <v>173311173</v>
      </c>
      <c r="AAD478" s="23">
        <v>44309.572465277779</v>
      </c>
      <c r="AAF478" s="23" t="s">
        <v>2172</v>
      </c>
      <c r="AAG478" s="23" t="s">
        <v>2173</v>
      </c>
      <c r="AAJ478" s="23">
        <v>603</v>
      </c>
    </row>
    <row r="479" spans="1:712" x14ac:dyDescent="0.3">
      <c r="A479" s="23" t="s">
        <v>3915</v>
      </c>
      <c r="B479" s="25">
        <v>44309.387216886578</v>
      </c>
      <c r="C479" s="25">
        <v>44309.408289120373</v>
      </c>
      <c r="D479" s="25">
        <v>44309</v>
      </c>
      <c r="E479" s="23" t="s">
        <v>3857</v>
      </c>
      <c r="F479" s="23" t="s">
        <v>833</v>
      </c>
      <c r="G479" s="25">
        <v>44309</v>
      </c>
      <c r="H479" s="23" t="s">
        <v>834</v>
      </c>
      <c r="I479" s="23" t="s">
        <v>835</v>
      </c>
      <c r="J479" s="23" t="s">
        <v>836</v>
      </c>
      <c r="K479" s="23" t="s">
        <v>835</v>
      </c>
      <c r="L479" s="23" t="s">
        <v>793</v>
      </c>
      <c r="M479" s="23" t="s">
        <v>3916</v>
      </c>
      <c r="N479" s="23" t="s">
        <v>3917</v>
      </c>
      <c r="O479" s="23">
        <v>1</v>
      </c>
      <c r="P479" s="23">
        <v>0</v>
      </c>
      <c r="Q479" s="23">
        <v>1</v>
      </c>
      <c r="R479" s="23">
        <v>1</v>
      </c>
      <c r="S479" s="23">
        <v>1</v>
      </c>
      <c r="T479" s="23">
        <v>1</v>
      </c>
      <c r="U479" s="23">
        <v>0</v>
      </c>
      <c r="V479" s="23">
        <v>0</v>
      </c>
      <c r="W479" s="23">
        <v>0</v>
      </c>
      <c r="X479" s="23">
        <v>0</v>
      </c>
      <c r="Y479" s="23">
        <v>0</v>
      </c>
      <c r="Z479" s="23">
        <v>0</v>
      </c>
      <c r="AA479" s="23">
        <v>0</v>
      </c>
      <c r="AB479" s="23">
        <v>0</v>
      </c>
      <c r="AC479" s="23">
        <v>0</v>
      </c>
      <c r="AD479" s="23">
        <v>0</v>
      </c>
      <c r="AE479" s="23">
        <v>0</v>
      </c>
      <c r="AF479" s="23">
        <v>0</v>
      </c>
      <c r="AG479" s="23">
        <v>1</v>
      </c>
      <c r="AH479" s="23">
        <v>1</v>
      </c>
      <c r="AI479" s="23">
        <v>0</v>
      </c>
      <c r="AJ479" s="23">
        <v>0</v>
      </c>
      <c r="AK479" s="23">
        <v>0</v>
      </c>
      <c r="AL479" s="23" t="s">
        <v>781</v>
      </c>
      <c r="AN479" s="23">
        <v>2000</v>
      </c>
      <c r="AO479" s="23">
        <v>2000</v>
      </c>
      <c r="AQ479" s="23">
        <v>2000</v>
      </c>
      <c r="AR479" s="23">
        <v>0</v>
      </c>
      <c r="AS479" s="23">
        <v>0</v>
      </c>
      <c r="AU479" s="23" t="s">
        <v>782</v>
      </c>
      <c r="AW479" s="23" t="s">
        <v>783</v>
      </c>
      <c r="AX479" s="23" t="s">
        <v>781</v>
      </c>
      <c r="AY479" s="23" t="s">
        <v>2430</v>
      </c>
      <c r="AZ479" s="23">
        <v>1</v>
      </c>
      <c r="BA479" s="23">
        <v>1</v>
      </c>
      <c r="BB479" s="23">
        <v>0</v>
      </c>
      <c r="BC479" s="23">
        <v>0</v>
      </c>
      <c r="BD479" s="23">
        <v>0</v>
      </c>
      <c r="BE479" s="23">
        <v>0</v>
      </c>
      <c r="BF479" s="23">
        <v>0</v>
      </c>
      <c r="BG479" s="23">
        <v>0</v>
      </c>
      <c r="BH479" s="23">
        <v>0</v>
      </c>
      <c r="BI479" s="23">
        <v>0</v>
      </c>
      <c r="BJ479" s="23">
        <v>0</v>
      </c>
      <c r="BK479" s="23">
        <v>0</v>
      </c>
      <c r="BL479" s="23">
        <v>0</v>
      </c>
      <c r="BM479" s="23">
        <v>0</v>
      </c>
      <c r="CT479" s="23" t="s">
        <v>781</v>
      </c>
      <c r="CV479" s="23">
        <v>3000</v>
      </c>
      <c r="CW479" s="23">
        <v>3000</v>
      </c>
      <c r="CY479" s="23">
        <v>3000</v>
      </c>
      <c r="CZ479" s="23">
        <v>0</v>
      </c>
      <c r="DA479" s="23">
        <v>0</v>
      </c>
      <c r="DC479" s="23" t="s">
        <v>782</v>
      </c>
      <c r="DE479" s="23" t="s">
        <v>783</v>
      </c>
      <c r="DF479" s="23" t="s">
        <v>781</v>
      </c>
      <c r="DG479" s="23" t="s">
        <v>2430</v>
      </c>
      <c r="DH479" s="23">
        <v>1</v>
      </c>
      <c r="DI479" s="23">
        <v>1</v>
      </c>
      <c r="DJ479" s="23">
        <v>0</v>
      </c>
      <c r="DK479" s="23">
        <v>0</v>
      </c>
      <c r="DL479" s="23">
        <v>0</v>
      </c>
      <c r="DM479" s="23">
        <v>0</v>
      </c>
      <c r="DN479" s="23">
        <v>0</v>
      </c>
      <c r="DO479" s="23">
        <v>0</v>
      </c>
      <c r="DP479" s="23">
        <v>0</v>
      </c>
      <c r="DQ479" s="23">
        <v>0</v>
      </c>
      <c r="DR479" s="23">
        <v>0</v>
      </c>
      <c r="DS479" s="23">
        <v>0</v>
      </c>
      <c r="DT479" s="23">
        <v>0</v>
      </c>
      <c r="DU479" s="23">
        <v>0</v>
      </c>
      <c r="DX479" s="23" t="s">
        <v>781</v>
      </c>
      <c r="DZ479" s="23">
        <v>5000</v>
      </c>
      <c r="EA479" s="23">
        <v>5000</v>
      </c>
      <c r="EC479" s="23">
        <v>5000</v>
      </c>
      <c r="ED479" s="23">
        <v>0</v>
      </c>
      <c r="EE479" s="23">
        <v>0</v>
      </c>
      <c r="EG479" s="23" t="s">
        <v>782</v>
      </c>
      <c r="EI479" s="23" t="s">
        <v>783</v>
      </c>
      <c r="EJ479" s="23" t="s">
        <v>781</v>
      </c>
      <c r="EK479" s="23" t="s">
        <v>2430</v>
      </c>
      <c r="EL479" s="23">
        <v>1</v>
      </c>
      <c r="EM479" s="23">
        <v>1</v>
      </c>
      <c r="EN479" s="23">
        <v>0</v>
      </c>
      <c r="EO479" s="23">
        <v>0</v>
      </c>
      <c r="EP479" s="23">
        <v>0</v>
      </c>
      <c r="EQ479" s="23">
        <v>0</v>
      </c>
      <c r="ER479" s="23">
        <v>0</v>
      </c>
      <c r="ES479" s="23">
        <v>0</v>
      </c>
      <c r="ET479" s="23">
        <v>0</v>
      </c>
      <c r="EU479" s="23">
        <v>0</v>
      </c>
      <c r="EV479" s="23">
        <v>0</v>
      </c>
      <c r="EW479" s="23">
        <v>0</v>
      </c>
      <c r="EX479" s="23">
        <v>0</v>
      </c>
      <c r="EY479" s="23">
        <v>0</v>
      </c>
      <c r="FB479" s="23" t="s">
        <v>781</v>
      </c>
      <c r="FD479" s="23">
        <v>3500</v>
      </c>
      <c r="FE479" s="23">
        <v>3500</v>
      </c>
      <c r="FG479" s="23">
        <v>3500</v>
      </c>
      <c r="FH479" s="23">
        <v>0</v>
      </c>
      <c r="FI479" s="23">
        <v>0</v>
      </c>
      <c r="FK479" s="23" t="s">
        <v>782</v>
      </c>
      <c r="FM479" s="23" t="s">
        <v>783</v>
      </c>
      <c r="FN479" s="23" t="s">
        <v>781</v>
      </c>
      <c r="FO479" s="23" t="s">
        <v>2430</v>
      </c>
      <c r="FP479" s="23">
        <v>1</v>
      </c>
      <c r="FQ479" s="23">
        <v>1</v>
      </c>
      <c r="FR479" s="23">
        <v>0</v>
      </c>
      <c r="FS479" s="23">
        <v>0</v>
      </c>
      <c r="FT479" s="23">
        <v>0</v>
      </c>
      <c r="FU479" s="23">
        <v>0</v>
      </c>
      <c r="FV479" s="23">
        <v>0</v>
      </c>
      <c r="FW479" s="23">
        <v>0</v>
      </c>
      <c r="FX479" s="23">
        <v>0</v>
      </c>
      <c r="FY479" s="23">
        <v>0</v>
      </c>
      <c r="FZ479" s="23">
        <v>0</v>
      </c>
      <c r="GA479" s="23">
        <v>0</v>
      </c>
      <c r="GB479" s="23">
        <v>0</v>
      </c>
      <c r="GC479" s="23">
        <v>0</v>
      </c>
      <c r="GF479" s="23" t="s">
        <v>781</v>
      </c>
      <c r="GH479" s="23">
        <v>14000</v>
      </c>
      <c r="GI479" s="23">
        <v>15000</v>
      </c>
      <c r="GJ479" s="23">
        <v>-6.666666666666667</v>
      </c>
      <c r="GK479" s="23">
        <v>-1000</v>
      </c>
      <c r="GM479" s="23" t="s">
        <v>782</v>
      </c>
      <c r="GO479" s="23" t="s">
        <v>783</v>
      </c>
      <c r="GP479" s="23" t="s">
        <v>781</v>
      </c>
      <c r="GQ479" s="23" t="s">
        <v>3918</v>
      </c>
      <c r="GR479" s="23">
        <v>1</v>
      </c>
      <c r="GS479" s="23">
        <v>1</v>
      </c>
      <c r="GT479" s="23">
        <v>0</v>
      </c>
      <c r="GU479" s="23">
        <v>0</v>
      </c>
      <c r="GV479" s="23">
        <v>0</v>
      </c>
      <c r="GW479" s="23">
        <v>0</v>
      </c>
      <c r="GX479" s="23">
        <v>0</v>
      </c>
      <c r="GY479" s="23">
        <v>1</v>
      </c>
      <c r="GZ479" s="23">
        <v>0</v>
      </c>
      <c r="HA479" s="23">
        <v>0</v>
      </c>
      <c r="HB479" s="23">
        <v>0</v>
      </c>
      <c r="HC479" s="23">
        <v>0</v>
      </c>
      <c r="HD479" s="23">
        <v>0</v>
      </c>
      <c r="HE479" s="23">
        <v>0</v>
      </c>
      <c r="VD479" s="23" t="s">
        <v>781</v>
      </c>
      <c r="VF479" s="23">
        <v>2000</v>
      </c>
      <c r="VG479" s="23">
        <v>2000</v>
      </c>
      <c r="VI479" s="23">
        <v>2000</v>
      </c>
      <c r="VJ479" s="23">
        <v>0</v>
      </c>
      <c r="VK479" s="23">
        <v>0</v>
      </c>
      <c r="VM479" s="23" t="s">
        <v>782</v>
      </c>
      <c r="VO479" s="23" t="s">
        <v>783</v>
      </c>
      <c r="VP479" s="23" t="s">
        <v>781</v>
      </c>
      <c r="VQ479" s="23" t="s">
        <v>2430</v>
      </c>
      <c r="VR479" s="23">
        <v>1</v>
      </c>
      <c r="VS479" s="23">
        <v>1</v>
      </c>
      <c r="VT479" s="23">
        <v>0</v>
      </c>
      <c r="VU479" s="23">
        <v>0</v>
      </c>
      <c r="VV479" s="23">
        <v>0</v>
      </c>
      <c r="VW479" s="23">
        <v>0</v>
      </c>
      <c r="VX479" s="23">
        <v>0</v>
      </c>
      <c r="VY479" s="23">
        <v>0</v>
      </c>
      <c r="VZ479" s="23">
        <v>0</v>
      </c>
      <c r="WA479" s="23">
        <v>0</v>
      </c>
      <c r="WB479" s="23">
        <v>0</v>
      </c>
      <c r="WC479" s="23">
        <v>0</v>
      </c>
      <c r="WD479" s="23">
        <v>0</v>
      </c>
      <c r="WE479" s="23">
        <v>0</v>
      </c>
      <c r="WH479" s="23" t="s">
        <v>781</v>
      </c>
      <c r="WJ479" s="23">
        <v>2500</v>
      </c>
      <c r="WK479" s="23">
        <v>2500</v>
      </c>
      <c r="WM479" s="23">
        <v>2500</v>
      </c>
      <c r="WN479" s="23">
        <v>0</v>
      </c>
      <c r="WO479" s="23">
        <v>0</v>
      </c>
      <c r="WQ479" s="23" t="s">
        <v>782</v>
      </c>
      <c r="WS479" s="23" t="s">
        <v>783</v>
      </c>
      <c r="WT479" s="23" t="s">
        <v>781</v>
      </c>
      <c r="WU479" s="23" t="s">
        <v>2430</v>
      </c>
      <c r="WV479" s="23">
        <v>1</v>
      </c>
      <c r="WW479" s="23">
        <v>1</v>
      </c>
      <c r="WX479" s="23">
        <v>0</v>
      </c>
      <c r="WY479" s="23">
        <v>0</v>
      </c>
      <c r="WZ479" s="23">
        <v>0</v>
      </c>
      <c r="XA479" s="23">
        <v>0</v>
      </c>
      <c r="XB479" s="23">
        <v>0</v>
      </c>
      <c r="XC479" s="23">
        <v>0</v>
      </c>
      <c r="XD479" s="23">
        <v>0</v>
      </c>
      <c r="XE479" s="23">
        <v>0</v>
      </c>
      <c r="XF479" s="23">
        <v>0</v>
      </c>
      <c r="XG479" s="23">
        <v>0</v>
      </c>
      <c r="XH479" s="23">
        <v>0</v>
      </c>
      <c r="XI479" s="23">
        <v>0</v>
      </c>
      <c r="AAB479" s="23" t="s">
        <v>2171</v>
      </c>
      <c r="AAC479" s="25">
        <v>173311175</v>
      </c>
      <c r="AAD479" s="23">
        <v>44309.572476851863</v>
      </c>
      <c r="AAF479" s="23" t="s">
        <v>2172</v>
      </c>
      <c r="AAG479" s="23" t="s">
        <v>2173</v>
      </c>
      <c r="AAJ479" s="23">
        <v>604</v>
      </c>
    </row>
    <row r="480" spans="1:712" x14ac:dyDescent="0.3">
      <c r="A480" s="23" t="s">
        <v>3919</v>
      </c>
      <c r="B480" s="25">
        <v>44309.408607662037</v>
      </c>
      <c r="C480" s="25">
        <v>44309.416459201377</v>
      </c>
      <c r="D480" s="25">
        <v>44309</v>
      </c>
      <c r="E480" s="23" t="s">
        <v>3857</v>
      </c>
      <c r="F480" s="23" t="s">
        <v>833</v>
      </c>
      <c r="G480" s="25">
        <v>44309</v>
      </c>
      <c r="H480" s="23" t="s">
        <v>834</v>
      </c>
      <c r="I480" s="23" t="s">
        <v>835</v>
      </c>
      <c r="J480" s="23" t="s">
        <v>836</v>
      </c>
      <c r="K480" s="23" t="s">
        <v>835</v>
      </c>
      <c r="L480" s="23" t="s">
        <v>793</v>
      </c>
      <c r="M480" s="23" t="s">
        <v>3920</v>
      </c>
      <c r="N480" s="23" t="s">
        <v>3921</v>
      </c>
      <c r="O480" s="23">
        <v>1</v>
      </c>
      <c r="P480" s="23">
        <v>0</v>
      </c>
      <c r="Q480" s="23">
        <v>1</v>
      </c>
      <c r="R480" s="23">
        <v>1</v>
      </c>
      <c r="S480" s="23">
        <v>1</v>
      </c>
      <c r="T480" s="23">
        <v>0</v>
      </c>
      <c r="U480" s="23">
        <v>0</v>
      </c>
      <c r="V480" s="23">
        <v>0</v>
      </c>
      <c r="W480" s="23">
        <v>0</v>
      </c>
      <c r="X480" s="23">
        <v>0</v>
      </c>
      <c r="Y480" s="23">
        <v>0</v>
      </c>
      <c r="Z480" s="23">
        <v>0</v>
      </c>
      <c r="AA480" s="23">
        <v>0</v>
      </c>
      <c r="AB480" s="23">
        <v>0</v>
      </c>
      <c r="AC480" s="23">
        <v>0</v>
      </c>
      <c r="AD480" s="23">
        <v>0</v>
      </c>
      <c r="AE480" s="23">
        <v>0</v>
      </c>
      <c r="AF480" s="23">
        <v>0</v>
      </c>
      <c r="AG480" s="23">
        <v>1</v>
      </c>
      <c r="AH480" s="23">
        <v>1</v>
      </c>
      <c r="AI480" s="23">
        <v>0</v>
      </c>
      <c r="AJ480" s="23">
        <v>0</v>
      </c>
      <c r="AK480" s="23">
        <v>0</v>
      </c>
      <c r="AL480" s="23" t="s">
        <v>781</v>
      </c>
      <c r="AN480" s="23">
        <v>2000</v>
      </c>
      <c r="AO480" s="23">
        <v>2000</v>
      </c>
      <c r="AQ480" s="23">
        <v>2000</v>
      </c>
      <c r="AR480" s="23">
        <v>0</v>
      </c>
      <c r="AS480" s="23">
        <v>0</v>
      </c>
      <c r="AU480" s="23" t="s">
        <v>782</v>
      </c>
      <c r="AW480" s="23" t="s">
        <v>783</v>
      </c>
      <c r="AX480" s="23" t="s">
        <v>781</v>
      </c>
      <c r="AY480" s="23" t="s">
        <v>2430</v>
      </c>
      <c r="AZ480" s="23">
        <v>1</v>
      </c>
      <c r="BA480" s="23">
        <v>1</v>
      </c>
      <c r="BB480" s="23">
        <v>0</v>
      </c>
      <c r="BC480" s="23">
        <v>0</v>
      </c>
      <c r="BD480" s="23">
        <v>0</v>
      </c>
      <c r="BE480" s="23">
        <v>0</v>
      </c>
      <c r="BF480" s="23">
        <v>0</v>
      </c>
      <c r="BG480" s="23">
        <v>0</v>
      </c>
      <c r="BH480" s="23">
        <v>0</v>
      </c>
      <c r="BI480" s="23">
        <v>0</v>
      </c>
      <c r="BJ480" s="23">
        <v>0</v>
      </c>
      <c r="BK480" s="23">
        <v>0</v>
      </c>
      <c r="BL480" s="23">
        <v>0</v>
      </c>
      <c r="BM480" s="23">
        <v>0</v>
      </c>
      <c r="CT480" s="23" t="s">
        <v>781</v>
      </c>
      <c r="CV480" s="23">
        <v>3000</v>
      </c>
      <c r="CW480" s="23">
        <v>3000</v>
      </c>
      <c r="CY480" s="23">
        <v>3000</v>
      </c>
      <c r="CZ480" s="23">
        <v>0</v>
      </c>
      <c r="DA480" s="23">
        <v>0</v>
      </c>
      <c r="DC480" s="23" t="s">
        <v>782</v>
      </c>
      <c r="DE480" s="23" t="s">
        <v>783</v>
      </c>
      <c r="DF480" s="23" t="s">
        <v>781</v>
      </c>
      <c r="DG480" s="23" t="s">
        <v>2430</v>
      </c>
      <c r="DH480" s="23">
        <v>1</v>
      </c>
      <c r="DI480" s="23">
        <v>1</v>
      </c>
      <c r="DJ480" s="23">
        <v>0</v>
      </c>
      <c r="DK480" s="23">
        <v>0</v>
      </c>
      <c r="DL480" s="23">
        <v>0</v>
      </c>
      <c r="DM480" s="23">
        <v>0</v>
      </c>
      <c r="DN480" s="23">
        <v>0</v>
      </c>
      <c r="DO480" s="23">
        <v>0</v>
      </c>
      <c r="DP480" s="23">
        <v>0</v>
      </c>
      <c r="DQ480" s="23">
        <v>0</v>
      </c>
      <c r="DR480" s="23">
        <v>0</v>
      </c>
      <c r="DS480" s="23">
        <v>0</v>
      </c>
      <c r="DT480" s="23">
        <v>0</v>
      </c>
      <c r="DU480" s="23">
        <v>0</v>
      </c>
      <c r="DX480" s="23" t="s">
        <v>781</v>
      </c>
      <c r="DZ480" s="23">
        <v>5000</v>
      </c>
      <c r="EA480" s="23">
        <v>5000</v>
      </c>
      <c r="EC480" s="23">
        <v>5000</v>
      </c>
      <c r="ED480" s="23">
        <v>0</v>
      </c>
      <c r="EE480" s="23">
        <v>0</v>
      </c>
      <c r="EG480" s="23" t="s">
        <v>782</v>
      </c>
      <c r="EI480" s="23" t="s">
        <v>827</v>
      </c>
      <c r="EJ480" s="23" t="s">
        <v>781</v>
      </c>
      <c r="EK480" s="23" t="s">
        <v>2430</v>
      </c>
      <c r="EL480" s="23">
        <v>1</v>
      </c>
      <c r="EM480" s="23">
        <v>1</v>
      </c>
      <c r="EN480" s="23">
        <v>0</v>
      </c>
      <c r="EO480" s="23">
        <v>0</v>
      </c>
      <c r="EP480" s="23">
        <v>0</v>
      </c>
      <c r="EQ480" s="23">
        <v>0</v>
      </c>
      <c r="ER480" s="23">
        <v>0</v>
      </c>
      <c r="ES480" s="23">
        <v>0</v>
      </c>
      <c r="ET480" s="23">
        <v>0</v>
      </c>
      <c r="EU480" s="23">
        <v>0</v>
      </c>
      <c r="EV480" s="23">
        <v>0</v>
      </c>
      <c r="EW480" s="23">
        <v>0</v>
      </c>
      <c r="EX480" s="23">
        <v>0</v>
      </c>
      <c r="EY480" s="23">
        <v>0</v>
      </c>
      <c r="FB480" s="23" t="s">
        <v>781</v>
      </c>
      <c r="FD480" s="23">
        <v>3500</v>
      </c>
      <c r="FE480" s="23">
        <v>3500</v>
      </c>
      <c r="FG480" s="23">
        <v>3500</v>
      </c>
      <c r="FH480" s="23">
        <v>0</v>
      </c>
      <c r="FI480" s="23">
        <v>0</v>
      </c>
      <c r="FK480" s="23" t="s">
        <v>782</v>
      </c>
      <c r="FM480" s="23" t="s">
        <v>821</v>
      </c>
      <c r="FN480" s="23" t="s">
        <v>781</v>
      </c>
      <c r="FO480" s="23" t="s">
        <v>3896</v>
      </c>
      <c r="FP480" s="23">
        <v>1</v>
      </c>
      <c r="FQ480" s="23">
        <v>1</v>
      </c>
      <c r="FR480" s="23">
        <v>0</v>
      </c>
      <c r="FS480" s="23">
        <v>0</v>
      </c>
      <c r="FT480" s="23">
        <v>0</v>
      </c>
      <c r="FU480" s="23">
        <v>0</v>
      </c>
      <c r="FV480" s="23">
        <v>0</v>
      </c>
      <c r="FW480" s="23">
        <v>0</v>
      </c>
      <c r="FX480" s="23">
        <v>0</v>
      </c>
      <c r="FY480" s="23">
        <v>1</v>
      </c>
      <c r="FZ480" s="23">
        <v>0</v>
      </c>
      <c r="GA480" s="23">
        <v>0</v>
      </c>
      <c r="GB480" s="23">
        <v>0</v>
      </c>
      <c r="GC480" s="23">
        <v>0</v>
      </c>
      <c r="VD480" s="23" t="s">
        <v>781</v>
      </c>
      <c r="VF480" s="23">
        <v>2000</v>
      </c>
      <c r="VG480" s="23">
        <v>2000</v>
      </c>
      <c r="VI480" s="23">
        <v>2000</v>
      </c>
      <c r="VJ480" s="23">
        <v>0</v>
      </c>
      <c r="VK480" s="23">
        <v>0</v>
      </c>
      <c r="VM480" s="23" t="s">
        <v>782</v>
      </c>
      <c r="VO480" s="23" t="s">
        <v>783</v>
      </c>
      <c r="VP480" s="23" t="s">
        <v>781</v>
      </c>
      <c r="VQ480" s="23" t="s">
        <v>2430</v>
      </c>
      <c r="VR480" s="23">
        <v>1</v>
      </c>
      <c r="VS480" s="23">
        <v>1</v>
      </c>
      <c r="VT480" s="23">
        <v>0</v>
      </c>
      <c r="VU480" s="23">
        <v>0</v>
      </c>
      <c r="VV480" s="23">
        <v>0</v>
      </c>
      <c r="VW480" s="23">
        <v>0</v>
      </c>
      <c r="VX480" s="23">
        <v>0</v>
      </c>
      <c r="VY480" s="23">
        <v>0</v>
      </c>
      <c r="VZ480" s="23">
        <v>0</v>
      </c>
      <c r="WA480" s="23">
        <v>0</v>
      </c>
      <c r="WB480" s="23">
        <v>0</v>
      </c>
      <c r="WC480" s="23">
        <v>0</v>
      </c>
      <c r="WD480" s="23">
        <v>0</v>
      </c>
      <c r="WE480" s="23">
        <v>0</v>
      </c>
      <c r="WH480" s="23" t="s">
        <v>781</v>
      </c>
      <c r="WJ480" s="23">
        <v>2500</v>
      </c>
      <c r="WK480" s="23">
        <v>2500</v>
      </c>
      <c r="WM480" s="23">
        <v>2500</v>
      </c>
      <c r="WN480" s="23">
        <v>0</v>
      </c>
      <c r="WO480" s="23">
        <v>0</v>
      </c>
      <c r="WQ480" s="23" t="s">
        <v>782</v>
      </c>
      <c r="WS480" s="23" t="s">
        <v>783</v>
      </c>
      <c r="WT480" s="23" t="s">
        <v>781</v>
      </c>
      <c r="WU480" s="23" t="s">
        <v>3896</v>
      </c>
      <c r="WV480" s="23">
        <v>1</v>
      </c>
      <c r="WW480" s="23">
        <v>1</v>
      </c>
      <c r="WX480" s="23">
        <v>0</v>
      </c>
      <c r="WY480" s="23">
        <v>0</v>
      </c>
      <c r="WZ480" s="23">
        <v>0</v>
      </c>
      <c r="XA480" s="23">
        <v>0</v>
      </c>
      <c r="XB480" s="23">
        <v>0</v>
      </c>
      <c r="XC480" s="23">
        <v>0</v>
      </c>
      <c r="XD480" s="23">
        <v>0</v>
      </c>
      <c r="XE480" s="23">
        <v>1</v>
      </c>
      <c r="XF480" s="23">
        <v>0</v>
      </c>
      <c r="XG480" s="23">
        <v>0</v>
      </c>
      <c r="XH480" s="23">
        <v>0</v>
      </c>
      <c r="XI480" s="23">
        <v>0</v>
      </c>
      <c r="AAB480" s="23" t="s">
        <v>2171</v>
      </c>
      <c r="AAC480" s="25">
        <v>173311234</v>
      </c>
      <c r="AAD480" s="23">
        <v>44309.572708333333</v>
      </c>
      <c r="AAF480" s="23" t="s">
        <v>2172</v>
      </c>
      <c r="AAG480" s="23" t="s">
        <v>2173</v>
      </c>
      <c r="AAJ480" s="23">
        <v>605</v>
      </c>
    </row>
    <row r="481" spans="1:712" x14ac:dyDescent="0.3">
      <c r="A481" s="23" t="s">
        <v>3922</v>
      </c>
      <c r="B481" s="25">
        <v>44308.492508715281</v>
      </c>
      <c r="C481" s="25">
        <v>44308.520723506939</v>
      </c>
      <c r="D481" s="25">
        <v>44308</v>
      </c>
      <c r="E481" s="23" t="s">
        <v>3864</v>
      </c>
      <c r="F481" s="23" t="s">
        <v>833</v>
      </c>
      <c r="G481" s="25">
        <v>44308</v>
      </c>
      <c r="H481" s="23" t="s">
        <v>834</v>
      </c>
      <c r="I481" s="23" t="s">
        <v>835</v>
      </c>
      <c r="J481" s="23" t="s">
        <v>836</v>
      </c>
      <c r="K481" s="23" t="s">
        <v>835</v>
      </c>
      <c r="L481" s="23" t="s">
        <v>793</v>
      </c>
      <c r="M481" s="23" t="s">
        <v>3923</v>
      </c>
      <c r="N481" s="23" t="s">
        <v>3907</v>
      </c>
      <c r="O481" s="23">
        <v>0</v>
      </c>
      <c r="P481" s="23">
        <v>0</v>
      </c>
      <c r="Q481" s="23">
        <v>0</v>
      </c>
      <c r="R481" s="23">
        <v>0</v>
      </c>
      <c r="S481" s="23">
        <v>0</v>
      </c>
      <c r="T481" s="23">
        <v>0</v>
      </c>
      <c r="U481" s="23">
        <v>0</v>
      </c>
      <c r="V481" s="23">
        <v>0</v>
      </c>
      <c r="W481" s="23">
        <v>0</v>
      </c>
      <c r="X481" s="23">
        <v>0</v>
      </c>
      <c r="Y481" s="23">
        <v>0</v>
      </c>
      <c r="Z481" s="23">
        <v>0</v>
      </c>
      <c r="AA481" s="23">
        <v>0</v>
      </c>
      <c r="AB481" s="23">
        <v>1</v>
      </c>
      <c r="AC481" s="23">
        <v>1</v>
      </c>
      <c r="AD481" s="23">
        <v>0</v>
      </c>
      <c r="AE481" s="23">
        <v>1</v>
      </c>
      <c r="AF481" s="23">
        <v>1</v>
      </c>
      <c r="AG481" s="23">
        <v>0</v>
      </c>
      <c r="AH481" s="23">
        <v>0</v>
      </c>
      <c r="AI481" s="23">
        <v>0</v>
      </c>
      <c r="AJ481" s="23">
        <v>0</v>
      </c>
      <c r="AK481" s="23">
        <v>0</v>
      </c>
      <c r="QN481" s="23" t="s">
        <v>781</v>
      </c>
      <c r="QP481" s="23">
        <v>2000</v>
      </c>
      <c r="QQ481" s="23">
        <v>2000</v>
      </c>
      <c r="QS481" s="23">
        <v>1500</v>
      </c>
      <c r="QT481" s="23">
        <v>33.333333333333329</v>
      </c>
      <c r="QU481" s="23">
        <v>500</v>
      </c>
      <c r="QV481" s="23" t="s">
        <v>3924</v>
      </c>
      <c r="QW481" s="23" t="s">
        <v>782</v>
      </c>
      <c r="QY481" s="23" t="s">
        <v>783</v>
      </c>
      <c r="QZ481" s="23" t="s">
        <v>781</v>
      </c>
      <c r="RA481" s="23" t="s">
        <v>3909</v>
      </c>
      <c r="RB481" s="23">
        <v>0</v>
      </c>
      <c r="RC481" s="23">
        <v>1</v>
      </c>
      <c r="RD481" s="23">
        <v>0</v>
      </c>
      <c r="RE481" s="23">
        <v>0</v>
      </c>
      <c r="RF481" s="23">
        <v>0</v>
      </c>
      <c r="RG481" s="23">
        <v>0</v>
      </c>
      <c r="RH481" s="23">
        <v>0</v>
      </c>
      <c r="RI481" s="23">
        <v>1</v>
      </c>
      <c r="RJ481" s="23">
        <v>0</v>
      </c>
      <c r="RK481" s="23">
        <v>1</v>
      </c>
      <c r="RL481" s="23">
        <v>0</v>
      </c>
      <c r="RM481" s="23">
        <v>0</v>
      </c>
      <c r="RN481" s="23">
        <v>0</v>
      </c>
      <c r="RO481" s="23">
        <v>0</v>
      </c>
      <c r="RR481" s="23" t="s">
        <v>786</v>
      </c>
      <c r="RT481" s="23">
        <v>200</v>
      </c>
      <c r="RU481" s="23">
        <v>200</v>
      </c>
      <c r="RW481" s="23">
        <v>200</v>
      </c>
      <c r="RX481" s="23">
        <v>0</v>
      </c>
      <c r="RY481" s="23">
        <v>0</v>
      </c>
      <c r="SA481" s="23" t="s">
        <v>796</v>
      </c>
      <c r="SB481" s="23" t="s">
        <v>873</v>
      </c>
      <c r="SD481" s="23" t="s">
        <v>785</v>
      </c>
      <c r="SV481" s="23" t="s">
        <v>786</v>
      </c>
      <c r="SX481" s="23">
        <v>150</v>
      </c>
      <c r="SY481" s="23">
        <v>150</v>
      </c>
      <c r="TA481" s="23">
        <v>150</v>
      </c>
      <c r="TB481" s="23">
        <v>0</v>
      </c>
      <c r="TC481" s="23">
        <v>0</v>
      </c>
      <c r="TE481" s="23" t="s">
        <v>796</v>
      </c>
      <c r="TF481" s="23" t="s">
        <v>806</v>
      </c>
      <c r="TH481" s="23" t="s">
        <v>781</v>
      </c>
      <c r="TI481" s="23" t="s">
        <v>839</v>
      </c>
      <c r="TJ481" s="23">
        <v>0</v>
      </c>
      <c r="TK481" s="23">
        <v>0</v>
      </c>
      <c r="TL481" s="23">
        <v>0</v>
      </c>
      <c r="TM481" s="23">
        <v>0</v>
      </c>
      <c r="TN481" s="23">
        <v>0</v>
      </c>
      <c r="TO481" s="23">
        <v>0</v>
      </c>
      <c r="TP481" s="23">
        <v>0</v>
      </c>
      <c r="TQ481" s="23">
        <v>1</v>
      </c>
      <c r="TR481" s="23">
        <v>0</v>
      </c>
      <c r="TS481" s="23">
        <v>0</v>
      </c>
      <c r="TT481" s="23">
        <v>0</v>
      </c>
      <c r="TU481" s="23">
        <v>0</v>
      </c>
      <c r="TV481" s="23">
        <v>0</v>
      </c>
      <c r="TW481" s="23">
        <v>0</v>
      </c>
      <c r="TZ481" s="23" t="s">
        <v>781</v>
      </c>
      <c r="UB481" s="23">
        <v>250</v>
      </c>
      <c r="UC481" s="23">
        <v>250</v>
      </c>
      <c r="UE481" s="23">
        <v>250</v>
      </c>
      <c r="UF481" s="23">
        <v>0</v>
      </c>
      <c r="UG481" s="23">
        <v>0</v>
      </c>
      <c r="UI481" s="23" t="s">
        <v>782</v>
      </c>
      <c r="UK481" s="23" t="s">
        <v>783</v>
      </c>
      <c r="UL481" s="23" t="s">
        <v>781</v>
      </c>
      <c r="UM481" s="23" t="s">
        <v>811</v>
      </c>
      <c r="UN481" s="23">
        <v>0</v>
      </c>
      <c r="UO481" s="23">
        <v>0</v>
      </c>
      <c r="UP481" s="23">
        <v>0</v>
      </c>
      <c r="UQ481" s="23">
        <v>0</v>
      </c>
      <c r="UR481" s="23">
        <v>0</v>
      </c>
      <c r="US481" s="23">
        <v>0</v>
      </c>
      <c r="UT481" s="23">
        <v>0</v>
      </c>
      <c r="UU481" s="23">
        <v>0</v>
      </c>
      <c r="UV481" s="23">
        <v>0</v>
      </c>
      <c r="UW481" s="23">
        <v>0</v>
      </c>
      <c r="UX481" s="23">
        <v>0</v>
      </c>
      <c r="UY481" s="23">
        <v>0</v>
      </c>
      <c r="UZ481" s="23">
        <v>1</v>
      </c>
      <c r="VA481" s="23">
        <v>0</v>
      </c>
      <c r="VC481" s="23" t="s">
        <v>3925</v>
      </c>
      <c r="AAB481" s="23" t="s">
        <v>2171</v>
      </c>
      <c r="AAC481" s="25">
        <v>173311253</v>
      </c>
      <c r="AAD481" s="23">
        <v>44309.572754629633</v>
      </c>
      <c r="AAF481" s="23" t="s">
        <v>2172</v>
      </c>
      <c r="AAG481" s="23" t="s">
        <v>2173</v>
      </c>
      <c r="AAJ481" s="23">
        <v>606</v>
      </c>
    </row>
    <row r="482" spans="1:712" x14ac:dyDescent="0.3">
      <c r="A482" s="23" t="s">
        <v>3926</v>
      </c>
      <c r="B482" s="25">
        <v>44308.520818321762</v>
      </c>
      <c r="C482" s="25">
        <v>44308.530246608803</v>
      </c>
      <c r="D482" s="25">
        <v>44308</v>
      </c>
      <c r="E482" s="23" t="s">
        <v>3864</v>
      </c>
      <c r="F482" s="23" t="s">
        <v>833</v>
      </c>
      <c r="G482" s="25">
        <v>44308</v>
      </c>
      <c r="H482" s="23" t="s">
        <v>834</v>
      </c>
      <c r="I482" s="23" t="s">
        <v>835</v>
      </c>
      <c r="J482" s="23" t="s">
        <v>836</v>
      </c>
      <c r="K482" s="23" t="s">
        <v>835</v>
      </c>
      <c r="L482" s="23" t="s">
        <v>793</v>
      </c>
      <c r="M482" s="23" t="s">
        <v>3927</v>
      </c>
      <c r="N482" s="23" t="s">
        <v>3907</v>
      </c>
      <c r="O482" s="23">
        <v>0</v>
      </c>
      <c r="P482" s="23">
        <v>0</v>
      </c>
      <c r="Q482" s="23">
        <v>0</v>
      </c>
      <c r="R482" s="23">
        <v>0</v>
      </c>
      <c r="S482" s="23">
        <v>0</v>
      </c>
      <c r="T482" s="23">
        <v>0</v>
      </c>
      <c r="U482" s="23">
        <v>0</v>
      </c>
      <c r="V482" s="23">
        <v>0</v>
      </c>
      <c r="W482" s="23">
        <v>0</v>
      </c>
      <c r="X482" s="23">
        <v>0</v>
      </c>
      <c r="Y482" s="23">
        <v>0</v>
      </c>
      <c r="Z482" s="23">
        <v>0</v>
      </c>
      <c r="AA482" s="23">
        <v>0</v>
      </c>
      <c r="AB482" s="23">
        <v>1</v>
      </c>
      <c r="AC482" s="23">
        <v>1</v>
      </c>
      <c r="AD482" s="23">
        <v>0</v>
      </c>
      <c r="AE482" s="23">
        <v>1</v>
      </c>
      <c r="AF482" s="23">
        <v>1</v>
      </c>
      <c r="AG482" s="23">
        <v>0</v>
      </c>
      <c r="AH482" s="23">
        <v>0</v>
      </c>
      <c r="AI482" s="23">
        <v>0</v>
      </c>
      <c r="AJ482" s="23">
        <v>0</v>
      </c>
      <c r="AK482" s="23">
        <v>0</v>
      </c>
      <c r="QN482" s="23" t="s">
        <v>781</v>
      </c>
      <c r="QP482" s="23">
        <v>2000</v>
      </c>
      <c r="QQ482" s="23">
        <v>2000</v>
      </c>
      <c r="QS482" s="23">
        <v>1500</v>
      </c>
      <c r="QT482" s="23">
        <v>33.333333333333329</v>
      </c>
      <c r="QU482" s="23">
        <v>500</v>
      </c>
      <c r="QV482" s="23" t="s">
        <v>3298</v>
      </c>
      <c r="QW482" s="23" t="s">
        <v>782</v>
      </c>
      <c r="QY482" s="23" t="s">
        <v>821</v>
      </c>
      <c r="QZ482" s="23" t="s">
        <v>781</v>
      </c>
      <c r="RR482" s="23" t="s">
        <v>786</v>
      </c>
      <c r="RT482" s="23">
        <v>200</v>
      </c>
      <c r="RU482" s="23">
        <v>200</v>
      </c>
      <c r="RW482" s="23">
        <v>200</v>
      </c>
      <c r="RX482" s="23">
        <v>0</v>
      </c>
      <c r="RY482" s="23">
        <v>0</v>
      </c>
      <c r="SA482" s="23" t="s">
        <v>782</v>
      </c>
      <c r="SC482" s="23" t="s">
        <v>821</v>
      </c>
      <c r="SD482" s="23" t="s">
        <v>781</v>
      </c>
      <c r="SE482" s="23" t="s">
        <v>3928</v>
      </c>
      <c r="SF482" s="23">
        <v>0</v>
      </c>
      <c r="SG482" s="23">
        <v>1</v>
      </c>
      <c r="SH482" s="23">
        <v>0</v>
      </c>
      <c r="SI482" s="23">
        <v>0</v>
      </c>
      <c r="SJ482" s="23">
        <v>0</v>
      </c>
      <c r="SK482" s="23">
        <v>1</v>
      </c>
      <c r="SL482" s="23">
        <v>0</v>
      </c>
      <c r="SM482" s="23">
        <v>1</v>
      </c>
      <c r="SN482" s="23">
        <v>0</v>
      </c>
      <c r="SO482" s="23">
        <v>0</v>
      </c>
      <c r="SP482" s="23">
        <v>0</v>
      </c>
      <c r="SQ482" s="23">
        <v>0</v>
      </c>
      <c r="SR482" s="23">
        <v>0</v>
      </c>
      <c r="SS482" s="23">
        <v>0</v>
      </c>
      <c r="SV482" s="23" t="s">
        <v>786</v>
      </c>
      <c r="SX482" s="23">
        <v>150</v>
      </c>
      <c r="SY482" s="23">
        <v>150</v>
      </c>
      <c r="TA482" s="23">
        <v>150</v>
      </c>
      <c r="TB482" s="23">
        <v>0</v>
      </c>
      <c r="TC482" s="23">
        <v>0</v>
      </c>
      <c r="TE482" s="23" t="s">
        <v>796</v>
      </c>
      <c r="TF482" s="23" t="s">
        <v>806</v>
      </c>
      <c r="TH482" s="23" t="s">
        <v>785</v>
      </c>
      <c r="TZ482" s="23" t="s">
        <v>781</v>
      </c>
      <c r="UB482" s="23">
        <v>250</v>
      </c>
      <c r="UC482" s="23">
        <v>250</v>
      </c>
      <c r="UE482" s="23">
        <v>250</v>
      </c>
      <c r="UF482" s="23">
        <v>0</v>
      </c>
      <c r="UG482" s="23">
        <v>0</v>
      </c>
      <c r="UI482" s="23" t="s">
        <v>782</v>
      </c>
      <c r="UK482" s="23" t="s">
        <v>783</v>
      </c>
      <c r="UL482" s="23" t="s">
        <v>785</v>
      </c>
      <c r="AAB482" s="23" t="s">
        <v>2171</v>
      </c>
      <c r="AAC482" s="25">
        <v>173311307</v>
      </c>
      <c r="AAD482" s="23">
        <v>44309.572974537034</v>
      </c>
      <c r="AAF482" s="23" t="s">
        <v>2172</v>
      </c>
      <c r="AAG482" s="23" t="s">
        <v>2173</v>
      </c>
      <c r="AAJ482" s="23">
        <v>607</v>
      </c>
    </row>
    <row r="483" spans="1:712" x14ac:dyDescent="0.3">
      <c r="A483" s="23" t="s">
        <v>3929</v>
      </c>
      <c r="B483" s="25">
        <v>44308.533818946758</v>
      </c>
      <c r="C483" s="25">
        <v>44308.542057245373</v>
      </c>
      <c r="D483" s="25">
        <v>44308</v>
      </c>
      <c r="E483" s="23" t="s">
        <v>3864</v>
      </c>
      <c r="F483" s="23" t="s">
        <v>833</v>
      </c>
      <c r="G483" s="25">
        <v>44308</v>
      </c>
      <c r="H483" s="23" t="s">
        <v>834</v>
      </c>
      <c r="I483" s="23" t="s">
        <v>835</v>
      </c>
      <c r="J483" s="23" t="s">
        <v>836</v>
      </c>
      <c r="K483" s="23" t="s">
        <v>835</v>
      </c>
      <c r="L483" s="23" t="s">
        <v>793</v>
      </c>
      <c r="M483" s="23" t="s">
        <v>3930</v>
      </c>
      <c r="N483" s="23" t="s">
        <v>3907</v>
      </c>
      <c r="O483" s="23">
        <v>0</v>
      </c>
      <c r="P483" s="23">
        <v>0</v>
      </c>
      <c r="Q483" s="23">
        <v>0</v>
      </c>
      <c r="R483" s="23">
        <v>0</v>
      </c>
      <c r="S483" s="23">
        <v>0</v>
      </c>
      <c r="T483" s="23">
        <v>0</v>
      </c>
      <c r="U483" s="23">
        <v>0</v>
      </c>
      <c r="V483" s="23">
        <v>0</v>
      </c>
      <c r="W483" s="23">
        <v>0</v>
      </c>
      <c r="X483" s="23">
        <v>0</v>
      </c>
      <c r="Y483" s="23">
        <v>0</v>
      </c>
      <c r="Z483" s="23">
        <v>0</v>
      </c>
      <c r="AA483" s="23">
        <v>0</v>
      </c>
      <c r="AB483" s="23">
        <v>1</v>
      </c>
      <c r="AC483" s="23">
        <v>1</v>
      </c>
      <c r="AD483" s="23">
        <v>0</v>
      </c>
      <c r="AE483" s="23">
        <v>1</v>
      </c>
      <c r="AF483" s="23">
        <v>1</v>
      </c>
      <c r="AG483" s="23">
        <v>0</v>
      </c>
      <c r="AH483" s="23">
        <v>0</v>
      </c>
      <c r="AI483" s="23">
        <v>0</v>
      </c>
      <c r="AJ483" s="23">
        <v>0</v>
      </c>
      <c r="AK483" s="23">
        <v>0</v>
      </c>
      <c r="QN483" s="23" t="s">
        <v>781</v>
      </c>
      <c r="QP483" s="23">
        <v>2000</v>
      </c>
      <c r="QQ483" s="23">
        <v>2000</v>
      </c>
      <c r="QS483" s="23">
        <v>1500</v>
      </c>
      <c r="QT483" s="23">
        <v>33.333333333333329</v>
      </c>
      <c r="QU483" s="23">
        <v>500</v>
      </c>
      <c r="QV483" s="23" t="s">
        <v>3931</v>
      </c>
      <c r="QW483" s="23" t="s">
        <v>782</v>
      </c>
      <c r="QY483" s="23" t="s">
        <v>821</v>
      </c>
      <c r="QZ483" s="23" t="s">
        <v>781</v>
      </c>
      <c r="RA483" s="23" t="s">
        <v>3909</v>
      </c>
      <c r="RB483" s="23">
        <v>0</v>
      </c>
      <c r="RC483" s="23">
        <v>1</v>
      </c>
      <c r="RD483" s="23">
        <v>0</v>
      </c>
      <c r="RE483" s="23">
        <v>0</v>
      </c>
      <c r="RF483" s="23">
        <v>0</v>
      </c>
      <c r="RG483" s="23">
        <v>0</v>
      </c>
      <c r="RH483" s="23">
        <v>0</v>
      </c>
      <c r="RI483" s="23">
        <v>1</v>
      </c>
      <c r="RJ483" s="23">
        <v>0</v>
      </c>
      <c r="RK483" s="23">
        <v>1</v>
      </c>
      <c r="RL483" s="23">
        <v>0</v>
      </c>
      <c r="RM483" s="23">
        <v>0</v>
      </c>
      <c r="RN483" s="23">
        <v>0</v>
      </c>
      <c r="RO483" s="23">
        <v>0</v>
      </c>
      <c r="RR483" s="23" t="s">
        <v>786</v>
      </c>
      <c r="RT483" s="23">
        <v>200</v>
      </c>
      <c r="RU483" s="23">
        <v>200</v>
      </c>
      <c r="RW483" s="23">
        <v>200</v>
      </c>
      <c r="RX483" s="23">
        <v>0</v>
      </c>
      <c r="RY483" s="23">
        <v>0</v>
      </c>
      <c r="SA483" s="23" t="s">
        <v>782</v>
      </c>
      <c r="SC483" s="23" t="s">
        <v>821</v>
      </c>
      <c r="SD483" s="23" t="s">
        <v>781</v>
      </c>
      <c r="SE483" s="23" t="s">
        <v>3928</v>
      </c>
      <c r="SF483" s="23">
        <v>0</v>
      </c>
      <c r="SG483" s="23">
        <v>1</v>
      </c>
      <c r="SH483" s="23">
        <v>0</v>
      </c>
      <c r="SI483" s="23">
        <v>0</v>
      </c>
      <c r="SJ483" s="23">
        <v>0</v>
      </c>
      <c r="SK483" s="23">
        <v>1</v>
      </c>
      <c r="SL483" s="23">
        <v>0</v>
      </c>
      <c r="SM483" s="23">
        <v>1</v>
      </c>
      <c r="SN483" s="23">
        <v>0</v>
      </c>
      <c r="SO483" s="23">
        <v>0</v>
      </c>
      <c r="SP483" s="23">
        <v>0</v>
      </c>
      <c r="SQ483" s="23">
        <v>0</v>
      </c>
      <c r="SR483" s="23">
        <v>0</v>
      </c>
      <c r="SS483" s="23">
        <v>0</v>
      </c>
      <c r="SV483" s="23" t="s">
        <v>786</v>
      </c>
      <c r="SX483" s="23">
        <v>150</v>
      </c>
      <c r="SY483" s="23">
        <v>150</v>
      </c>
      <c r="TA483" s="23">
        <v>150</v>
      </c>
      <c r="TB483" s="23">
        <v>0</v>
      </c>
      <c r="TC483" s="23">
        <v>0</v>
      </c>
      <c r="TE483" s="23" t="s">
        <v>782</v>
      </c>
      <c r="TG483" s="23" t="s">
        <v>783</v>
      </c>
      <c r="TH483" s="23" t="s">
        <v>785</v>
      </c>
      <c r="TZ483" s="23" t="s">
        <v>781</v>
      </c>
      <c r="UB483" s="23">
        <v>250</v>
      </c>
      <c r="UC483" s="23">
        <v>250</v>
      </c>
      <c r="UE483" s="23">
        <v>250</v>
      </c>
      <c r="UF483" s="23">
        <v>0</v>
      </c>
      <c r="UG483" s="23">
        <v>0</v>
      </c>
      <c r="UI483" s="23" t="s">
        <v>796</v>
      </c>
      <c r="UJ483" s="23" t="s">
        <v>806</v>
      </c>
      <c r="UL483" s="23" t="s">
        <v>785</v>
      </c>
      <c r="AAB483" s="23" t="s">
        <v>2171</v>
      </c>
      <c r="AAC483" s="25">
        <v>173311364</v>
      </c>
      <c r="AAD483" s="23">
        <v>44309.573136574079</v>
      </c>
      <c r="AAF483" s="23" t="s">
        <v>2172</v>
      </c>
      <c r="AAG483" s="23" t="s">
        <v>2173</v>
      </c>
      <c r="AAJ483" s="23">
        <v>608</v>
      </c>
    </row>
    <row r="484" spans="1:712" x14ac:dyDescent="0.3">
      <c r="A484" s="23" t="s">
        <v>3932</v>
      </c>
      <c r="B484" s="25">
        <v>44309.353311076389</v>
      </c>
      <c r="C484" s="25">
        <v>44309.363249062502</v>
      </c>
      <c r="D484" s="25">
        <v>44309</v>
      </c>
      <c r="E484" s="23" t="s">
        <v>3864</v>
      </c>
      <c r="F484" s="23" t="s">
        <v>833</v>
      </c>
      <c r="G484" s="25">
        <v>44309</v>
      </c>
      <c r="H484" s="23" t="s">
        <v>834</v>
      </c>
      <c r="I484" s="23" t="s">
        <v>835</v>
      </c>
      <c r="J484" s="23" t="s">
        <v>836</v>
      </c>
      <c r="K484" s="23" t="s">
        <v>835</v>
      </c>
      <c r="L484" s="23" t="s">
        <v>793</v>
      </c>
      <c r="M484" s="23" t="s">
        <v>3933</v>
      </c>
      <c r="N484" s="23" t="s">
        <v>3921</v>
      </c>
      <c r="O484" s="23">
        <v>1</v>
      </c>
      <c r="P484" s="23">
        <v>0</v>
      </c>
      <c r="Q484" s="23">
        <v>1</v>
      </c>
      <c r="R484" s="23">
        <v>1</v>
      </c>
      <c r="S484" s="23">
        <v>1</v>
      </c>
      <c r="T484" s="23">
        <v>0</v>
      </c>
      <c r="U484" s="23">
        <v>0</v>
      </c>
      <c r="V484" s="23">
        <v>0</v>
      </c>
      <c r="W484" s="23">
        <v>0</v>
      </c>
      <c r="X484" s="23">
        <v>0</v>
      </c>
      <c r="Y484" s="23">
        <v>0</v>
      </c>
      <c r="Z484" s="23">
        <v>0</v>
      </c>
      <c r="AA484" s="23">
        <v>0</v>
      </c>
      <c r="AB484" s="23">
        <v>0</v>
      </c>
      <c r="AC484" s="23">
        <v>0</v>
      </c>
      <c r="AD484" s="23">
        <v>0</v>
      </c>
      <c r="AE484" s="23">
        <v>0</v>
      </c>
      <c r="AF484" s="23">
        <v>0</v>
      </c>
      <c r="AG484" s="23">
        <v>1</v>
      </c>
      <c r="AH484" s="23">
        <v>1</v>
      </c>
      <c r="AI484" s="23">
        <v>0</v>
      </c>
      <c r="AJ484" s="23">
        <v>0</v>
      </c>
      <c r="AK484" s="23">
        <v>0</v>
      </c>
      <c r="AL484" s="23" t="s">
        <v>781</v>
      </c>
      <c r="AN484" s="23">
        <v>2000</v>
      </c>
      <c r="AO484" s="23">
        <v>2000</v>
      </c>
      <c r="AQ484" s="23">
        <v>2000</v>
      </c>
      <c r="AR484" s="23">
        <v>0</v>
      </c>
      <c r="AS484" s="23">
        <v>0</v>
      </c>
      <c r="AU484" s="23" t="s">
        <v>796</v>
      </c>
      <c r="AV484" s="23" t="s">
        <v>806</v>
      </c>
      <c r="AX484" s="23" t="s">
        <v>785</v>
      </c>
      <c r="CT484" s="23" t="s">
        <v>781</v>
      </c>
      <c r="CV484" s="23">
        <v>3000</v>
      </c>
      <c r="CW484" s="23">
        <v>3000</v>
      </c>
      <c r="CY484" s="23">
        <v>3000</v>
      </c>
      <c r="CZ484" s="23">
        <v>0</v>
      </c>
      <c r="DA484" s="23">
        <v>0</v>
      </c>
      <c r="DC484" s="23" t="s">
        <v>796</v>
      </c>
      <c r="DD484" s="23" t="s">
        <v>806</v>
      </c>
      <c r="DF484" s="23" t="s">
        <v>785</v>
      </c>
      <c r="DX484" s="23" t="s">
        <v>781</v>
      </c>
      <c r="DZ484" s="23">
        <v>5000</v>
      </c>
      <c r="EA484" s="23">
        <v>5000</v>
      </c>
      <c r="EC484" s="23">
        <v>5000</v>
      </c>
      <c r="ED484" s="23">
        <v>0</v>
      </c>
      <c r="EE484" s="23">
        <v>0</v>
      </c>
      <c r="EG484" s="23" t="s">
        <v>796</v>
      </c>
      <c r="EH484" s="23" t="s">
        <v>806</v>
      </c>
      <c r="EJ484" s="23" t="s">
        <v>785</v>
      </c>
      <c r="FB484" s="23" t="s">
        <v>781</v>
      </c>
      <c r="FD484" s="23">
        <v>3500</v>
      </c>
      <c r="FE484" s="23">
        <v>3500</v>
      </c>
      <c r="FG484" s="23">
        <v>3500</v>
      </c>
      <c r="FH484" s="23">
        <v>0</v>
      </c>
      <c r="FI484" s="23">
        <v>0</v>
      </c>
      <c r="FK484" s="23" t="s">
        <v>796</v>
      </c>
      <c r="FL484" s="23" t="s">
        <v>806</v>
      </c>
      <c r="FN484" s="23" t="s">
        <v>785</v>
      </c>
      <c r="VD484" s="23" t="s">
        <v>781</v>
      </c>
      <c r="VF484" s="23">
        <v>2000</v>
      </c>
      <c r="VG484" s="23">
        <v>2000</v>
      </c>
      <c r="VI484" s="23">
        <v>2000</v>
      </c>
      <c r="VJ484" s="23">
        <v>0</v>
      </c>
      <c r="VK484" s="23">
        <v>0</v>
      </c>
      <c r="VM484" s="23" t="s">
        <v>796</v>
      </c>
      <c r="VN484" s="23" t="s">
        <v>806</v>
      </c>
      <c r="VP484" s="23" t="s">
        <v>785</v>
      </c>
      <c r="WH484" s="23" t="s">
        <v>781</v>
      </c>
      <c r="WJ484" s="23">
        <v>2500</v>
      </c>
      <c r="WK484" s="23">
        <v>2500</v>
      </c>
      <c r="WM484" s="23">
        <v>2500</v>
      </c>
      <c r="WN484" s="23">
        <v>0</v>
      </c>
      <c r="WO484" s="23">
        <v>0</v>
      </c>
      <c r="WQ484" s="23" t="s">
        <v>782</v>
      </c>
      <c r="WS484" s="23" t="s">
        <v>783</v>
      </c>
      <c r="WT484" s="23" t="s">
        <v>785</v>
      </c>
      <c r="AAB484" s="23" t="s">
        <v>2171</v>
      </c>
      <c r="AAC484" s="25">
        <v>173311460</v>
      </c>
      <c r="AAD484" s="23">
        <v>44309.57340277778</v>
      </c>
      <c r="AAF484" s="23" t="s">
        <v>2172</v>
      </c>
      <c r="AAG484" s="23" t="s">
        <v>2173</v>
      </c>
      <c r="AAJ484" s="23">
        <v>609</v>
      </c>
    </row>
    <row r="485" spans="1:712" x14ac:dyDescent="0.3">
      <c r="A485" s="23" t="s">
        <v>3934</v>
      </c>
      <c r="B485" s="25">
        <v>44309.363383055563</v>
      </c>
      <c r="C485" s="25">
        <v>44309.371665648148</v>
      </c>
      <c r="D485" s="25">
        <v>44309</v>
      </c>
      <c r="E485" s="23" t="s">
        <v>3864</v>
      </c>
      <c r="F485" s="23" t="s">
        <v>833</v>
      </c>
      <c r="G485" s="25">
        <v>44309</v>
      </c>
      <c r="H485" s="23" t="s">
        <v>834</v>
      </c>
      <c r="I485" s="23" t="s">
        <v>835</v>
      </c>
      <c r="J485" s="23" t="s">
        <v>836</v>
      </c>
      <c r="K485" s="23" t="s">
        <v>835</v>
      </c>
      <c r="L485" s="23" t="s">
        <v>793</v>
      </c>
      <c r="M485" s="23" t="s">
        <v>3935</v>
      </c>
      <c r="N485" s="23" t="s">
        <v>3921</v>
      </c>
      <c r="O485" s="23">
        <v>1</v>
      </c>
      <c r="P485" s="23">
        <v>0</v>
      </c>
      <c r="Q485" s="23">
        <v>1</v>
      </c>
      <c r="R485" s="23">
        <v>1</v>
      </c>
      <c r="S485" s="23">
        <v>1</v>
      </c>
      <c r="T485" s="23">
        <v>0</v>
      </c>
      <c r="U485" s="23">
        <v>0</v>
      </c>
      <c r="V485" s="23">
        <v>0</v>
      </c>
      <c r="W485" s="23">
        <v>0</v>
      </c>
      <c r="X485" s="23">
        <v>0</v>
      </c>
      <c r="Y485" s="23">
        <v>0</v>
      </c>
      <c r="Z485" s="23">
        <v>0</v>
      </c>
      <c r="AA485" s="23">
        <v>0</v>
      </c>
      <c r="AB485" s="23">
        <v>0</v>
      </c>
      <c r="AC485" s="23">
        <v>0</v>
      </c>
      <c r="AD485" s="23">
        <v>0</v>
      </c>
      <c r="AE485" s="23">
        <v>0</v>
      </c>
      <c r="AF485" s="23">
        <v>0</v>
      </c>
      <c r="AG485" s="23">
        <v>1</v>
      </c>
      <c r="AH485" s="23">
        <v>1</v>
      </c>
      <c r="AI485" s="23">
        <v>0</v>
      </c>
      <c r="AJ485" s="23">
        <v>0</v>
      </c>
      <c r="AK485" s="23">
        <v>0</v>
      </c>
      <c r="AL485" s="23" t="s">
        <v>781</v>
      </c>
      <c r="AN485" s="23">
        <v>2000</v>
      </c>
      <c r="AO485" s="23">
        <v>2000</v>
      </c>
      <c r="AQ485" s="23">
        <v>2000</v>
      </c>
      <c r="AR485" s="23">
        <v>0</v>
      </c>
      <c r="AS485" s="23">
        <v>0</v>
      </c>
      <c r="AU485" s="23" t="s">
        <v>782</v>
      </c>
      <c r="AW485" s="23" t="s">
        <v>783</v>
      </c>
      <c r="AX485" s="23" t="s">
        <v>785</v>
      </c>
      <c r="CT485" s="23" t="s">
        <v>781</v>
      </c>
      <c r="CV485" s="23">
        <v>3000</v>
      </c>
      <c r="CW485" s="23">
        <v>3000</v>
      </c>
      <c r="CY485" s="23">
        <v>3000</v>
      </c>
      <c r="CZ485" s="23">
        <v>0</v>
      </c>
      <c r="DA485" s="23">
        <v>0</v>
      </c>
      <c r="DC485" s="23" t="s">
        <v>796</v>
      </c>
      <c r="DD485" s="23" t="s">
        <v>806</v>
      </c>
      <c r="DF485" s="23" t="s">
        <v>785</v>
      </c>
      <c r="DX485" s="23" t="s">
        <v>781</v>
      </c>
      <c r="DZ485" s="23">
        <v>5000</v>
      </c>
      <c r="EA485" s="23">
        <v>5000</v>
      </c>
      <c r="EC485" s="23">
        <v>5000</v>
      </c>
      <c r="ED485" s="23">
        <v>0</v>
      </c>
      <c r="EE485" s="23">
        <v>0</v>
      </c>
      <c r="EG485" s="23" t="s">
        <v>782</v>
      </c>
      <c r="EI485" s="23" t="s">
        <v>783</v>
      </c>
      <c r="EJ485" s="23" t="s">
        <v>785</v>
      </c>
      <c r="FB485" s="23" t="s">
        <v>781</v>
      </c>
      <c r="FD485" s="23">
        <v>3500</v>
      </c>
      <c r="FE485" s="23">
        <v>3500</v>
      </c>
      <c r="FG485" s="23">
        <v>3500</v>
      </c>
      <c r="FH485" s="23">
        <v>0</v>
      </c>
      <c r="FI485" s="23">
        <v>0</v>
      </c>
      <c r="FK485" s="23" t="s">
        <v>782</v>
      </c>
      <c r="FM485" s="23" t="s">
        <v>783</v>
      </c>
      <c r="FN485" s="23" t="s">
        <v>785</v>
      </c>
      <c r="VD485" s="23" t="s">
        <v>781</v>
      </c>
      <c r="VF485" s="23">
        <v>2000</v>
      </c>
      <c r="VG485" s="23">
        <v>2000</v>
      </c>
      <c r="VI485" s="23">
        <v>2000</v>
      </c>
      <c r="VJ485" s="23">
        <v>0</v>
      </c>
      <c r="VK485" s="23">
        <v>0</v>
      </c>
      <c r="VM485" s="23" t="s">
        <v>782</v>
      </c>
      <c r="VO485" s="23" t="s">
        <v>783</v>
      </c>
      <c r="VP485" s="23" t="s">
        <v>785</v>
      </c>
      <c r="WH485" s="23" t="s">
        <v>781</v>
      </c>
      <c r="WJ485" s="23">
        <v>2500</v>
      </c>
      <c r="WK485" s="23">
        <v>2500</v>
      </c>
      <c r="WM485" s="23">
        <v>2500</v>
      </c>
      <c r="WN485" s="23">
        <v>0</v>
      </c>
      <c r="WO485" s="23">
        <v>0</v>
      </c>
      <c r="WQ485" s="23" t="s">
        <v>782</v>
      </c>
      <c r="WS485" s="23" t="s">
        <v>850</v>
      </c>
      <c r="WT485" s="23" t="s">
        <v>781</v>
      </c>
      <c r="WU485" s="23" t="s">
        <v>3936</v>
      </c>
      <c r="WV485" s="23">
        <v>0</v>
      </c>
      <c r="WW485" s="23">
        <v>0</v>
      </c>
      <c r="WX485" s="23">
        <v>0</v>
      </c>
      <c r="WY485" s="23">
        <v>0</v>
      </c>
      <c r="WZ485" s="23">
        <v>0</v>
      </c>
      <c r="XA485" s="23">
        <v>0</v>
      </c>
      <c r="XB485" s="23">
        <v>0</v>
      </c>
      <c r="XC485" s="23">
        <v>1</v>
      </c>
      <c r="XD485" s="23">
        <v>0</v>
      </c>
      <c r="XE485" s="23">
        <v>0</v>
      </c>
      <c r="XF485" s="23">
        <v>1</v>
      </c>
      <c r="XG485" s="23">
        <v>0</v>
      </c>
      <c r="XH485" s="23">
        <v>1</v>
      </c>
      <c r="XI485" s="23">
        <v>0</v>
      </c>
      <c r="XK485" s="23" t="s">
        <v>3937</v>
      </c>
      <c r="AAB485" s="23" t="s">
        <v>3938</v>
      </c>
      <c r="AAC485" s="25">
        <v>173311501</v>
      </c>
      <c r="AAD485" s="23">
        <v>44309.573506944449</v>
      </c>
      <c r="AAF485" s="23" t="s">
        <v>2172</v>
      </c>
      <c r="AAG485" s="23" t="s">
        <v>2173</v>
      </c>
      <c r="AAJ485" s="23">
        <v>610</v>
      </c>
    </row>
    <row r="486" spans="1:712" x14ac:dyDescent="0.3">
      <c r="A486" s="23" t="s">
        <v>3939</v>
      </c>
      <c r="B486" s="25">
        <v>44309.371725972218</v>
      </c>
      <c r="C486" s="25">
        <v>44309.578534097222</v>
      </c>
      <c r="D486" s="25">
        <v>44309</v>
      </c>
      <c r="E486" s="23" t="s">
        <v>3864</v>
      </c>
      <c r="F486" s="23" t="s">
        <v>833</v>
      </c>
      <c r="G486" s="25">
        <v>44309</v>
      </c>
      <c r="H486" s="23" t="s">
        <v>834</v>
      </c>
      <c r="I486" s="23" t="s">
        <v>835</v>
      </c>
      <c r="J486" s="23" t="s">
        <v>836</v>
      </c>
      <c r="K486" s="23" t="s">
        <v>835</v>
      </c>
      <c r="L486" s="23" t="s">
        <v>793</v>
      </c>
      <c r="M486" s="23" t="s">
        <v>3940</v>
      </c>
      <c r="N486" s="23" t="s">
        <v>3921</v>
      </c>
      <c r="O486" s="23">
        <v>1</v>
      </c>
      <c r="P486" s="23">
        <v>0</v>
      </c>
      <c r="Q486" s="23">
        <v>1</v>
      </c>
      <c r="R486" s="23">
        <v>1</v>
      </c>
      <c r="S486" s="23">
        <v>1</v>
      </c>
      <c r="T486" s="23">
        <v>0</v>
      </c>
      <c r="U486" s="23">
        <v>0</v>
      </c>
      <c r="V486" s="23">
        <v>0</v>
      </c>
      <c r="W486" s="23">
        <v>0</v>
      </c>
      <c r="X486" s="23">
        <v>0</v>
      </c>
      <c r="Y486" s="23">
        <v>0</v>
      </c>
      <c r="Z486" s="23">
        <v>0</v>
      </c>
      <c r="AA486" s="23">
        <v>0</v>
      </c>
      <c r="AB486" s="23">
        <v>0</v>
      </c>
      <c r="AC486" s="23">
        <v>0</v>
      </c>
      <c r="AD486" s="23">
        <v>0</v>
      </c>
      <c r="AE486" s="23">
        <v>0</v>
      </c>
      <c r="AF486" s="23">
        <v>0</v>
      </c>
      <c r="AG486" s="23">
        <v>1</v>
      </c>
      <c r="AH486" s="23">
        <v>1</v>
      </c>
      <c r="AI486" s="23">
        <v>0</v>
      </c>
      <c r="AJ486" s="23">
        <v>0</v>
      </c>
      <c r="AK486" s="23">
        <v>0</v>
      </c>
      <c r="AL486" s="23" t="s">
        <v>781</v>
      </c>
      <c r="AN486" s="23">
        <v>2000</v>
      </c>
      <c r="AO486" s="23">
        <v>2000</v>
      </c>
      <c r="AQ486" s="23">
        <v>2000</v>
      </c>
      <c r="AR486" s="23">
        <v>0</v>
      </c>
      <c r="AS486" s="23">
        <v>0</v>
      </c>
      <c r="AU486" s="23" t="s">
        <v>782</v>
      </c>
      <c r="AW486" s="23" t="s">
        <v>783</v>
      </c>
      <c r="AX486" s="23" t="s">
        <v>785</v>
      </c>
      <c r="CT486" s="23" t="s">
        <v>781</v>
      </c>
      <c r="CV486" s="23">
        <v>3000</v>
      </c>
      <c r="CW486" s="23">
        <v>3000</v>
      </c>
      <c r="CY486" s="23">
        <v>3000</v>
      </c>
      <c r="CZ486" s="23">
        <v>0</v>
      </c>
      <c r="DA486" s="23">
        <v>0</v>
      </c>
      <c r="DC486" s="23" t="s">
        <v>782</v>
      </c>
      <c r="DE486" s="23" t="s">
        <v>827</v>
      </c>
      <c r="DF486" s="23" t="s">
        <v>785</v>
      </c>
      <c r="DX486" s="23" t="s">
        <v>781</v>
      </c>
      <c r="DZ486" s="23">
        <v>5000</v>
      </c>
      <c r="EA486" s="23">
        <v>5000</v>
      </c>
      <c r="EC486" s="23">
        <v>5000</v>
      </c>
      <c r="ED486" s="23">
        <v>0</v>
      </c>
      <c r="EE486" s="23">
        <v>0</v>
      </c>
      <c r="EG486" s="23" t="s">
        <v>796</v>
      </c>
      <c r="EH486" s="23" t="s">
        <v>806</v>
      </c>
      <c r="EJ486" s="23" t="s">
        <v>785</v>
      </c>
      <c r="FB486" s="23" t="s">
        <v>781</v>
      </c>
      <c r="FD486" s="23">
        <v>3500</v>
      </c>
      <c r="FE486" s="23">
        <v>3500</v>
      </c>
      <c r="FG486" s="23">
        <v>3500</v>
      </c>
      <c r="FH486" s="23">
        <v>0</v>
      </c>
      <c r="FI486" s="23">
        <v>0</v>
      </c>
      <c r="FK486" s="23" t="s">
        <v>782</v>
      </c>
      <c r="FM486" s="23" t="s">
        <v>821</v>
      </c>
      <c r="FN486" s="23" t="s">
        <v>781</v>
      </c>
      <c r="FO486" s="23" t="s">
        <v>3928</v>
      </c>
      <c r="FP486" s="23">
        <v>0</v>
      </c>
      <c r="FQ486" s="23">
        <v>1</v>
      </c>
      <c r="FR486" s="23">
        <v>0</v>
      </c>
      <c r="FS486" s="23">
        <v>0</v>
      </c>
      <c r="FT486" s="23">
        <v>0</v>
      </c>
      <c r="FU486" s="23">
        <v>1</v>
      </c>
      <c r="FV486" s="23">
        <v>0</v>
      </c>
      <c r="FW486" s="23">
        <v>1</v>
      </c>
      <c r="FX486" s="23">
        <v>0</v>
      </c>
      <c r="FY486" s="23">
        <v>0</v>
      </c>
      <c r="FZ486" s="23">
        <v>0</v>
      </c>
      <c r="GA486" s="23">
        <v>0</v>
      </c>
      <c r="GB486" s="23">
        <v>0</v>
      </c>
      <c r="GC486" s="23">
        <v>0</v>
      </c>
      <c r="VD486" s="23" t="s">
        <v>781</v>
      </c>
      <c r="VF486" s="23">
        <v>2000</v>
      </c>
      <c r="VG486" s="23">
        <v>2000</v>
      </c>
      <c r="VI486" s="23">
        <v>2000</v>
      </c>
      <c r="VJ486" s="23">
        <v>0</v>
      </c>
      <c r="VK486" s="23">
        <v>0</v>
      </c>
      <c r="VM486" s="23" t="s">
        <v>782</v>
      </c>
      <c r="VO486" s="23" t="s">
        <v>827</v>
      </c>
      <c r="VP486" s="23" t="s">
        <v>781</v>
      </c>
      <c r="VQ486" s="23" t="s">
        <v>3941</v>
      </c>
      <c r="VR486" s="23">
        <v>0</v>
      </c>
      <c r="VS486" s="23">
        <v>0</v>
      </c>
      <c r="VT486" s="23">
        <v>0</v>
      </c>
      <c r="VU486" s="23">
        <v>0</v>
      </c>
      <c r="VV486" s="23">
        <v>0</v>
      </c>
      <c r="VW486" s="23">
        <v>0</v>
      </c>
      <c r="VX486" s="23">
        <v>0</v>
      </c>
      <c r="VY486" s="23">
        <v>1</v>
      </c>
      <c r="VZ486" s="23">
        <v>0</v>
      </c>
      <c r="WA486" s="23">
        <v>1</v>
      </c>
      <c r="WB486" s="23">
        <v>0</v>
      </c>
      <c r="WC486" s="23">
        <v>0</v>
      </c>
      <c r="WD486" s="23">
        <v>1</v>
      </c>
      <c r="WE486" s="23">
        <v>0</v>
      </c>
      <c r="WG486" s="23" t="s">
        <v>3942</v>
      </c>
      <c r="WH486" s="23" t="s">
        <v>781</v>
      </c>
      <c r="WJ486" s="23">
        <v>2500</v>
      </c>
      <c r="WK486" s="23">
        <v>2500</v>
      </c>
      <c r="WM486" s="23">
        <v>2500</v>
      </c>
      <c r="WN486" s="23">
        <v>0</v>
      </c>
      <c r="WO486" s="23">
        <v>0</v>
      </c>
      <c r="WQ486" s="23" t="s">
        <v>782</v>
      </c>
      <c r="WS486" s="23" t="s">
        <v>783</v>
      </c>
      <c r="WT486" s="23" t="s">
        <v>781</v>
      </c>
      <c r="WU486" s="23" t="s">
        <v>2839</v>
      </c>
      <c r="WV486" s="23">
        <v>0</v>
      </c>
      <c r="WW486" s="23">
        <v>1</v>
      </c>
      <c r="WX486" s="23">
        <v>0</v>
      </c>
      <c r="WY486" s="23">
        <v>0</v>
      </c>
      <c r="WZ486" s="23">
        <v>0</v>
      </c>
      <c r="XA486" s="23">
        <v>0</v>
      </c>
      <c r="XB486" s="23">
        <v>0</v>
      </c>
      <c r="XC486" s="23">
        <v>0</v>
      </c>
      <c r="XD486" s="23">
        <v>0</v>
      </c>
      <c r="XE486" s="23">
        <v>1</v>
      </c>
      <c r="XF486" s="23">
        <v>0</v>
      </c>
      <c r="XG486" s="23">
        <v>0</v>
      </c>
      <c r="XH486" s="23">
        <v>0</v>
      </c>
      <c r="XI486" s="23">
        <v>0</v>
      </c>
      <c r="AAB486" s="23" t="s">
        <v>2171</v>
      </c>
      <c r="AAC486" s="25">
        <v>173313470</v>
      </c>
      <c r="AAD486" s="23">
        <v>44309.579039351862</v>
      </c>
      <c r="AAF486" s="23" t="s">
        <v>2172</v>
      </c>
      <c r="AAG486" s="23" t="s">
        <v>2173</v>
      </c>
      <c r="AAJ486" s="23">
        <v>611</v>
      </c>
    </row>
    <row r="487" spans="1:712" x14ac:dyDescent="0.3">
      <c r="A487" s="23" t="s">
        <v>3943</v>
      </c>
      <c r="B487" s="25">
        <v>44308.395068587968</v>
      </c>
      <c r="C487" s="25">
        <v>44308.399707627323</v>
      </c>
      <c r="D487" s="25">
        <v>44308</v>
      </c>
      <c r="E487" s="23" t="s">
        <v>3857</v>
      </c>
      <c r="F487" s="23" t="s">
        <v>833</v>
      </c>
      <c r="G487" s="25">
        <v>44308</v>
      </c>
      <c r="H487" s="23" t="s">
        <v>834</v>
      </c>
      <c r="I487" s="23" t="s">
        <v>835</v>
      </c>
      <c r="J487" s="23" t="s">
        <v>836</v>
      </c>
      <c r="K487" s="23" t="s">
        <v>835</v>
      </c>
      <c r="L487" s="23" t="s">
        <v>793</v>
      </c>
      <c r="M487" s="23" t="s">
        <v>3944</v>
      </c>
      <c r="N487" s="23" t="s">
        <v>815</v>
      </c>
      <c r="O487" s="23">
        <v>0</v>
      </c>
      <c r="P487" s="23">
        <v>0</v>
      </c>
      <c r="Q487" s="23">
        <v>0</v>
      </c>
      <c r="R487" s="23">
        <v>0</v>
      </c>
      <c r="S487" s="23">
        <v>0</v>
      </c>
      <c r="T487" s="23">
        <v>0</v>
      </c>
      <c r="U487" s="23">
        <v>0</v>
      </c>
      <c r="V487" s="23">
        <v>0</v>
      </c>
      <c r="W487" s="23">
        <v>0</v>
      </c>
      <c r="X487" s="23">
        <v>0</v>
      </c>
      <c r="Y487" s="23">
        <v>0</v>
      </c>
      <c r="Z487" s="23">
        <v>0</v>
      </c>
      <c r="AA487" s="23">
        <v>0</v>
      </c>
      <c r="AB487" s="23">
        <v>0</v>
      </c>
      <c r="AC487" s="23">
        <v>0</v>
      </c>
      <c r="AD487" s="23">
        <v>0</v>
      </c>
      <c r="AE487" s="23">
        <v>0</v>
      </c>
      <c r="AF487" s="23">
        <v>0</v>
      </c>
      <c r="AG487" s="23">
        <v>0</v>
      </c>
      <c r="AH487" s="23">
        <v>0</v>
      </c>
      <c r="AI487" s="23">
        <v>1</v>
      </c>
      <c r="AJ487" s="23">
        <v>0</v>
      </c>
      <c r="AK487" s="23">
        <v>0</v>
      </c>
      <c r="XL487" s="23" t="s">
        <v>781</v>
      </c>
      <c r="XN487" s="23">
        <v>100</v>
      </c>
      <c r="XO487" s="23">
        <v>100</v>
      </c>
      <c r="XP487" s="23">
        <v>0</v>
      </c>
      <c r="XQ487" s="23">
        <v>0</v>
      </c>
      <c r="XS487" s="23" t="s">
        <v>794</v>
      </c>
      <c r="XV487" s="23" t="s">
        <v>785</v>
      </c>
      <c r="AAB487" s="23" t="s">
        <v>2171</v>
      </c>
      <c r="AAC487" s="25">
        <v>173313620</v>
      </c>
      <c r="AAD487" s="23">
        <v>44309.579560185193</v>
      </c>
      <c r="AAF487" s="23" t="s">
        <v>2172</v>
      </c>
      <c r="AAG487" s="23" t="s">
        <v>2173</v>
      </c>
      <c r="AAJ487" s="23">
        <v>612</v>
      </c>
    </row>
    <row r="488" spans="1:712" x14ac:dyDescent="0.3">
      <c r="A488" s="23" t="s">
        <v>3945</v>
      </c>
      <c r="B488" s="25">
        <v>44308.400289861107</v>
      </c>
      <c r="C488" s="25">
        <v>44308.401767962961</v>
      </c>
      <c r="D488" s="25">
        <v>44308</v>
      </c>
      <c r="E488" s="23" t="s">
        <v>3857</v>
      </c>
      <c r="F488" s="23" t="s">
        <v>833</v>
      </c>
      <c r="G488" s="25">
        <v>44308</v>
      </c>
      <c r="H488" s="23" t="s">
        <v>834</v>
      </c>
      <c r="I488" s="23" t="s">
        <v>835</v>
      </c>
      <c r="J488" s="23" t="s">
        <v>836</v>
      </c>
      <c r="K488" s="23" t="s">
        <v>835</v>
      </c>
      <c r="L488" s="23" t="s">
        <v>793</v>
      </c>
      <c r="M488" s="23" t="s">
        <v>3946</v>
      </c>
      <c r="N488" s="23" t="s">
        <v>815</v>
      </c>
      <c r="O488" s="23">
        <v>0</v>
      </c>
      <c r="P488" s="23">
        <v>0</v>
      </c>
      <c r="Q488" s="23">
        <v>0</v>
      </c>
      <c r="R488" s="23">
        <v>0</v>
      </c>
      <c r="S488" s="23">
        <v>0</v>
      </c>
      <c r="T488" s="23">
        <v>0</v>
      </c>
      <c r="U488" s="23">
        <v>0</v>
      </c>
      <c r="V488" s="23">
        <v>0</v>
      </c>
      <c r="W488" s="23">
        <v>0</v>
      </c>
      <c r="X488" s="23">
        <v>0</v>
      </c>
      <c r="Y488" s="23">
        <v>0</v>
      </c>
      <c r="Z488" s="23">
        <v>0</v>
      </c>
      <c r="AA488" s="23">
        <v>0</v>
      </c>
      <c r="AB488" s="23">
        <v>0</v>
      </c>
      <c r="AC488" s="23">
        <v>0</v>
      </c>
      <c r="AD488" s="23">
        <v>0</v>
      </c>
      <c r="AE488" s="23">
        <v>0</v>
      </c>
      <c r="AF488" s="23">
        <v>0</v>
      </c>
      <c r="AG488" s="23">
        <v>0</v>
      </c>
      <c r="AH488" s="23">
        <v>0</v>
      </c>
      <c r="AI488" s="23">
        <v>1</v>
      </c>
      <c r="AJ488" s="23">
        <v>0</v>
      </c>
      <c r="AK488" s="23">
        <v>0</v>
      </c>
      <c r="XL488" s="23" t="s">
        <v>781</v>
      </c>
      <c r="XN488" s="23">
        <v>100</v>
      </c>
      <c r="XO488" s="23">
        <v>100</v>
      </c>
      <c r="XP488" s="23">
        <v>0</v>
      </c>
      <c r="XQ488" s="23">
        <v>0</v>
      </c>
      <c r="XS488" s="23" t="s">
        <v>794</v>
      </c>
      <c r="XV488" s="23" t="s">
        <v>785</v>
      </c>
      <c r="AAB488" s="23" t="s">
        <v>2171</v>
      </c>
      <c r="AAC488" s="25">
        <v>173313664</v>
      </c>
      <c r="AAD488" s="23">
        <v>44309.579710648148</v>
      </c>
      <c r="AAF488" s="23" t="s">
        <v>2172</v>
      </c>
      <c r="AAG488" s="23" t="s">
        <v>2173</v>
      </c>
      <c r="AAJ488" s="23">
        <v>613</v>
      </c>
    </row>
    <row r="489" spans="1:712" x14ac:dyDescent="0.3">
      <c r="A489" s="23" t="s">
        <v>3947</v>
      </c>
      <c r="B489" s="25">
        <v>44308.401860034719</v>
      </c>
      <c r="C489" s="25">
        <v>44308.40403503472</v>
      </c>
      <c r="D489" s="25">
        <v>44308</v>
      </c>
      <c r="E489" s="23" t="s">
        <v>3857</v>
      </c>
      <c r="F489" s="23" t="s">
        <v>833</v>
      </c>
      <c r="G489" s="25">
        <v>44308</v>
      </c>
      <c r="H489" s="23" t="s">
        <v>834</v>
      </c>
      <c r="I489" s="23" t="s">
        <v>835</v>
      </c>
      <c r="J489" s="23" t="s">
        <v>836</v>
      </c>
      <c r="K489" s="23" t="s">
        <v>835</v>
      </c>
      <c r="L489" s="23" t="s">
        <v>793</v>
      </c>
      <c r="M489" s="23" t="s">
        <v>3948</v>
      </c>
      <c r="N489" s="23" t="s">
        <v>815</v>
      </c>
      <c r="O489" s="23">
        <v>0</v>
      </c>
      <c r="P489" s="23">
        <v>0</v>
      </c>
      <c r="Q489" s="23">
        <v>0</v>
      </c>
      <c r="R489" s="23">
        <v>0</v>
      </c>
      <c r="S489" s="23">
        <v>0</v>
      </c>
      <c r="T489" s="23">
        <v>0</v>
      </c>
      <c r="U489" s="23">
        <v>0</v>
      </c>
      <c r="V489" s="23">
        <v>0</v>
      </c>
      <c r="W489" s="23">
        <v>0</v>
      </c>
      <c r="X489" s="23">
        <v>0</v>
      </c>
      <c r="Y489" s="23">
        <v>0</v>
      </c>
      <c r="Z489" s="23">
        <v>0</v>
      </c>
      <c r="AA489" s="23">
        <v>0</v>
      </c>
      <c r="AB489" s="23">
        <v>0</v>
      </c>
      <c r="AC489" s="23">
        <v>0</v>
      </c>
      <c r="AD489" s="23">
        <v>0</v>
      </c>
      <c r="AE489" s="23">
        <v>0</v>
      </c>
      <c r="AF489" s="23">
        <v>0</v>
      </c>
      <c r="AG489" s="23">
        <v>0</v>
      </c>
      <c r="AH489" s="23">
        <v>0</v>
      </c>
      <c r="AI489" s="23">
        <v>1</v>
      </c>
      <c r="AJ489" s="23">
        <v>0</v>
      </c>
      <c r="AK489" s="23">
        <v>0</v>
      </c>
      <c r="XL489" s="23" t="s">
        <v>781</v>
      </c>
      <c r="XN489" s="23">
        <v>100</v>
      </c>
      <c r="XO489" s="23">
        <v>100</v>
      </c>
      <c r="XP489" s="23">
        <v>0</v>
      </c>
      <c r="XQ489" s="23">
        <v>0</v>
      </c>
      <c r="XS489" s="23" t="s">
        <v>794</v>
      </c>
      <c r="XV489" s="23" t="s">
        <v>785</v>
      </c>
      <c r="AAB489" s="23" t="s">
        <v>2171</v>
      </c>
      <c r="AAC489" s="25">
        <v>173313759</v>
      </c>
      <c r="AAD489" s="23">
        <v>44309.580069444448</v>
      </c>
      <c r="AAF489" s="23" t="s">
        <v>2172</v>
      </c>
      <c r="AAG489" s="23" t="s">
        <v>2173</v>
      </c>
      <c r="AAJ489" s="23">
        <v>614</v>
      </c>
    </row>
    <row r="490" spans="1:712" x14ac:dyDescent="0.3">
      <c r="A490" s="23" t="s">
        <v>3949</v>
      </c>
      <c r="B490" s="25">
        <v>44308.404157534722</v>
      </c>
      <c r="C490" s="25">
        <v>44308.405897511577</v>
      </c>
      <c r="D490" s="25">
        <v>44308</v>
      </c>
      <c r="E490" s="23" t="s">
        <v>3857</v>
      </c>
      <c r="F490" s="23" t="s">
        <v>833</v>
      </c>
      <c r="G490" s="25">
        <v>44308</v>
      </c>
      <c r="H490" s="23" t="s">
        <v>834</v>
      </c>
      <c r="I490" s="23" t="s">
        <v>835</v>
      </c>
      <c r="J490" s="23" t="s">
        <v>836</v>
      </c>
      <c r="K490" s="23" t="s">
        <v>835</v>
      </c>
      <c r="L490" s="23" t="s">
        <v>793</v>
      </c>
      <c r="M490" s="23" t="s">
        <v>3950</v>
      </c>
      <c r="N490" s="23" t="s">
        <v>815</v>
      </c>
      <c r="O490" s="23">
        <v>0</v>
      </c>
      <c r="P490" s="23">
        <v>0</v>
      </c>
      <c r="Q490" s="23">
        <v>0</v>
      </c>
      <c r="R490" s="23">
        <v>0</v>
      </c>
      <c r="S490" s="23">
        <v>0</v>
      </c>
      <c r="T490" s="23">
        <v>0</v>
      </c>
      <c r="U490" s="23">
        <v>0</v>
      </c>
      <c r="V490" s="23">
        <v>0</v>
      </c>
      <c r="W490" s="23">
        <v>0</v>
      </c>
      <c r="X490" s="23">
        <v>0</v>
      </c>
      <c r="Y490" s="23">
        <v>0</v>
      </c>
      <c r="Z490" s="23">
        <v>0</v>
      </c>
      <c r="AA490" s="23">
        <v>0</v>
      </c>
      <c r="AB490" s="23">
        <v>0</v>
      </c>
      <c r="AC490" s="23">
        <v>0</v>
      </c>
      <c r="AD490" s="23">
        <v>0</v>
      </c>
      <c r="AE490" s="23">
        <v>0</v>
      </c>
      <c r="AF490" s="23">
        <v>0</v>
      </c>
      <c r="AG490" s="23">
        <v>0</v>
      </c>
      <c r="AH490" s="23">
        <v>0</v>
      </c>
      <c r="AI490" s="23">
        <v>1</v>
      </c>
      <c r="AJ490" s="23">
        <v>0</v>
      </c>
      <c r="AK490" s="23">
        <v>0</v>
      </c>
      <c r="XL490" s="23" t="s">
        <v>781</v>
      </c>
      <c r="XN490" s="23">
        <v>100</v>
      </c>
      <c r="XO490" s="23">
        <v>100</v>
      </c>
      <c r="XP490" s="23">
        <v>0</v>
      </c>
      <c r="XQ490" s="23">
        <v>0</v>
      </c>
      <c r="XS490" s="23" t="s">
        <v>794</v>
      </c>
      <c r="XV490" s="23" t="s">
        <v>785</v>
      </c>
      <c r="AAB490" s="23" t="s">
        <v>2171</v>
      </c>
      <c r="AAC490" s="25">
        <v>173313832</v>
      </c>
      <c r="AAD490" s="23">
        <v>44309.580254629633</v>
      </c>
      <c r="AAF490" s="23" t="s">
        <v>2172</v>
      </c>
      <c r="AAG490" s="23" t="s">
        <v>2173</v>
      </c>
      <c r="AAJ490" s="23">
        <v>615</v>
      </c>
    </row>
    <row r="491" spans="1:712" x14ac:dyDescent="0.3">
      <c r="A491" s="23" t="s">
        <v>3951</v>
      </c>
      <c r="B491" s="25">
        <v>44308.405979189818</v>
      </c>
      <c r="C491" s="25">
        <v>44308.407199687499</v>
      </c>
      <c r="D491" s="25">
        <v>44308</v>
      </c>
      <c r="E491" s="23" t="s">
        <v>3857</v>
      </c>
      <c r="F491" s="23" t="s">
        <v>833</v>
      </c>
      <c r="G491" s="25">
        <v>44308</v>
      </c>
      <c r="H491" s="23" t="s">
        <v>834</v>
      </c>
      <c r="I491" s="23" t="s">
        <v>835</v>
      </c>
      <c r="J491" s="23" t="s">
        <v>836</v>
      </c>
      <c r="K491" s="23" t="s">
        <v>835</v>
      </c>
      <c r="L491" s="23" t="s">
        <v>793</v>
      </c>
      <c r="M491" s="23" t="s">
        <v>3952</v>
      </c>
      <c r="N491" s="23" t="s">
        <v>815</v>
      </c>
      <c r="O491" s="23">
        <v>0</v>
      </c>
      <c r="P491" s="23">
        <v>0</v>
      </c>
      <c r="Q491" s="23">
        <v>0</v>
      </c>
      <c r="R491" s="23">
        <v>0</v>
      </c>
      <c r="S491" s="23">
        <v>0</v>
      </c>
      <c r="T491" s="23">
        <v>0</v>
      </c>
      <c r="U491" s="23">
        <v>0</v>
      </c>
      <c r="V491" s="23">
        <v>0</v>
      </c>
      <c r="W491" s="23">
        <v>0</v>
      </c>
      <c r="X491" s="23">
        <v>0</v>
      </c>
      <c r="Y491" s="23">
        <v>0</v>
      </c>
      <c r="Z491" s="23">
        <v>0</v>
      </c>
      <c r="AA491" s="23">
        <v>0</v>
      </c>
      <c r="AB491" s="23">
        <v>0</v>
      </c>
      <c r="AC491" s="23">
        <v>0</v>
      </c>
      <c r="AD491" s="23">
        <v>0</v>
      </c>
      <c r="AE491" s="23">
        <v>0</v>
      </c>
      <c r="AF491" s="23">
        <v>0</v>
      </c>
      <c r="AG491" s="23">
        <v>0</v>
      </c>
      <c r="AH491" s="23">
        <v>0</v>
      </c>
      <c r="AI491" s="23">
        <v>1</v>
      </c>
      <c r="AJ491" s="23">
        <v>0</v>
      </c>
      <c r="AK491" s="23">
        <v>0</v>
      </c>
      <c r="XL491" s="23" t="s">
        <v>781</v>
      </c>
      <c r="XN491" s="23">
        <v>100</v>
      </c>
      <c r="XO491" s="23">
        <v>100</v>
      </c>
      <c r="XP491" s="23">
        <v>0</v>
      </c>
      <c r="XQ491" s="23">
        <v>0</v>
      </c>
      <c r="XS491" s="23" t="s">
        <v>794</v>
      </c>
      <c r="XV491" s="23" t="s">
        <v>785</v>
      </c>
      <c r="AAB491" s="23" t="s">
        <v>2171</v>
      </c>
      <c r="AAC491" s="25">
        <v>173313901</v>
      </c>
      <c r="AAD491" s="23">
        <v>44309.580428240741</v>
      </c>
      <c r="AAF491" s="23" t="s">
        <v>2172</v>
      </c>
      <c r="AAG491" s="23" t="s">
        <v>2173</v>
      </c>
      <c r="AAJ491" s="23">
        <v>616</v>
      </c>
    </row>
    <row r="492" spans="1:712" x14ac:dyDescent="0.3">
      <c r="A492" s="23" t="s">
        <v>3953</v>
      </c>
      <c r="B492" s="25">
        <v>44308.409076307871</v>
      </c>
      <c r="C492" s="25">
        <v>44308.415841747686</v>
      </c>
      <c r="D492" s="25">
        <v>44308</v>
      </c>
      <c r="E492" s="23" t="s">
        <v>3857</v>
      </c>
      <c r="F492" s="23" t="s">
        <v>833</v>
      </c>
      <c r="G492" s="25">
        <v>44308</v>
      </c>
      <c r="H492" s="23" t="s">
        <v>834</v>
      </c>
      <c r="I492" s="23" t="s">
        <v>835</v>
      </c>
      <c r="J492" s="23" t="s">
        <v>836</v>
      </c>
      <c r="K492" s="23" t="s">
        <v>835</v>
      </c>
      <c r="L492" s="23" t="s">
        <v>793</v>
      </c>
      <c r="M492" s="23" t="s">
        <v>3954</v>
      </c>
      <c r="N492" s="23" t="s">
        <v>809</v>
      </c>
      <c r="O492" s="23">
        <v>0</v>
      </c>
      <c r="P492" s="23">
        <v>0</v>
      </c>
      <c r="Q492" s="23">
        <v>0</v>
      </c>
      <c r="R492" s="23">
        <v>0</v>
      </c>
      <c r="S492" s="23">
        <v>0</v>
      </c>
      <c r="T492" s="23">
        <v>0</v>
      </c>
      <c r="U492" s="23">
        <v>0</v>
      </c>
      <c r="V492" s="23">
        <v>0</v>
      </c>
      <c r="W492" s="23">
        <v>0</v>
      </c>
      <c r="X492" s="23">
        <v>0</v>
      </c>
      <c r="Y492" s="23">
        <v>0</v>
      </c>
      <c r="Z492" s="23">
        <v>0</v>
      </c>
      <c r="AA492" s="23">
        <v>0</v>
      </c>
      <c r="AB492" s="23">
        <v>0</v>
      </c>
      <c r="AC492" s="23">
        <v>0</v>
      </c>
      <c r="AD492" s="23">
        <v>1</v>
      </c>
      <c r="AE492" s="23">
        <v>0</v>
      </c>
      <c r="AF492" s="23">
        <v>0</v>
      </c>
      <c r="AG492" s="23">
        <v>0</v>
      </c>
      <c r="AH492" s="23">
        <v>0</v>
      </c>
      <c r="AI492" s="23">
        <v>0</v>
      </c>
      <c r="AJ492" s="23">
        <v>0</v>
      </c>
      <c r="AK492" s="23">
        <v>0</v>
      </c>
      <c r="NB492" s="23" t="s">
        <v>781</v>
      </c>
      <c r="ND492" s="23">
        <v>3000</v>
      </c>
      <c r="NE492" s="23">
        <v>3000</v>
      </c>
      <c r="NG492" s="23">
        <v>3000</v>
      </c>
      <c r="NH492" s="23">
        <v>0</v>
      </c>
      <c r="NI492" s="23">
        <v>0</v>
      </c>
      <c r="NK492" s="23" t="s">
        <v>796</v>
      </c>
      <c r="NL492" s="23" t="s">
        <v>814</v>
      </c>
      <c r="NN492" s="23" t="s">
        <v>781</v>
      </c>
      <c r="NO492" s="23" t="s">
        <v>3955</v>
      </c>
      <c r="NP492" s="23">
        <v>1</v>
      </c>
      <c r="NQ492" s="23">
        <v>0</v>
      </c>
      <c r="NR492" s="23">
        <v>0</v>
      </c>
      <c r="NS492" s="23">
        <v>1</v>
      </c>
      <c r="NT492" s="23">
        <v>0</v>
      </c>
      <c r="NU492" s="23">
        <v>0</v>
      </c>
      <c r="NV492" s="23">
        <v>0</v>
      </c>
      <c r="NW492" s="23">
        <v>1</v>
      </c>
      <c r="NX492" s="23">
        <v>0</v>
      </c>
      <c r="NY492" s="23">
        <v>0</v>
      </c>
      <c r="NZ492" s="23">
        <v>0</v>
      </c>
      <c r="OA492" s="23">
        <v>0</v>
      </c>
      <c r="OB492" s="23">
        <v>0</v>
      </c>
      <c r="OC492" s="23">
        <v>0</v>
      </c>
      <c r="AAB492" s="23" t="s">
        <v>2171</v>
      </c>
      <c r="AAC492" s="25">
        <v>173313977</v>
      </c>
      <c r="AAD492" s="23">
        <v>44309.580601851849</v>
      </c>
      <c r="AAF492" s="23" t="s">
        <v>2172</v>
      </c>
      <c r="AAG492" s="23" t="s">
        <v>2173</v>
      </c>
      <c r="AAJ492" s="23">
        <v>617</v>
      </c>
    </row>
    <row r="493" spans="1:712" x14ac:dyDescent="0.3">
      <c r="A493" s="23" t="s">
        <v>3956</v>
      </c>
      <c r="B493" s="25">
        <v>44308.416363657409</v>
      </c>
      <c r="C493" s="25">
        <v>44308.420055462957</v>
      </c>
      <c r="D493" s="25">
        <v>44308</v>
      </c>
      <c r="E493" s="23" t="s">
        <v>3857</v>
      </c>
      <c r="F493" s="23" t="s">
        <v>833</v>
      </c>
      <c r="G493" s="25">
        <v>44308</v>
      </c>
      <c r="H493" s="23" t="s">
        <v>834</v>
      </c>
      <c r="I493" s="23" t="s">
        <v>835</v>
      </c>
      <c r="J493" s="23" t="s">
        <v>836</v>
      </c>
      <c r="K493" s="23" t="s">
        <v>835</v>
      </c>
      <c r="L493" s="23" t="s">
        <v>793</v>
      </c>
      <c r="M493" s="23" t="s">
        <v>3957</v>
      </c>
      <c r="N493" s="23" t="s">
        <v>809</v>
      </c>
      <c r="O493" s="23">
        <v>0</v>
      </c>
      <c r="P493" s="23">
        <v>0</v>
      </c>
      <c r="Q493" s="23">
        <v>0</v>
      </c>
      <c r="R493" s="23">
        <v>0</v>
      </c>
      <c r="S493" s="23">
        <v>0</v>
      </c>
      <c r="T493" s="23">
        <v>0</v>
      </c>
      <c r="U493" s="23">
        <v>0</v>
      </c>
      <c r="V493" s="23">
        <v>0</v>
      </c>
      <c r="W493" s="23">
        <v>0</v>
      </c>
      <c r="X493" s="23">
        <v>0</v>
      </c>
      <c r="Y493" s="23">
        <v>0</v>
      </c>
      <c r="Z493" s="23">
        <v>0</v>
      </c>
      <c r="AA493" s="23">
        <v>0</v>
      </c>
      <c r="AB493" s="23">
        <v>0</v>
      </c>
      <c r="AC493" s="23">
        <v>0</v>
      </c>
      <c r="AD493" s="23">
        <v>1</v>
      </c>
      <c r="AE493" s="23">
        <v>0</v>
      </c>
      <c r="AF493" s="23">
        <v>0</v>
      </c>
      <c r="AG493" s="23">
        <v>0</v>
      </c>
      <c r="AH493" s="23">
        <v>0</v>
      </c>
      <c r="AI493" s="23">
        <v>0</v>
      </c>
      <c r="AJ493" s="23">
        <v>0</v>
      </c>
      <c r="AK493" s="23">
        <v>0</v>
      </c>
      <c r="NB493" s="23" t="s">
        <v>781</v>
      </c>
      <c r="ND493" s="23">
        <v>3000</v>
      </c>
      <c r="NE493" s="23">
        <v>3000</v>
      </c>
      <c r="NG493" s="23">
        <v>3000</v>
      </c>
      <c r="NH493" s="23">
        <v>0</v>
      </c>
      <c r="NI493" s="23">
        <v>0</v>
      </c>
      <c r="NK493" s="23" t="s">
        <v>796</v>
      </c>
      <c r="NL493" s="23" t="s">
        <v>866</v>
      </c>
      <c r="NN493" s="23" t="s">
        <v>781</v>
      </c>
      <c r="NO493" s="23" t="s">
        <v>3955</v>
      </c>
      <c r="NP493" s="23">
        <v>1</v>
      </c>
      <c r="NQ493" s="23">
        <v>0</v>
      </c>
      <c r="NR493" s="23">
        <v>0</v>
      </c>
      <c r="NS493" s="23">
        <v>1</v>
      </c>
      <c r="NT493" s="23">
        <v>0</v>
      </c>
      <c r="NU493" s="23">
        <v>0</v>
      </c>
      <c r="NV493" s="23">
        <v>0</v>
      </c>
      <c r="NW493" s="23">
        <v>1</v>
      </c>
      <c r="NX493" s="23">
        <v>0</v>
      </c>
      <c r="NY493" s="23">
        <v>0</v>
      </c>
      <c r="NZ493" s="23">
        <v>0</v>
      </c>
      <c r="OA493" s="23">
        <v>0</v>
      </c>
      <c r="OB493" s="23">
        <v>0</v>
      </c>
      <c r="OC493" s="23">
        <v>0</v>
      </c>
      <c r="AAB493" s="23" t="s">
        <v>2171</v>
      </c>
      <c r="AAC493" s="25">
        <v>173314068</v>
      </c>
      <c r="AAD493" s="23">
        <v>44309.58079861111</v>
      </c>
      <c r="AAF493" s="23" t="s">
        <v>2172</v>
      </c>
      <c r="AAG493" s="23" t="s">
        <v>2173</v>
      </c>
      <c r="AAJ493" s="23">
        <v>618</v>
      </c>
    </row>
    <row r="494" spans="1:712" x14ac:dyDescent="0.3">
      <c r="A494" s="23" t="s">
        <v>3958</v>
      </c>
      <c r="B494" s="25">
        <v>44308.42019384259</v>
      </c>
      <c r="C494" s="25">
        <v>44308.424259861124</v>
      </c>
      <c r="D494" s="25">
        <v>44308</v>
      </c>
      <c r="E494" s="23" t="s">
        <v>3857</v>
      </c>
      <c r="F494" s="23" t="s">
        <v>833</v>
      </c>
      <c r="G494" s="25">
        <v>44308</v>
      </c>
      <c r="H494" s="23" t="s">
        <v>834</v>
      </c>
      <c r="I494" s="23" t="s">
        <v>835</v>
      </c>
      <c r="J494" s="23" t="s">
        <v>836</v>
      </c>
      <c r="K494" s="23" t="s">
        <v>835</v>
      </c>
      <c r="L494" s="23" t="s">
        <v>793</v>
      </c>
      <c r="M494" s="23" t="s">
        <v>3959</v>
      </c>
      <c r="N494" s="23" t="s">
        <v>809</v>
      </c>
      <c r="O494" s="23">
        <v>0</v>
      </c>
      <c r="P494" s="23">
        <v>0</v>
      </c>
      <c r="Q494" s="23">
        <v>0</v>
      </c>
      <c r="R494" s="23">
        <v>0</v>
      </c>
      <c r="S494" s="23">
        <v>0</v>
      </c>
      <c r="T494" s="23">
        <v>0</v>
      </c>
      <c r="U494" s="23">
        <v>0</v>
      </c>
      <c r="V494" s="23">
        <v>0</v>
      </c>
      <c r="W494" s="23">
        <v>0</v>
      </c>
      <c r="X494" s="23">
        <v>0</v>
      </c>
      <c r="Y494" s="23">
        <v>0</v>
      </c>
      <c r="Z494" s="23">
        <v>0</v>
      </c>
      <c r="AA494" s="23">
        <v>0</v>
      </c>
      <c r="AB494" s="23">
        <v>0</v>
      </c>
      <c r="AC494" s="23">
        <v>0</v>
      </c>
      <c r="AD494" s="23">
        <v>1</v>
      </c>
      <c r="AE494" s="23">
        <v>0</v>
      </c>
      <c r="AF494" s="23">
        <v>0</v>
      </c>
      <c r="AG494" s="23">
        <v>0</v>
      </c>
      <c r="AH494" s="23">
        <v>0</v>
      </c>
      <c r="AI494" s="23">
        <v>0</v>
      </c>
      <c r="AJ494" s="23">
        <v>0</v>
      </c>
      <c r="AK494" s="23">
        <v>0</v>
      </c>
      <c r="NB494" s="23" t="s">
        <v>781</v>
      </c>
      <c r="ND494" s="23">
        <v>3000</v>
      </c>
      <c r="NE494" s="23">
        <v>3000</v>
      </c>
      <c r="NG494" s="23">
        <v>3000</v>
      </c>
      <c r="NH494" s="23">
        <v>0</v>
      </c>
      <c r="NI494" s="23">
        <v>0</v>
      </c>
      <c r="NK494" s="23" t="s">
        <v>796</v>
      </c>
      <c r="NL494" s="23" t="s">
        <v>875</v>
      </c>
      <c r="NN494" s="23" t="s">
        <v>781</v>
      </c>
      <c r="NO494" s="23" t="s">
        <v>2226</v>
      </c>
      <c r="NP494" s="23">
        <v>1</v>
      </c>
      <c r="NQ494" s="23">
        <v>0</v>
      </c>
      <c r="NR494" s="23">
        <v>0</v>
      </c>
      <c r="NS494" s="23">
        <v>1</v>
      </c>
      <c r="NT494" s="23">
        <v>0</v>
      </c>
      <c r="NU494" s="23">
        <v>0</v>
      </c>
      <c r="NV494" s="23">
        <v>0</v>
      </c>
      <c r="NW494" s="23">
        <v>0</v>
      </c>
      <c r="NX494" s="23">
        <v>0</v>
      </c>
      <c r="NY494" s="23">
        <v>0</v>
      </c>
      <c r="NZ494" s="23">
        <v>0</v>
      </c>
      <c r="OA494" s="23">
        <v>0</v>
      </c>
      <c r="OB494" s="23">
        <v>0</v>
      </c>
      <c r="OC494" s="23">
        <v>0</v>
      </c>
      <c r="AAB494" s="23" t="s">
        <v>2171</v>
      </c>
      <c r="AAC494" s="25">
        <v>173314284</v>
      </c>
      <c r="AAD494" s="23">
        <v>44309.58121527778</v>
      </c>
      <c r="AAF494" s="23" t="s">
        <v>2172</v>
      </c>
      <c r="AAG494" s="23" t="s">
        <v>2173</v>
      </c>
      <c r="AAJ494" s="23">
        <v>619</v>
      </c>
    </row>
    <row r="495" spans="1:712" x14ac:dyDescent="0.3">
      <c r="A495" s="23" t="s">
        <v>3960</v>
      </c>
      <c r="B495" s="25">
        <v>44308.424419699077</v>
      </c>
      <c r="C495" s="25">
        <v>44308.428206736113</v>
      </c>
      <c r="D495" s="25">
        <v>44308</v>
      </c>
      <c r="E495" s="23" t="s">
        <v>3857</v>
      </c>
      <c r="F495" s="23" t="s">
        <v>833</v>
      </c>
      <c r="G495" s="25">
        <v>44308</v>
      </c>
      <c r="H495" s="23" t="s">
        <v>834</v>
      </c>
      <c r="I495" s="23" t="s">
        <v>835</v>
      </c>
      <c r="J495" s="23" t="s">
        <v>836</v>
      </c>
      <c r="K495" s="23" t="s">
        <v>835</v>
      </c>
      <c r="L495" s="23" t="s">
        <v>793</v>
      </c>
      <c r="M495" s="23" t="s">
        <v>3961</v>
      </c>
      <c r="N495" s="23" t="s">
        <v>809</v>
      </c>
      <c r="O495" s="23">
        <v>0</v>
      </c>
      <c r="P495" s="23">
        <v>0</v>
      </c>
      <c r="Q495" s="23">
        <v>0</v>
      </c>
      <c r="R495" s="23">
        <v>0</v>
      </c>
      <c r="S495" s="23">
        <v>0</v>
      </c>
      <c r="T495" s="23">
        <v>0</v>
      </c>
      <c r="U495" s="23">
        <v>0</v>
      </c>
      <c r="V495" s="23">
        <v>0</v>
      </c>
      <c r="W495" s="23">
        <v>0</v>
      </c>
      <c r="X495" s="23">
        <v>0</v>
      </c>
      <c r="Y495" s="23">
        <v>0</v>
      </c>
      <c r="Z495" s="23">
        <v>0</v>
      </c>
      <c r="AA495" s="23">
        <v>0</v>
      </c>
      <c r="AB495" s="23">
        <v>0</v>
      </c>
      <c r="AC495" s="23">
        <v>0</v>
      </c>
      <c r="AD495" s="23">
        <v>1</v>
      </c>
      <c r="AE495" s="23">
        <v>0</v>
      </c>
      <c r="AF495" s="23">
        <v>0</v>
      </c>
      <c r="AG495" s="23">
        <v>0</v>
      </c>
      <c r="AH495" s="23">
        <v>0</v>
      </c>
      <c r="AI495" s="23">
        <v>0</v>
      </c>
      <c r="AJ495" s="23">
        <v>0</v>
      </c>
      <c r="AK495" s="23">
        <v>0</v>
      </c>
      <c r="NB495" s="23" t="s">
        <v>781</v>
      </c>
      <c r="ND495" s="23">
        <v>3000</v>
      </c>
      <c r="NE495" s="23">
        <v>3000</v>
      </c>
      <c r="NG495" s="23">
        <v>3000</v>
      </c>
      <c r="NH495" s="23">
        <v>0</v>
      </c>
      <c r="NI495" s="23">
        <v>0</v>
      </c>
      <c r="NK495" s="23" t="s">
        <v>796</v>
      </c>
      <c r="NL495" s="23" t="s">
        <v>814</v>
      </c>
      <c r="NN495" s="23" t="s">
        <v>781</v>
      </c>
      <c r="NO495" s="23" t="s">
        <v>3955</v>
      </c>
      <c r="NP495" s="23">
        <v>1</v>
      </c>
      <c r="NQ495" s="23">
        <v>0</v>
      </c>
      <c r="NR495" s="23">
        <v>0</v>
      </c>
      <c r="NS495" s="23">
        <v>1</v>
      </c>
      <c r="NT495" s="23">
        <v>0</v>
      </c>
      <c r="NU495" s="23">
        <v>0</v>
      </c>
      <c r="NV495" s="23">
        <v>0</v>
      </c>
      <c r="NW495" s="23">
        <v>1</v>
      </c>
      <c r="NX495" s="23">
        <v>0</v>
      </c>
      <c r="NY495" s="23">
        <v>0</v>
      </c>
      <c r="NZ495" s="23">
        <v>0</v>
      </c>
      <c r="OA495" s="23">
        <v>0</v>
      </c>
      <c r="OB495" s="23">
        <v>0</v>
      </c>
      <c r="OC495" s="23">
        <v>0</v>
      </c>
      <c r="AAB495" s="23" t="s">
        <v>2171</v>
      </c>
      <c r="AAC495" s="25">
        <v>173314435</v>
      </c>
      <c r="AAD495" s="23">
        <v>44309.581446759257</v>
      </c>
      <c r="AAF495" s="23" t="s">
        <v>2172</v>
      </c>
      <c r="AAG495" s="23" t="s">
        <v>2173</v>
      </c>
      <c r="AAJ495" s="23">
        <v>620</v>
      </c>
    </row>
    <row r="496" spans="1:712" x14ac:dyDescent="0.3">
      <c r="A496" s="23" t="s">
        <v>3962</v>
      </c>
      <c r="B496" s="25">
        <v>44308.42828655093</v>
      </c>
      <c r="C496" s="25">
        <v>44308.431164918977</v>
      </c>
      <c r="D496" s="25">
        <v>44308</v>
      </c>
      <c r="E496" s="23" t="s">
        <v>3857</v>
      </c>
      <c r="F496" s="23" t="s">
        <v>833</v>
      </c>
      <c r="G496" s="25">
        <v>44308</v>
      </c>
      <c r="H496" s="23" t="s">
        <v>834</v>
      </c>
      <c r="I496" s="23" t="s">
        <v>835</v>
      </c>
      <c r="J496" s="23" t="s">
        <v>836</v>
      </c>
      <c r="K496" s="23" t="s">
        <v>835</v>
      </c>
      <c r="L496" s="23" t="s">
        <v>793</v>
      </c>
      <c r="M496" s="23" t="s">
        <v>3963</v>
      </c>
      <c r="N496" s="23" t="s">
        <v>809</v>
      </c>
      <c r="O496" s="23">
        <v>0</v>
      </c>
      <c r="P496" s="23">
        <v>0</v>
      </c>
      <c r="Q496" s="23">
        <v>0</v>
      </c>
      <c r="R496" s="23">
        <v>0</v>
      </c>
      <c r="S496" s="23">
        <v>0</v>
      </c>
      <c r="T496" s="23">
        <v>0</v>
      </c>
      <c r="U496" s="23">
        <v>0</v>
      </c>
      <c r="V496" s="23">
        <v>0</v>
      </c>
      <c r="W496" s="23">
        <v>0</v>
      </c>
      <c r="X496" s="23">
        <v>0</v>
      </c>
      <c r="Y496" s="23">
        <v>0</v>
      </c>
      <c r="Z496" s="23">
        <v>0</v>
      </c>
      <c r="AA496" s="23">
        <v>0</v>
      </c>
      <c r="AB496" s="23">
        <v>0</v>
      </c>
      <c r="AC496" s="23">
        <v>0</v>
      </c>
      <c r="AD496" s="23">
        <v>1</v>
      </c>
      <c r="AE496" s="23">
        <v>0</v>
      </c>
      <c r="AF496" s="23">
        <v>0</v>
      </c>
      <c r="AG496" s="23">
        <v>0</v>
      </c>
      <c r="AH496" s="23">
        <v>0</v>
      </c>
      <c r="AI496" s="23">
        <v>0</v>
      </c>
      <c r="AJ496" s="23">
        <v>0</v>
      </c>
      <c r="AK496" s="23">
        <v>0</v>
      </c>
      <c r="NB496" s="23" t="s">
        <v>781</v>
      </c>
      <c r="ND496" s="23">
        <v>3000</v>
      </c>
      <c r="NE496" s="23">
        <v>3000</v>
      </c>
      <c r="NG496" s="23">
        <v>3000</v>
      </c>
      <c r="NH496" s="23">
        <v>0</v>
      </c>
      <c r="NI496" s="23">
        <v>0</v>
      </c>
      <c r="NK496" s="23" t="s">
        <v>796</v>
      </c>
      <c r="NL496" s="23" t="s">
        <v>814</v>
      </c>
      <c r="NN496" s="23" t="s">
        <v>781</v>
      </c>
      <c r="NO496" s="23" t="s">
        <v>3955</v>
      </c>
      <c r="NP496" s="23">
        <v>1</v>
      </c>
      <c r="NQ496" s="23">
        <v>0</v>
      </c>
      <c r="NR496" s="23">
        <v>0</v>
      </c>
      <c r="NS496" s="23">
        <v>1</v>
      </c>
      <c r="NT496" s="23">
        <v>0</v>
      </c>
      <c r="NU496" s="23">
        <v>0</v>
      </c>
      <c r="NV496" s="23">
        <v>0</v>
      </c>
      <c r="NW496" s="23">
        <v>1</v>
      </c>
      <c r="NX496" s="23">
        <v>0</v>
      </c>
      <c r="NY496" s="23">
        <v>0</v>
      </c>
      <c r="NZ496" s="23">
        <v>0</v>
      </c>
      <c r="OA496" s="23">
        <v>0</v>
      </c>
      <c r="OB496" s="23">
        <v>0</v>
      </c>
      <c r="OC496" s="23">
        <v>0</v>
      </c>
      <c r="AAB496" s="23" t="s">
        <v>2171</v>
      </c>
      <c r="AAC496" s="25">
        <v>173314479</v>
      </c>
      <c r="AAD496" s="23">
        <v>44309.581574074073</v>
      </c>
      <c r="AAF496" s="23" t="s">
        <v>2172</v>
      </c>
      <c r="AAG496" s="23" t="s">
        <v>2173</v>
      </c>
      <c r="AAJ496" s="23">
        <v>621</v>
      </c>
    </row>
    <row r="497" spans="1:712" x14ac:dyDescent="0.3">
      <c r="A497" s="23" t="s">
        <v>3964</v>
      </c>
      <c r="B497" s="25">
        <v>44308.348761446759</v>
      </c>
      <c r="C497" s="25">
        <v>44308.572411111112</v>
      </c>
      <c r="D497" s="25">
        <v>44308</v>
      </c>
      <c r="E497" s="23" t="s">
        <v>3965</v>
      </c>
      <c r="F497" s="23" t="s">
        <v>894</v>
      </c>
      <c r="G497" s="25">
        <v>44308</v>
      </c>
      <c r="H497" s="23" t="s">
        <v>1704</v>
      </c>
      <c r="I497" s="23" t="s">
        <v>1728</v>
      </c>
      <c r="J497" s="23" t="s">
        <v>1837</v>
      </c>
      <c r="K497" s="23" t="s">
        <v>1728</v>
      </c>
      <c r="L497" s="23" t="s">
        <v>793</v>
      </c>
      <c r="M497" s="23" t="s">
        <v>3966</v>
      </c>
      <c r="N497" s="23" t="s">
        <v>3967</v>
      </c>
      <c r="O497" s="23">
        <v>0</v>
      </c>
      <c r="P497" s="23">
        <v>1</v>
      </c>
      <c r="Q497" s="23">
        <v>1</v>
      </c>
      <c r="R497" s="23">
        <v>0</v>
      </c>
      <c r="S497" s="23">
        <v>1</v>
      </c>
      <c r="T497" s="23">
        <v>1</v>
      </c>
      <c r="U497" s="23">
        <v>1</v>
      </c>
      <c r="V497" s="23">
        <v>0</v>
      </c>
      <c r="W497" s="23">
        <v>1</v>
      </c>
      <c r="X497" s="23">
        <v>1</v>
      </c>
      <c r="Y497" s="23">
        <v>1</v>
      </c>
      <c r="Z497" s="23">
        <v>1</v>
      </c>
      <c r="AA497" s="23">
        <v>1</v>
      </c>
      <c r="AB497" s="23">
        <v>1</v>
      </c>
      <c r="AC497" s="23">
        <v>1</v>
      </c>
      <c r="AD497" s="23">
        <v>1</v>
      </c>
      <c r="AE497" s="23">
        <v>1</v>
      </c>
      <c r="AF497" s="23">
        <v>1</v>
      </c>
      <c r="AG497" s="23">
        <v>1</v>
      </c>
      <c r="AH497" s="23">
        <v>0</v>
      </c>
      <c r="AI497" s="23">
        <v>1</v>
      </c>
      <c r="AJ497" s="23">
        <v>1</v>
      </c>
      <c r="AK497" s="23">
        <v>1</v>
      </c>
      <c r="BP497" s="23" t="s">
        <v>781</v>
      </c>
      <c r="BR497" s="23">
        <v>2000</v>
      </c>
      <c r="BS497" s="23">
        <v>2000</v>
      </c>
      <c r="BU497" s="23">
        <v>2000</v>
      </c>
      <c r="BV497" s="23">
        <v>0</v>
      </c>
      <c r="BW497" s="23">
        <v>0</v>
      </c>
      <c r="BY497" s="23" t="s">
        <v>2124</v>
      </c>
      <c r="BZ497" s="23" t="s">
        <v>901</v>
      </c>
      <c r="CB497" s="23" t="s">
        <v>781</v>
      </c>
      <c r="CC497" s="23" t="s">
        <v>3968</v>
      </c>
      <c r="CD497" s="23">
        <v>1</v>
      </c>
      <c r="CE497" s="23">
        <v>1</v>
      </c>
      <c r="CF497" s="23">
        <v>0</v>
      </c>
      <c r="CG497" s="23">
        <v>0</v>
      </c>
      <c r="CH497" s="23">
        <v>0</v>
      </c>
      <c r="CI497" s="23">
        <v>0</v>
      </c>
      <c r="CJ497" s="23">
        <v>0</v>
      </c>
      <c r="CK497" s="23">
        <v>0</v>
      </c>
      <c r="CL497" s="23">
        <v>0</v>
      </c>
      <c r="CM497" s="23">
        <v>0</v>
      </c>
      <c r="CN497" s="23">
        <v>0</v>
      </c>
      <c r="CO497" s="23">
        <v>0</v>
      </c>
      <c r="CP497" s="23">
        <v>0</v>
      </c>
      <c r="CQ497" s="23">
        <v>0</v>
      </c>
      <c r="CT497" s="23" t="s">
        <v>781</v>
      </c>
      <c r="CV497" s="23">
        <v>5000</v>
      </c>
      <c r="CW497" s="23">
        <v>5000</v>
      </c>
      <c r="CY497" s="23">
        <v>3500</v>
      </c>
      <c r="CZ497" s="23">
        <v>42.857142857142847</v>
      </c>
      <c r="DA497" s="23">
        <v>1500</v>
      </c>
      <c r="DB497" s="23" t="s">
        <v>3969</v>
      </c>
      <c r="DC497" s="23" t="s">
        <v>2124</v>
      </c>
      <c r="DD497" s="23" t="s">
        <v>901</v>
      </c>
      <c r="DF497" s="23" t="s">
        <v>781</v>
      </c>
      <c r="DG497" s="23" t="s">
        <v>3968</v>
      </c>
      <c r="DH497" s="23">
        <v>1</v>
      </c>
      <c r="DI497" s="23">
        <v>1</v>
      </c>
      <c r="DJ497" s="23">
        <v>0</v>
      </c>
      <c r="DK497" s="23">
        <v>0</v>
      </c>
      <c r="DL497" s="23">
        <v>0</v>
      </c>
      <c r="DM497" s="23">
        <v>0</v>
      </c>
      <c r="DN497" s="23">
        <v>0</v>
      </c>
      <c r="DO497" s="23">
        <v>0</v>
      </c>
      <c r="DP497" s="23">
        <v>0</v>
      </c>
      <c r="DQ497" s="23">
        <v>0</v>
      </c>
      <c r="DR497" s="23">
        <v>0</v>
      </c>
      <c r="DS497" s="23">
        <v>0</v>
      </c>
      <c r="DT497" s="23">
        <v>0</v>
      </c>
      <c r="DU497" s="23">
        <v>0</v>
      </c>
      <c r="FB497" s="23" t="s">
        <v>781</v>
      </c>
      <c r="FD497" s="23">
        <v>2000</v>
      </c>
      <c r="FE497" s="23">
        <v>2000</v>
      </c>
      <c r="FG497" s="23">
        <v>1500</v>
      </c>
      <c r="FH497" s="23">
        <v>33.333333333333329</v>
      </c>
      <c r="FI497" s="23">
        <v>500</v>
      </c>
      <c r="FJ497" s="23" t="s">
        <v>3969</v>
      </c>
      <c r="FK497" s="23" t="s">
        <v>2124</v>
      </c>
      <c r="FL497" s="23" t="s">
        <v>901</v>
      </c>
      <c r="FN497" s="23" t="s">
        <v>881</v>
      </c>
      <c r="FO497" s="23" t="s">
        <v>3968</v>
      </c>
      <c r="FP497" s="23">
        <v>1</v>
      </c>
      <c r="FQ497" s="23">
        <v>1</v>
      </c>
      <c r="FR497" s="23">
        <v>0</v>
      </c>
      <c r="FS497" s="23">
        <v>0</v>
      </c>
      <c r="FT497" s="23">
        <v>0</v>
      </c>
      <c r="FU497" s="23">
        <v>0</v>
      </c>
      <c r="FV497" s="23">
        <v>0</v>
      </c>
      <c r="FW497" s="23">
        <v>0</v>
      </c>
      <c r="FX497" s="23">
        <v>0</v>
      </c>
      <c r="FY497" s="23">
        <v>0</v>
      </c>
      <c r="FZ497" s="23">
        <v>0</v>
      </c>
      <c r="GA497" s="23">
        <v>0</v>
      </c>
      <c r="GB497" s="23">
        <v>0</v>
      </c>
      <c r="GC497" s="23">
        <v>0</v>
      </c>
      <c r="GF497" s="23" t="s">
        <v>781</v>
      </c>
      <c r="GH497" s="23">
        <v>10000</v>
      </c>
      <c r="GI497" s="23">
        <v>12500</v>
      </c>
      <c r="GJ497" s="23">
        <v>-20</v>
      </c>
      <c r="GK497" s="23">
        <v>-2500</v>
      </c>
      <c r="GL497" s="23" t="s">
        <v>3970</v>
      </c>
      <c r="GM497" s="23" t="s">
        <v>2124</v>
      </c>
      <c r="GN497" s="23" t="s">
        <v>901</v>
      </c>
      <c r="GP497" s="23" t="s">
        <v>781</v>
      </c>
      <c r="GQ497" s="23" t="s">
        <v>3968</v>
      </c>
      <c r="GR497" s="23">
        <v>1</v>
      </c>
      <c r="GS497" s="23">
        <v>1</v>
      </c>
      <c r="GT497" s="23">
        <v>0</v>
      </c>
      <c r="GU497" s="23">
        <v>0</v>
      </c>
      <c r="GV497" s="23">
        <v>0</v>
      </c>
      <c r="GW497" s="23">
        <v>0</v>
      </c>
      <c r="GX497" s="23">
        <v>0</v>
      </c>
      <c r="GY497" s="23">
        <v>0</v>
      </c>
      <c r="GZ497" s="23">
        <v>0</v>
      </c>
      <c r="HA497" s="23">
        <v>0</v>
      </c>
      <c r="HB497" s="23">
        <v>0</v>
      </c>
      <c r="HC497" s="23">
        <v>0</v>
      </c>
      <c r="HD497" s="23">
        <v>0</v>
      </c>
      <c r="HE497" s="23">
        <v>0</v>
      </c>
      <c r="HH497" s="23" t="s">
        <v>781</v>
      </c>
      <c r="HJ497" s="23">
        <v>4000</v>
      </c>
      <c r="HK497" s="23">
        <v>4000</v>
      </c>
      <c r="HM497" s="23">
        <v>4250</v>
      </c>
      <c r="HN497" s="23">
        <v>-5.8823529411764701</v>
      </c>
      <c r="HO497" s="23">
        <v>-250</v>
      </c>
      <c r="HQ497" s="23" t="s">
        <v>2124</v>
      </c>
      <c r="HR497" s="23" t="s">
        <v>901</v>
      </c>
      <c r="HT497" s="23" t="s">
        <v>781</v>
      </c>
      <c r="HU497" s="23" t="s">
        <v>3968</v>
      </c>
      <c r="HV497" s="23">
        <v>1</v>
      </c>
      <c r="HW497" s="23">
        <v>1</v>
      </c>
      <c r="HX497" s="23">
        <v>0</v>
      </c>
      <c r="HY497" s="23">
        <v>0</v>
      </c>
      <c r="HZ497" s="23">
        <v>0</v>
      </c>
      <c r="IA497" s="23">
        <v>0</v>
      </c>
      <c r="IB497" s="23">
        <v>0</v>
      </c>
      <c r="IC497" s="23">
        <v>0</v>
      </c>
      <c r="ID497" s="23">
        <v>0</v>
      </c>
      <c r="IE497" s="23">
        <v>0</v>
      </c>
      <c r="IF497" s="23">
        <v>0</v>
      </c>
      <c r="IG497" s="23">
        <v>0</v>
      </c>
      <c r="IH497" s="23">
        <v>0</v>
      </c>
      <c r="II497" s="23">
        <v>0</v>
      </c>
      <c r="JP497" s="23" t="s">
        <v>808</v>
      </c>
      <c r="JQ497" s="23">
        <v>350</v>
      </c>
      <c r="JU497" s="23">
        <v>100</v>
      </c>
      <c r="JV497" s="23">
        <v>100</v>
      </c>
      <c r="JW497" s="23">
        <v>100</v>
      </c>
      <c r="JX497" s="23" t="s">
        <v>3971</v>
      </c>
      <c r="JY497" s="23" t="s">
        <v>2122</v>
      </c>
      <c r="KB497" s="23" t="s">
        <v>785</v>
      </c>
      <c r="KT497" s="23" t="s">
        <v>808</v>
      </c>
      <c r="KU497" s="23">
        <v>500</v>
      </c>
      <c r="KV497" s="23">
        <v>200</v>
      </c>
      <c r="KW497" s="23">
        <v>200</v>
      </c>
      <c r="KY497" s="23">
        <v>125</v>
      </c>
      <c r="KZ497" s="23">
        <v>60</v>
      </c>
      <c r="LA497" s="23">
        <v>75</v>
      </c>
      <c r="LB497" s="23" t="s">
        <v>3972</v>
      </c>
      <c r="LC497" s="23" t="s">
        <v>2122</v>
      </c>
      <c r="LF497" s="23" t="s">
        <v>785</v>
      </c>
      <c r="LX497" s="23" t="s">
        <v>808</v>
      </c>
      <c r="LY497" s="23">
        <v>350</v>
      </c>
      <c r="LZ497" s="23">
        <v>300</v>
      </c>
      <c r="MA497" s="23">
        <v>429</v>
      </c>
      <c r="MC497" s="23">
        <v>300</v>
      </c>
      <c r="MD497" s="23">
        <v>43</v>
      </c>
      <c r="ME497" s="23">
        <v>129</v>
      </c>
      <c r="MF497" s="23" t="s">
        <v>3973</v>
      </c>
      <c r="MG497" s="23" t="s">
        <v>2124</v>
      </c>
      <c r="MH497" s="23" t="s">
        <v>901</v>
      </c>
      <c r="MJ497" s="23" t="s">
        <v>781</v>
      </c>
      <c r="MK497" s="23" t="s">
        <v>3968</v>
      </c>
      <c r="ML497" s="23">
        <v>1</v>
      </c>
      <c r="MM497" s="23">
        <v>1</v>
      </c>
      <c r="MN497" s="23">
        <v>0</v>
      </c>
      <c r="MO497" s="23">
        <v>0</v>
      </c>
      <c r="MP497" s="23">
        <v>0</v>
      </c>
      <c r="MQ497" s="23">
        <v>0</v>
      </c>
      <c r="MR497" s="23">
        <v>0</v>
      </c>
      <c r="MS497" s="23">
        <v>0</v>
      </c>
      <c r="MT497" s="23">
        <v>0</v>
      </c>
      <c r="MU497" s="23">
        <v>0</v>
      </c>
      <c r="MV497" s="23">
        <v>0</v>
      </c>
      <c r="MW497" s="23">
        <v>0</v>
      </c>
      <c r="MX497" s="23">
        <v>0</v>
      </c>
      <c r="MY497" s="23">
        <v>0</v>
      </c>
      <c r="NB497" s="23" t="s">
        <v>781</v>
      </c>
      <c r="ND497" s="23">
        <v>1500</v>
      </c>
      <c r="NE497" s="23">
        <v>1500</v>
      </c>
      <c r="NG497" s="23">
        <v>1500</v>
      </c>
      <c r="NH497" s="23">
        <v>0</v>
      </c>
      <c r="NI497" s="23">
        <v>0</v>
      </c>
      <c r="NK497" s="23" t="s">
        <v>2122</v>
      </c>
      <c r="NN497" s="23" t="s">
        <v>785</v>
      </c>
      <c r="OF497" s="23" t="s">
        <v>808</v>
      </c>
      <c r="OG497" s="23">
        <v>350</v>
      </c>
      <c r="OH497" s="23">
        <v>250</v>
      </c>
      <c r="OI497" s="23">
        <v>357</v>
      </c>
      <c r="OK497" s="23">
        <v>175</v>
      </c>
      <c r="OL497" s="23">
        <v>104</v>
      </c>
      <c r="OM497" s="23">
        <v>182</v>
      </c>
      <c r="ON497" s="23" t="s">
        <v>3974</v>
      </c>
      <c r="OO497" s="23" t="s">
        <v>2122</v>
      </c>
      <c r="OR497" s="23" t="s">
        <v>785</v>
      </c>
      <c r="PJ497" s="23" t="s">
        <v>808</v>
      </c>
      <c r="PK497" s="23">
        <v>350</v>
      </c>
      <c r="PL497" s="23">
        <v>350</v>
      </c>
      <c r="PM497" s="23">
        <v>150</v>
      </c>
      <c r="PO497" s="23">
        <v>100</v>
      </c>
      <c r="PP497" s="23">
        <v>50</v>
      </c>
      <c r="PQ497" s="23">
        <v>50</v>
      </c>
      <c r="PR497" s="23" t="s">
        <v>3974</v>
      </c>
      <c r="PS497" s="23" t="s">
        <v>2122</v>
      </c>
      <c r="PV497" s="23" t="s">
        <v>785</v>
      </c>
      <c r="QN497" s="23" t="s">
        <v>781</v>
      </c>
      <c r="QP497" s="23">
        <v>1750</v>
      </c>
      <c r="QQ497" s="23">
        <v>1750</v>
      </c>
      <c r="QS497" s="23">
        <v>1800</v>
      </c>
      <c r="QT497" s="23">
        <v>-2.7777777777777781</v>
      </c>
      <c r="QU497" s="23">
        <v>-50</v>
      </c>
      <c r="QW497" s="23" t="s">
        <v>2124</v>
      </c>
      <c r="QX497" s="23" t="s">
        <v>901</v>
      </c>
      <c r="QZ497" s="23" t="s">
        <v>785</v>
      </c>
      <c r="RR497" s="23" t="s">
        <v>808</v>
      </c>
      <c r="RS497" s="23">
        <v>200</v>
      </c>
      <c r="RT497" s="23">
        <v>200</v>
      </c>
      <c r="RU497" s="23">
        <v>200</v>
      </c>
      <c r="RW497" s="23">
        <v>200</v>
      </c>
      <c r="RX497" s="23">
        <v>0</v>
      </c>
      <c r="RY497" s="23">
        <v>0</v>
      </c>
      <c r="SA497" s="23" t="s">
        <v>2124</v>
      </c>
      <c r="SB497" s="23" t="s">
        <v>901</v>
      </c>
      <c r="SD497" s="23" t="s">
        <v>781</v>
      </c>
      <c r="SE497" s="23" t="s">
        <v>3968</v>
      </c>
      <c r="SF497" s="23">
        <v>1</v>
      </c>
      <c r="SG497" s="23">
        <v>1</v>
      </c>
      <c r="SH497" s="23">
        <v>0</v>
      </c>
      <c r="SI497" s="23">
        <v>0</v>
      </c>
      <c r="SJ497" s="23">
        <v>0</v>
      </c>
      <c r="SK497" s="23">
        <v>0</v>
      </c>
      <c r="SL497" s="23">
        <v>0</v>
      </c>
      <c r="SM497" s="23">
        <v>0</v>
      </c>
      <c r="SN497" s="23">
        <v>0</v>
      </c>
      <c r="SO497" s="23">
        <v>0</v>
      </c>
      <c r="SP497" s="23">
        <v>0</v>
      </c>
      <c r="SQ497" s="23">
        <v>0</v>
      </c>
      <c r="SR497" s="23">
        <v>0</v>
      </c>
      <c r="SS497" s="23">
        <v>0</v>
      </c>
      <c r="SV497" s="23" t="s">
        <v>808</v>
      </c>
      <c r="SW497" s="23">
        <v>150</v>
      </c>
      <c r="SX497" s="23">
        <v>200</v>
      </c>
      <c r="SY497" s="23">
        <v>200</v>
      </c>
      <c r="TA497" s="23">
        <v>150</v>
      </c>
      <c r="TB497" s="23">
        <v>33.333333333333329</v>
      </c>
      <c r="TC497" s="23">
        <v>50</v>
      </c>
      <c r="TD497" s="23" t="s">
        <v>3975</v>
      </c>
      <c r="TE497" s="23" t="s">
        <v>2124</v>
      </c>
      <c r="TF497" s="23" t="s">
        <v>901</v>
      </c>
      <c r="TH497" s="23" t="s">
        <v>785</v>
      </c>
      <c r="TZ497" s="23" t="s">
        <v>781</v>
      </c>
      <c r="UB497" s="23">
        <v>200</v>
      </c>
      <c r="UC497" s="23">
        <v>200</v>
      </c>
      <c r="UE497" s="23">
        <v>200</v>
      </c>
      <c r="UF497" s="23">
        <v>0</v>
      </c>
      <c r="UG497" s="23">
        <v>0</v>
      </c>
      <c r="UI497" s="23" t="s">
        <v>2124</v>
      </c>
      <c r="UJ497" s="23" t="s">
        <v>901</v>
      </c>
      <c r="UL497" s="23" t="s">
        <v>781</v>
      </c>
      <c r="UM497" s="23" t="s">
        <v>3968</v>
      </c>
      <c r="UN497" s="23">
        <v>1</v>
      </c>
      <c r="UO497" s="23">
        <v>1</v>
      </c>
      <c r="UP497" s="23">
        <v>0</v>
      </c>
      <c r="UQ497" s="23">
        <v>0</v>
      </c>
      <c r="UR497" s="23">
        <v>0</v>
      </c>
      <c r="US497" s="23">
        <v>0</v>
      </c>
      <c r="UT497" s="23">
        <v>0</v>
      </c>
      <c r="UU497" s="23">
        <v>0</v>
      </c>
      <c r="UV497" s="23">
        <v>0</v>
      </c>
      <c r="UW497" s="23">
        <v>0</v>
      </c>
      <c r="UX497" s="23">
        <v>0</v>
      </c>
      <c r="UY497" s="23">
        <v>0</v>
      </c>
      <c r="UZ497" s="23">
        <v>0</v>
      </c>
      <c r="VA497" s="23">
        <v>0</v>
      </c>
      <c r="VD497" s="23" t="s">
        <v>781</v>
      </c>
      <c r="VF497" s="23">
        <v>1500</v>
      </c>
      <c r="VG497" s="23">
        <v>1500</v>
      </c>
      <c r="VI497" s="23">
        <v>1000</v>
      </c>
      <c r="VJ497" s="23">
        <v>50</v>
      </c>
      <c r="VK497" s="23">
        <v>500</v>
      </c>
      <c r="VL497" s="23" t="s">
        <v>3976</v>
      </c>
      <c r="VM497" s="23" t="s">
        <v>2124</v>
      </c>
      <c r="VN497" s="23" t="s">
        <v>901</v>
      </c>
      <c r="VP497" s="23" t="s">
        <v>781</v>
      </c>
      <c r="VQ497" s="23" t="s">
        <v>3968</v>
      </c>
      <c r="VR497" s="23">
        <v>1</v>
      </c>
      <c r="VS497" s="23">
        <v>1</v>
      </c>
      <c r="VT497" s="23">
        <v>0</v>
      </c>
      <c r="VU497" s="23">
        <v>0</v>
      </c>
      <c r="VV497" s="23">
        <v>0</v>
      </c>
      <c r="VW497" s="23">
        <v>0</v>
      </c>
      <c r="VX497" s="23">
        <v>0</v>
      </c>
      <c r="VY497" s="23">
        <v>0</v>
      </c>
      <c r="VZ497" s="23">
        <v>0</v>
      </c>
      <c r="WA497" s="23">
        <v>0</v>
      </c>
      <c r="WB497" s="23">
        <v>0</v>
      </c>
      <c r="WC497" s="23">
        <v>0</v>
      </c>
      <c r="WD497" s="23">
        <v>0</v>
      </c>
      <c r="WE497" s="23">
        <v>0</v>
      </c>
      <c r="XL497" s="23" t="s">
        <v>781</v>
      </c>
      <c r="XN497" s="23">
        <v>100</v>
      </c>
      <c r="XO497" s="23">
        <v>100</v>
      </c>
      <c r="XP497" s="23">
        <v>0</v>
      </c>
      <c r="XQ497" s="23">
        <v>0</v>
      </c>
      <c r="XS497" s="23" t="s">
        <v>2122</v>
      </c>
      <c r="XV497" s="23" t="s">
        <v>832</v>
      </c>
      <c r="YN497" s="23" t="s">
        <v>781</v>
      </c>
      <c r="YP497" s="23">
        <v>1100</v>
      </c>
      <c r="YQ497" s="23">
        <v>1100</v>
      </c>
      <c r="YS497" s="23">
        <v>1000</v>
      </c>
      <c r="YT497" s="23">
        <v>10</v>
      </c>
      <c r="YU497" s="23">
        <v>100</v>
      </c>
      <c r="YW497" s="23" t="s">
        <v>2122</v>
      </c>
      <c r="YZ497" s="23" t="s">
        <v>781</v>
      </c>
      <c r="ZA497" s="23" t="s">
        <v>3968</v>
      </c>
      <c r="ZB497" s="23">
        <v>1</v>
      </c>
      <c r="ZC497" s="23">
        <v>1</v>
      </c>
      <c r="ZD497" s="23">
        <v>0</v>
      </c>
      <c r="ZE497" s="23">
        <v>0</v>
      </c>
      <c r="ZF497" s="23">
        <v>0</v>
      </c>
      <c r="ZG497" s="23">
        <v>0</v>
      </c>
      <c r="ZH497" s="23">
        <v>0</v>
      </c>
      <c r="ZI497" s="23">
        <v>0</v>
      </c>
      <c r="ZJ497" s="23">
        <v>0</v>
      </c>
      <c r="ZK497" s="23">
        <v>0</v>
      </c>
      <c r="ZL497" s="23">
        <v>0</v>
      </c>
      <c r="ZM497" s="23">
        <v>0</v>
      </c>
      <c r="ZN497" s="23">
        <v>0</v>
      </c>
      <c r="ZO497" s="23">
        <v>0</v>
      </c>
      <c r="ZR497" s="23" t="s">
        <v>781</v>
      </c>
      <c r="ZT497" s="23" t="s">
        <v>781</v>
      </c>
      <c r="AAB497" s="23" t="s">
        <v>3977</v>
      </c>
      <c r="AAC497" s="25">
        <v>173113068</v>
      </c>
      <c r="AAD497" s="23">
        <v>44308.573148148149</v>
      </c>
      <c r="AAF497" s="23" t="s">
        <v>2172</v>
      </c>
      <c r="AAG497" s="23" t="s">
        <v>2173</v>
      </c>
      <c r="AAH497" s="23" t="s">
        <v>3978</v>
      </c>
      <c r="AAJ497" s="23">
        <v>1</v>
      </c>
    </row>
    <row r="498" spans="1:712" x14ac:dyDescent="0.3">
      <c r="A498" s="23" t="s">
        <v>3979</v>
      </c>
      <c r="B498" s="25">
        <v>44308.376226747692</v>
      </c>
      <c r="C498" s="25">
        <v>44308.572622071762</v>
      </c>
      <c r="D498" s="25">
        <v>44308</v>
      </c>
      <c r="E498" s="23" t="s">
        <v>3980</v>
      </c>
      <c r="F498" s="23" t="s">
        <v>894</v>
      </c>
      <c r="G498" s="25">
        <v>44308</v>
      </c>
      <c r="H498" s="23" t="s">
        <v>1704</v>
      </c>
      <c r="I498" s="23" t="s">
        <v>1728</v>
      </c>
      <c r="J498" s="23" t="s">
        <v>1837</v>
      </c>
      <c r="K498" s="23" t="s">
        <v>1728</v>
      </c>
      <c r="L498" s="23" t="s">
        <v>793</v>
      </c>
      <c r="M498" s="23" t="s">
        <v>3981</v>
      </c>
      <c r="N498" s="23" t="s">
        <v>3982</v>
      </c>
      <c r="O498" s="23">
        <v>1</v>
      </c>
      <c r="P498" s="23">
        <v>1</v>
      </c>
      <c r="Q498" s="23">
        <v>1</v>
      </c>
      <c r="R498" s="23">
        <v>1</v>
      </c>
      <c r="S498" s="23">
        <v>1</v>
      </c>
      <c r="T498" s="23">
        <v>1</v>
      </c>
      <c r="U498" s="23">
        <v>1</v>
      </c>
      <c r="V498" s="23">
        <v>1</v>
      </c>
      <c r="W498" s="23">
        <v>1</v>
      </c>
      <c r="X498" s="23">
        <v>1</v>
      </c>
      <c r="Y498" s="23">
        <v>1</v>
      </c>
      <c r="Z498" s="23">
        <v>1</v>
      </c>
      <c r="AA498" s="23">
        <v>1</v>
      </c>
      <c r="AB498" s="23">
        <v>1</v>
      </c>
      <c r="AC498" s="23">
        <v>1</v>
      </c>
      <c r="AD498" s="23">
        <v>1</v>
      </c>
      <c r="AE498" s="23">
        <v>1</v>
      </c>
      <c r="AF498" s="23">
        <v>1</v>
      </c>
      <c r="AG498" s="23">
        <v>1</v>
      </c>
      <c r="AH498" s="23">
        <v>1</v>
      </c>
      <c r="AI498" s="23">
        <v>1</v>
      </c>
      <c r="AJ498" s="23">
        <v>1</v>
      </c>
      <c r="AK498" s="23">
        <v>1</v>
      </c>
      <c r="AL498" s="23" t="s">
        <v>781</v>
      </c>
      <c r="AN498" s="23">
        <v>1500</v>
      </c>
      <c r="AO498" s="23">
        <v>1500</v>
      </c>
      <c r="AQ498" s="23">
        <v>1000</v>
      </c>
      <c r="AR498" s="23">
        <v>50</v>
      </c>
      <c r="AS498" s="23">
        <v>500</v>
      </c>
      <c r="AT498" s="23" t="s">
        <v>3983</v>
      </c>
      <c r="AU498" s="23" t="s">
        <v>2124</v>
      </c>
      <c r="AV498" s="23" t="s">
        <v>901</v>
      </c>
      <c r="AX498" s="23" t="s">
        <v>781</v>
      </c>
      <c r="AY498" s="23" t="s">
        <v>3984</v>
      </c>
      <c r="AZ498" s="23">
        <v>1</v>
      </c>
      <c r="BA498" s="23">
        <v>1</v>
      </c>
      <c r="BB498" s="23">
        <v>0</v>
      </c>
      <c r="BC498" s="23">
        <v>0</v>
      </c>
      <c r="BD498" s="23">
        <v>0</v>
      </c>
      <c r="BE498" s="23">
        <v>0</v>
      </c>
      <c r="BF498" s="23">
        <v>0</v>
      </c>
      <c r="BG498" s="23">
        <v>0</v>
      </c>
      <c r="BH498" s="23">
        <v>0</v>
      </c>
      <c r="BI498" s="23">
        <v>0</v>
      </c>
      <c r="BJ498" s="23">
        <v>1</v>
      </c>
      <c r="BK498" s="23">
        <v>0</v>
      </c>
      <c r="BL498" s="23">
        <v>0</v>
      </c>
      <c r="BM498" s="23">
        <v>0</v>
      </c>
      <c r="BP498" s="23" t="s">
        <v>781</v>
      </c>
      <c r="BR498" s="23">
        <v>2000</v>
      </c>
      <c r="BS498" s="23">
        <v>2000</v>
      </c>
      <c r="BU498" s="23">
        <v>2000</v>
      </c>
      <c r="BV498" s="23">
        <v>0</v>
      </c>
      <c r="BW498" s="23">
        <v>0</v>
      </c>
      <c r="BY498" s="23" t="s">
        <v>2124</v>
      </c>
      <c r="BZ498" s="23" t="s">
        <v>901</v>
      </c>
      <c r="CB498" s="23" t="s">
        <v>781</v>
      </c>
      <c r="CC498" s="23" t="s">
        <v>3985</v>
      </c>
      <c r="CD498" s="23">
        <v>0</v>
      </c>
      <c r="CE498" s="23">
        <v>1</v>
      </c>
      <c r="CF498" s="23">
        <v>0</v>
      </c>
      <c r="CG498" s="23">
        <v>0</v>
      </c>
      <c r="CH498" s="23">
        <v>0</v>
      </c>
      <c r="CI498" s="23">
        <v>0</v>
      </c>
      <c r="CJ498" s="23">
        <v>0</v>
      </c>
      <c r="CK498" s="23">
        <v>0</v>
      </c>
      <c r="CL498" s="23">
        <v>0</v>
      </c>
      <c r="CM498" s="23">
        <v>0</v>
      </c>
      <c r="CN498" s="23">
        <v>0</v>
      </c>
      <c r="CO498" s="23">
        <v>0</v>
      </c>
      <c r="CP498" s="23">
        <v>0</v>
      </c>
      <c r="CQ498" s="23">
        <v>0</v>
      </c>
      <c r="CT498" s="23" t="s">
        <v>781</v>
      </c>
      <c r="CV498" s="23">
        <v>3500</v>
      </c>
      <c r="CW498" s="23">
        <v>3500</v>
      </c>
      <c r="CY498" s="23">
        <v>3500</v>
      </c>
      <c r="CZ498" s="23">
        <v>0</v>
      </c>
      <c r="DA498" s="23">
        <v>0</v>
      </c>
      <c r="DC498" s="23" t="s">
        <v>2124</v>
      </c>
      <c r="DD498" s="23" t="s">
        <v>901</v>
      </c>
      <c r="DF498" s="23" t="s">
        <v>785</v>
      </c>
      <c r="DX498" s="23" t="s">
        <v>781</v>
      </c>
      <c r="DZ498" s="23">
        <v>4000</v>
      </c>
      <c r="EA498" s="23">
        <v>4000</v>
      </c>
      <c r="EC498" s="23">
        <v>4000</v>
      </c>
      <c r="ED498" s="23">
        <v>0</v>
      </c>
      <c r="EE498" s="23">
        <v>0</v>
      </c>
      <c r="EG498" s="23" t="s">
        <v>2125</v>
      </c>
      <c r="EI498" s="23" t="s">
        <v>2133</v>
      </c>
      <c r="EJ498" s="23" t="s">
        <v>785</v>
      </c>
      <c r="FB498" s="23" t="s">
        <v>781</v>
      </c>
      <c r="FD498" s="23">
        <v>1500</v>
      </c>
      <c r="FE498" s="23">
        <v>1500</v>
      </c>
      <c r="FG498" s="23">
        <v>1500</v>
      </c>
      <c r="FH498" s="23">
        <v>0</v>
      </c>
      <c r="FI498" s="23">
        <v>0</v>
      </c>
      <c r="FK498" s="23" t="s">
        <v>2125</v>
      </c>
      <c r="FM498" s="23" t="s">
        <v>2133</v>
      </c>
      <c r="FN498" s="23" t="s">
        <v>832</v>
      </c>
      <c r="GF498" s="23" t="s">
        <v>781</v>
      </c>
      <c r="GH498" s="23">
        <v>8000</v>
      </c>
      <c r="GI498" s="23">
        <v>12500</v>
      </c>
      <c r="GJ498" s="23">
        <v>-36</v>
      </c>
      <c r="GK498" s="23">
        <v>-4500</v>
      </c>
      <c r="GL498" s="23" t="s">
        <v>3986</v>
      </c>
      <c r="GM498" s="23" t="s">
        <v>2125</v>
      </c>
      <c r="GO498" s="23" t="s">
        <v>2133</v>
      </c>
      <c r="GP498" s="23" t="s">
        <v>781</v>
      </c>
      <c r="GQ498" s="23" t="s">
        <v>3987</v>
      </c>
      <c r="GR498" s="23">
        <v>0</v>
      </c>
      <c r="GS498" s="23">
        <v>1</v>
      </c>
      <c r="GT498" s="23">
        <v>1</v>
      </c>
      <c r="GU498" s="23">
        <v>0</v>
      </c>
      <c r="GV498" s="23">
        <v>0</v>
      </c>
      <c r="GW498" s="23">
        <v>0</v>
      </c>
      <c r="GX498" s="23">
        <v>0</v>
      </c>
      <c r="GY498" s="23">
        <v>0</v>
      </c>
      <c r="GZ498" s="23">
        <v>0</v>
      </c>
      <c r="HA498" s="23">
        <v>0</v>
      </c>
      <c r="HB498" s="23">
        <v>0</v>
      </c>
      <c r="HC498" s="23">
        <v>0</v>
      </c>
      <c r="HD498" s="23">
        <v>0</v>
      </c>
      <c r="HE498" s="23">
        <v>0</v>
      </c>
      <c r="HF498" s="23" t="s">
        <v>3988</v>
      </c>
      <c r="HH498" s="23" t="s">
        <v>781</v>
      </c>
      <c r="HJ498" s="23">
        <v>3000</v>
      </c>
      <c r="HK498" s="23">
        <v>3000</v>
      </c>
      <c r="HM498" s="23">
        <v>4250</v>
      </c>
      <c r="HN498" s="23">
        <v>5.8823529411764701</v>
      </c>
      <c r="HO498" s="23">
        <v>250</v>
      </c>
      <c r="HQ498" s="23" t="s">
        <v>2125</v>
      </c>
      <c r="HS498" s="23" t="s">
        <v>2133</v>
      </c>
      <c r="HT498" s="23" t="s">
        <v>781</v>
      </c>
      <c r="HU498" s="23" t="s">
        <v>3987</v>
      </c>
      <c r="HV498" s="23">
        <v>0</v>
      </c>
      <c r="HW498" s="23">
        <v>1</v>
      </c>
      <c r="HX498" s="23">
        <v>1</v>
      </c>
      <c r="HY498" s="23">
        <v>0</v>
      </c>
      <c r="HZ498" s="23">
        <v>0</v>
      </c>
      <c r="IA498" s="23">
        <v>0</v>
      </c>
      <c r="IB498" s="23">
        <v>0</v>
      </c>
      <c r="IC498" s="23">
        <v>0</v>
      </c>
      <c r="ID498" s="23">
        <v>0</v>
      </c>
      <c r="IE498" s="23">
        <v>0</v>
      </c>
      <c r="IF498" s="23">
        <v>0</v>
      </c>
      <c r="IG498" s="23">
        <v>0</v>
      </c>
      <c r="IH498" s="23">
        <v>0</v>
      </c>
      <c r="II498" s="23">
        <v>0</v>
      </c>
      <c r="IJ498" s="23" t="s">
        <v>3988</v>
      </c>
      <c r="IL498" s="23" t="s">
        <v>781</v>
      </c>
      <c r="IU498" s="23" t="s">
        <v>2125</v>
      </c>
      <c r="IW498" s="23" t="s">
        <v>2133</v>
      </c>
      <c r="IX498" s="23" t="s">
        <v>781</v>
      </c>
      <c r="IY498" s="23" t="s">
        <v>3968</v>
      </c>
      <c r="IZ498" s="23">
        <v>1</v>
      </c>
      <c r="JA498" s="23">
        <v>1</v>
      </c>
      <c r="JB498" s="23">
        <v>0</v>
      </c>
      <c r="JC498" s="23">
        <v>0</v>
      </c>
      <c r="JD498" s="23">
        <v>0</v>
      </c>
      <c r="JE498" s="23">
        <v>0</v>
      </c>
      <c r="JF498" s="23">
        <v>0</v>
      </c>
      <c r="JG498" s="23">
        <v>0</v>
      </c>
      <c r="JH498" s="23">
        <v>0</v>
      </c>
      <c r="JI498" s="23">
        <v>0</v>
      </c>
      <c r="JJ498" s="23">
        <v>0</v>
      </c>
      <c r="JK498" s="23">
        <v>0</v>
      </c>
      <c r="JL498" s="23">
        <v>0</v>
      </c>
      <c r="JM498" s="23">
        <v>0</v>
      </c>
      <c r="JP498" s="23" t="s">
        <v>808</v>
      </c>
      <c r="JQ498" s="23">
        <v>350</v>
      </c>
      <c r="JR498" s="23">
        <v>125</v>
      </c>
      <c r="JS498" s="23">
        <v>125</v>
      </c>
      <c r="JU498" s="23">
        <v>100</v>
      </c>
      <c r="JV498" s="23">
        <v>25</v>
      </c>
      <c r="JW498" s="23">
        <v>25</v>
      </c>
      <c r="JX498" s="23" t="s">
        <v>3989</v>
      </c>
      <c r="JY498" s="23" t="s">
        <v>2122</v>
      </c>
      <c r="KB498" s="23" t="s">
        <v>785</v>
      </c>
      <c r="KT498" s="23" t="s">
        <v>808</v>
      </c>
      <c r="KU498" s="23">
        <v>500</v>
      </c>
      <c r="KY498" s="23">
        <v>125</v>
      </c>
      <c r="KZ498" s="23">
        <v>140</v>
      </c>
      <c r="LA498" s="23">
        <v>175</v>
      </c>
      <c r="LB498" s="23" t="s">
        <v>3990</v>
      </c>
      <c r="LC498" s="23" t="s">
        <v>2122</v>
      </c>
      <c r="LF498" s="23" t="s">
        <v>785</v>
      </c>
      <c r="LX498" s="23" t="s">
        <v>808</v>
      </c>
      <c r="LY498" s="23">
        <v>500</v>
      </c>
      <c r="LZ498" s="23">
        <v>500</v>
      </c>
      <c r="MA498" s="23">
        <v>500</v>
      </c>
      <c r="MC498" s="23">
        <v>300</v>
      </c>
      <c r="MD498" s="23">
        <v>66.666666666666657</v>
      </c>
      <c r="ME498" s="23">
        <v>200</v>
      </c>
      <c r="MF498" s="23" t="s">
        <v>3991</v>
      </c>
      <c r="MG498" s="23" t="s">
        <v>2122</v>
      </c>
      <c r="MJ498" s="23" t="s">
        <v>785</v>
      </c>
      <c r="NB498" s="23" t="s">
        <v>781</v>
      </c>
      <c r="ND498" s="23">
        <v>1500</v>
      </c>
      <c r="NE498" s="23">
        <v>1500</v>
      </c>
      <c r="NG498" s="23">
        <v>1500</v>
      </c>
      <c r="NH498" s="23">
        <v>0</v>
      </c>
      <c r="NI498" s="23">
        <v>0</v>
      </c>
      <c r="NK498" s="23" t="s">
        <v>2122</v>
      </c>
      <c r="NN498" s="23" t="s">
        <v>785</v>
      </c>
      <c r="OF498" s="23" t="s">
        <v>808</v>
      </c>
      <c r="OG498" s="23">
        <v>500</v>
      </c>
      <c r="OK498" s="23">
        <v>175</v>
      </c>
      <c r="OL498" s="23">
        <v>185.71428571428569</v>
      </c>
      <c r="OM498" s="23">
        <v>325</v>
      </c>
      <c r="ON498" s="23" t="s">
        <v>3992</v>
      </c>
      <c r="OO498" s="23" t="s">
        <v>2122</v>
      </c>
      <c r="OR498" s="23" t="s">
        <v>785</v>
      </c>
      <c r="PJ498" s="23" t="s">
        <v>808</v>
      </c>
      <c r="PK498" s="23">
        <v>150</v>
      </c>
      <c r="PO498" s="23">
        <v>100</v>
      </c>
      <c r="PP498" s="23">
        <v>275</v>
      </c>
      <c r="PQ498" s="23">
        <v>275</v>
      </c>
      <c r="PR498" s="23" t="s">
        <v>3993</v>
      </c>
      <c r="PS498" s="23" t="s">
        <v>2122</v>
      </c>
      <c r="PV498" s="23" t="s">
        <v>785</v>
      </c>
      <c r="QN498" s="23" t="s">
        <v>781</v>
      </c>
      <c r="QP498" s="23">
        <v>1750</v>
      </c>
      <c r="QQ498" s="23">
        <v>1750</v>
      </c>
      <c r="QS498" s="23">
        <v>1800</v>
      </c>
      <c r="QT498" s="23">
        <v>-2.7777777777777781</v>
      </c>
      <c r="QU498" s="23">
        <v>-50</v>
      </c>
      <c r="QW498" s="23" t="s">
        <v>2125</v>
      </c>
      <c r="QY498" s="23" t="s">
        <v>2133</v>
      </c>
      <c r="QZ498" s="23" t="s">
        <v>781</v>
      </c>
      <c r="RA498" s="23" t="s">
        <v>3987</v>
      </c>
      <c r="RB498" s="23">
        <v>0</v>
      </c>
      <c r="RC498" s="23">
        <v>1</v>
      </c>
      <c r="RD498" s="23">
        <v>1</v>
      </c>
      <c r="RE498" s="23">
        <v>0</v>
      </c>
      <c r="RF498" s="23">
        <v>0</v>
      </c>
      <c r="RG498" s="23">
        <v>0</v>
      </c>
      <c r="RH498" s="23">
        <v>0</v>
      </c>
      <c r="RI498" s="23">
        <v>0</v>
      </c>
      <c r="RJ498" s="23">
        <v>0</v>
      </c>
      <c r="RK498" s="23">
        <v>0</v>
      </c>
      <c r="RL498" s="23">
        <v>0</v>
      </c>
      <c r="RM498" s="23">
        <v>0</v>
      </c>
      <c r="RN498" s="23">
        <v>0</v>
      </c>
      <c r="RO498" s="23">
        <v>0</v>
      </c>
      <c r="RP498" s="23" t="s">
        <v>3994</v>
      </c>
      <c r="RR498" s="23" t="s">
        <v>808</v>
      </c>
      <c r="RS498" s="23">
        <v>200</v>
      </c>
      <c r="RT498" s="23">
        <v>200</v>
      </c>
      <c r="RU498" s="23">
        <v>200</v>
      </c>
      <c r="RW498" s="23">
        <v>200</v>
      </c>
      <c r="RX498" s="23">
        <v>0</v>
      </c>
      <c r="RY498" s="23">
        <v>0</v>
      </c>
      <c r="SA498" s="23" t="s">
        <v>2125</v>
      </c>
      <c r="SC498" s="23" t="s">
        <v>2133</v>
      </c>
      <c r="SD498" s="23" t="s">
        <v>781</v>
      </c>
      <c r="SE498" s="23" t="s">
        <v>3995</v>
      </c>
      <c r="SF498" s="23">
        <v>0</v>
      </c>
      <c r="SG498" s="23">
        <v>1</v>
      </c>
      <c r="SH498" s="23">
        <v>1</v>
      </c>
      <c r="SI498" s="23">
        <v>1</v>
      </c>
      <c r="SJ498" s="23">
        <v>0</v>
      </c>
      <c r="SK498" s="23">
        <v>0</v>
      </c>
      <c r="SL498" s="23">
        <v>0</v>
      </c>
      <c r="SM498" s="23">
        <v>0</v>
      </c>
      <c r="SN498" s="23">
        <v>0</v>
      </c>
      <c r="SO498" s="23">
        <v>0</v>
      </c>
      <c r="SP498" s="23">
        <v>0</v>
      </c>
      <c r="SQ498" s="23">
        <v>0</v>
      </c>
      <c r="SR498" s="23">
        <v>0</v>
      </c>
      <c r="SS498" s="23">
        <v>0</v>
      </c>
      <c r="ST498" s="23" t="s">
        <v>3988</v>
      </c>
      <c r="SV498" s="23" t="s">
        <v>808</v>
      </c>
      <c r="SW498" s="23">
        <v>150</v>
      </c>
      <c r="SX498" s="23">
        <v>175</v>
      </c>
      <c r="SY498" s="23">
        <v>175</v>
      </c>
      <c r="TA498" s="23">
        <v>150</v>
      </c>
      <c r="TB498" s="23">
        <v>16.666666666666661</v>
      </c>
      <c r="TC498" s="23">
        <v>25</v>
      </c>
      <c r="TD498" s="23" t="s">
        <v>3991</v>
      </c>
      <c r="TE498" s="23" t="s">
        <v>2124</v>
      </c>
      <c r="TF498" s="23" t="s">
        <v>901</v>
      </c>
      <c r="TH498" s="23" t="s">
        <v>781</v>
      </c>
      <c r="TI498" s="23" t="s">
        <v>3996</v>
      </c>
      <c r="TJ498" s="23">
        <v>0</v>
      </c>
      <c r="TK498" s="23">
        <v>1</v>
      </c>
      <c r="TL498" s="23">
        <v>0</v>
      </c>
      <c r="TM498" s="23">
        <v>1</v>
      </c>
      <c r="TN498" s="23">
        <v>0</v>
      </c>
      <c r="TO498" s="23">
        <v>0</v>
      </c>
      <c r="TP498" s="23">
        <v>0</v>
      </c>
      <c r="TQ498" s="23">
        <v>0</v>
      </c>
      <c r="TR498" s="23">
        <v>0</v>
      </c>
      <c r="TS498" s="23">
        <v>0</v>
      </c>
      <c r="TT498" s="23">
        <v>0</v>
      </c>
      <c r="TU498" s="23">
        <v>0</v>
      </c>
      <c r="TV498" s="23">
        <v>0</v>
      </c>
      <c r="TW498" s="23">
        <v>0</v>
      </c>
      <c r="TZ498" s="23" t="s">
        <v>781</v>
      </c>
      <c r="UB498" s="23">
        <v>200</v>
      </c>
      <c r="UC498" s="23">
        <v>200</v>
      </c>
      <c r="UE498" s="23">
        <v>200</v>
      </c>
      <c r="UF498" s="23">
        <v>0</v>
      </c>
      <c r="UG498" s="23">
        <v>0</v>
      </c>
      <c r="UI498" s="23" t="s">
        <v>2124</v>
      </c>
      <c r="UJ498" s="23" t="s">
        <v>901</v>
      </c>
      <c r="UL498" s="23" t="s">
        <v>781</v>
      </c>
      <c r="UM498" s="23" t="s">
        <v>3996</v>
      </c>
      <c r="UN498" s="23">
        <v>0</v>
      </c>
      <c r="UO498" s="23">
        <v>1</v>
      </c>
      <c r="UP498" s="23">
        <v>0</v>
      </c>
      <c r="UQ498" s="23">
        <v>1</v>
      </c>
      <c r="UR498" s="23">
        <v>0</v>
      </c>
      <c r="US498" s="23">
        <v>0</v>
      </c>
      <c r="UT498" s="23">
        <v>0</v>
      </c>
      <c r="UU498" s="23">
        <v>0</v>
      </c>
      <c r="UV498" s="23">
        <v>0</v>
      </c>
      <c r="UW498" s="23">
        <v>0</v>
      </c>
      <c r="UX498" s="23">
        <v>0</v>
      </c>
      <c r="UY498" s="23">
        <v>0</v>
      </c>
      <c r="UZ498" s="23">
        <v>0</v>
      </c>
      <c r="VA498" s="23">
        <v>0</v>
      </c>
      <c r="VD498" s="23" t="s">
        <v>781</v>
      </c>
      <c r="VF498" s="23">
        <v>1500</v>
      </c>
      <c r="VG498" s="23">
        <v>1500</v>
      </c>
      <c r="VI498" s="23">
        <v>1000</v>
      </c>
      <c r="VJ498" s="23">
        <v>50</v>
      </c>
      <c r="VK498" s="23">
        <v>500</v>
      </c>
      <c r="VL498" s="23" t="s">
        <v>3997</v>
      </c>
      <c r="VM498" s="23" t="s">
        <v>2124</v>
      </c>
      <c r="VN498" s="23" t="s">
        <v>901</v>
      </c>
      <c r="VP498" s="23" t="s">
        <v>781</v>
      </c>
      <c r="VQ498" s="23" t="s">
        <v>3998</v>
      </c>
      <c r="VR498" s="23">
        <v>0</v>
      </c>
      <c r="VS498" s="23">
        <v>1</v>
      </c>
      <c r="VT498" s="23">
        <v>0</v>
      </c>
      <c r="VU498" s="23">
        <v>1</v>
      </c>
      <c r="VV498" s="23">
        <v>0</v>
      </c>
      <c r="VW498" s="23">
        <v>0</v>
      </c>
      <c r="VX498" s="23">
        <v>0</v>
      </c>
      <c r="VY498" s="23">
        <v>0</v>
      </c>
      <c r="VZ498" s="23">
        <v>0</v>
      </c>
      <c r="WA498" s="23">
        <v>0</v>
      </c>
      <c r="WB498" s="23">
        <v>0</v>
      </c>
      <c r="WC498" s="23">
        <v>0</v>
      </c>
      <c r="WD498" s="23">
        <v>0</v>
      </c>
      <c r="WE498" s="23">
        <v>0</v>
      </c>
      <c r="WH498" s="23" t="s">
        <v>781</v>
      </c>
      <c r="WJ498" s="23">
        <v>2500</v>
      </c>
      <c r="WK498" s="23">
        <v>2500</v>
      </c>
      <c r="WM498" s="23">
        <v>2500</v>
      </c>
      <c r="WN498" s="23">
        <v>0</v>
      </c>
      <c r="WO498" s="23">
        <v>0</v>
      </c>
      <c r="WQ498" s="23" t="s">
        <v>2125</v>
      </c>
      <c r="WS498" s="23" t="s">
        <v>2133</v>
      </c>
      <c r="WT498" s="23" t="s">
        <v>781</v>
      </c>
      <c r="WU498" s="23" t="s">
        <v>3999</v>
      </c>
      <c r="WV498" s="23">
        <v>0</v>
      </c>
      <c r="WW498" s="23">
        <v>1</v>
      </c>
      <c r="WX498" s="23">
        <v>1</v>
      </c>
      <c r="WY498" s="23">
        <v>1</v>
      </c>
      <c r="WZ498" s="23">
        <v>0</v>
      </c>
      <c r="XA498" s="23">
        <v>0</v>
      </c>
      <c r="XB498" s="23">
        <v>0</v>
      </c>
      <c r="XC498" s="23">
        <v>0</v>
      </c>
      <c r="XD498" s="23">
        <v>0</v>
      </c>
      <c r="XE498" s="23">
        <v>0</v>
      </c>
      <c r="XF498" s="23">
        <v>0</v>
      </c>
      <c r="XG498" s="23">
        <v>0</v>
      </c>
      <c r="XH498" s="23">
        <v>0</v>
      </c>
      <c r="XI498" s="23">
        <v>0</v>
      </c>
      <c r="XJ498" s="23" t="s">
        <v>3988</v>
      </c>
      <c r="XL498" s="23" t="s">
        <v>781</v>
      </c>
      <c r="XN498" s="23">
        <v>100</v>
      </c>
      <c r="XO498" s="23">
        <v>100</v>
      </c>
      <c r="XP498" s="23">
        <v>0</v>
      </c>
      <c r="XQ498" s="23">
        <v>0</v>
      </c>
      <c r="XS498" s="23" t="s">
        <v>2122</v>
      </c>
      <c r="XV498" s="23" t="s">
        <v>832</v>
      </c>
      <c r="YN498" s="23" t="s">
        <v>781</v>
      </c>
      <c r="YP498" s="23">
        <v>1100</v>
      </c>
      <c r="YQ498" s="23">
        <v>1100</v>
      </c>
      <c r="YS498" s="23">
        <v>1000</v>
      </c>
      <c r="YT498" s="23">
        <v>10</v>
      </c>
      <c r="YU498" s="23">
        <v>100</v>
      </c>
      <c r="YW498" s="23" t="s">
        <v>2125</v>
      </c>
      <c r="YY498" s="23" t="s">
        <v>2133</v>
      </c>
      <c r="YZ498" s="23" t="s">
        <v>781</v>
      </c>
      <c r="ZA498" s="23" t="s">
        <v>3987</v>
      </c>
      <c r="ZB498" s="23">
        <v>0</v>
      </c>
      <c r="ZC498" s="23">
        <v>1</v>
      </c>
      <c r="ZD498" s="23">
        <v>1</v>
      </c>
      <c r="ZE498" s="23">
        <v>0</v>
      </c>
      <c r="ZF498" s="23">
        <v>0</v>
      </c>
      <c r="ZG498" s="23">
        <v>0</v>
      </c>
      <c r="ZH498" s="23">
        <v>0</v>
      </c>
      <c r="ZI498" s="23">
        <v>0</v>
      </c>
      <c r="ZJ498" s="23">
        <v>0</v>
      </c>
      <c r="ZK498" s="23">
        <v>0</v>
      </c>
      <c r="ZL498" s="23">
        <v>0</v>
      </c>
      <c r="ZM498" s="23">
        <v>0</v>
      </c>
      <c r="ZN498" s="23">
        <v>0</v>
      </c>
      <c r="ZO498" s="23">
        <v>0</v>
      </c>
      <c r="ZP498" s="23" t="s">
        <v>4000</v>
      </c>
      <c r="ZR498" s="23" t="s">
        <v>781</v>
      </c>
      <c r="ZT498" s="23" t="s">
        <v>832</v>
      </c>
      <c r="ZU498" s="23">
        <v>10</v>
      </c>
      <c r="ZV498" s="23">
        <v>10</v>
      </c>
      <c r="AAB498" s="23" t="s">
        <v>4001</v>
      </c>
      <c r="AAC498" s="25">
        <v>173113072</v>
      </c>
      <c r="AAD498" s="23">
        <v>44308.573148148149</v>
      </c>
      <c r="AAF498" s="23" t="s">
        <v>2172</v>
      </c>
      <c r="AAG498" s="23" t="s">
        <v>2173</v>
      </c>
      <c r="AAH498" s="23" t="s">
        <v>3978</v>
      </c>
      <c r="AAJ498" s="23">
        <v>2</v>
      </c>
    </row>
    <row r="499" spans="1:712" x14ac:dyDescent="0.3">
      <c r="A499" s="23" t="s">
        <v>4002</v>
      </c>
      <c r="B499" s="25">
        <v>44309.45120729167</v>
      </c>
      <c r="C499" s="25">
        <v>44309.582675983802</v>
      </c>
      <c r="D499" s="25">
        <v>44309</v>
      </c>
      <c r="E499" s="23" t="s">
        <v>4003</v>
      </c>
      <c r="F499" s="23" t="s">
        <v>894</v>
      </c>
      <c r="G499" s="25">
        <v>44309</v>
      </c>
      <c r="H499" s="23" t="s">
        <v>1704</v>
      </c>
      <c r="I499" s="23" t="s">
        <v>1728</v>
      </c>
      <c r="J499" s="23" t="s">
        <v>1837</v>
      </c>
      <c r="K499" s="23" t="s">
        <v>1728</v>
      </c>
      <c r="L499" s="23" t="s">
        <v>793</v>
      </c>
      <c r="M499" s="23" t="s">
        <v>4004</v>
      </c>
      <c r="N499" s="23" t="s">
        <v>4005</v>
      </c>
      <c r="O499" s="23">
        <v>0</v>
      </c>
      <c r="P499" s="23">
        <v>1</v>
      </c>
      <c r="Q499" s="23">
        <v>1</v>
      </c>
      <c r="R499" s="23">
        <v>1</v>
      </c>
      <c r="S499" s="23">
        <v>1</v>
      </c>
      <c r="T499" s="23">
        <v>1</v>
      </c>
      <c r="U499" s="23">
        <v>1</v>
      </c>
      <c r="V499" s="23">
        <v>1</v>
      </c>
      <c r="W499" s="23">
        <v>1</v>
      </c>
      <c r="X499" s="23">
        <v>1</v>
      </c>
      <c r="Y499" s="23">
        <v>1</v>
      </c>
      <c r="Z499" s="23">
        <v>1</v>
      </c>
      <c r="AA499" s="23">
        <v>1</v>
      </c>
      <c r="AB499" s="23">
        <v>1</v>
      </c>
      <c r="AC499" s="23">
        <v>1</v>
      </c>
      <c r="AD499" s="23">
        <v>1</v>
      </c>
      <c r="AE499" s="23">
        <v>0</v>
      </c>
      <c r="AF499" s="23">
        <v>1</v>
      </c>
      <c r="AG499" s="23">
        <v>1</v>
      </c>
      <c r="AH499" s="23">
        <v>1</v>
      </c>
      <c r="AI499" s="23">
        <v>1</v>
      </c>
      <c r="AJ499" s="23">
        <v>1</v>
      </c>
      <c r="AK499" s="23">
        <v>1</v>
      </c>
      <c r="BP499" s="23" t="s">
        <v>781</v>
      </c>
      <c r="BR499" s="23">
        <v>3000</v>
      </c>
      <c r="BS499" s="23">
        <v>3000</v>
      </c>
      <c r="BU499" s="23">
        <v>2000</v>
      </c>
      <c r="BV499" s="23">
        <v>50</v>
      </c>
      <c r="BW499" s="23">
        <v>1000</v>
      </c>
      <c r="BX499" s="23" t="s">
        <v>3974</v>
      </c>
      <c r="BY499" s="23" t="s">
        <v>2124</v>
      </c>
      <c r="BZ499" s="23" t="s">
        <v>901</v>
      </c>
      <c r="CB499" s="23" t="s">
        <v>781</v>
      </c>
      <c r="CC499" s="23" t="s">
        <v>3968</v>
      </c>
      <c r="CD499" s="23">
        <v>1</v>
      </c>
      <c r="CE499" s="23">
        <v>1</v>
      </c>
      <c r="CF499" s="23">
        <v>0</v>
      </c>
      <c r="CG499" s="23">
        <v>0</v>
      </c>
      <c r="CH499" s="23">
        <v>0</v>
      </c>
      <c r="CI499" s="23">
        <v>0</v>
      </c>
      <c r="CJ499" s="23">
        <v>0</v>
      </c>
      <c r="CK499" s="23">
        <v>0</v>
      </c>
      <c r="CL499" s="23">
        <v>0</v>
      </c>
      <c r="CM499" s="23">
        <v>0</v>
      </c>
      <c r="CN499" s="23">
        <v>0</v>
      </c>
      <c r="CO499" s="23">
        <v>0</v>
      </c>
      <c r="CP499" s="23">
        <v>0</v>
      </c>
      <c r="CQ499" s="23">
        <v>0</v>
      </c>
      <c r="CT499" s="23" t="s">
        <v>781</v>
      </c>
      <c r="CV499" s="23">
        <v>4500</v>
      </c>
      <c r="CW499" s="23">
        <v>4500</v>
      </c>
      <c r="CY499" s="23">
        <v>3500</v>
      </c>
      <c r="CZ499" s="23">
        <v>28.571428571428569</v>
      </c>
      <c r="DA499" s="23">
        <v>1000</v>
      </c>
      <c r="DB499" s="23" t="s">
        <v>4006</v>
      </c>
      <c r="DC499" s="23" t="s">
        <v>2124</v>
      </c>
      <c r="DD499" s="23" t="s">
        <v>901</v>
      </c>
      <c r="DF499" s="23" t="s">
        <v>781</v>
      </c>
      <c r="DG499" s="23" t="s">
        <v>3968</v>
      </c>
      <c r="DH499" s="23">
        <v>1</v>
      </c>
      <c r="DI499" s="23">
        <v>1</v>
      </c>
      <c r="DJ499" s="23">
        <v>0</v>
      </c>
      <c r="DK499" s="23">
        <v>0</v>
      </c>
      <c r="DL499" s="23">
        <v>0</v>
      </c>
      <c r="DM499" s="23">
        <v>0</v>
      </c>
      <c r="DN499" s="23">
        <v>0</v>
      </c>
      <c r="DO499" s="23">
        <v>0</v>
      </c>
      <c r="DP499" s="23">
        <v>0</v>
      </c>
      <c r="DQ499" s="23">
        <v>0</v>
      </c>
      <c r="DR499" s="23">
        <v>0</v>
      </c>
      <c r="DS499" s="23">
        <v>0</v>
      </c>
      <c r="DT499" s="23">
        <v>0</v>
      </c>
      <c r="DU499" s="23">
        <v>0</v>
      </c>
      <c r="DX499" s="23" t="s">
        <v>781</v>
      </c>
      <c r="DZ499" s="23">
        <v>4500</v>
      </c>
      <c r="EA499" s="23">
        <v>4500</v>
      </c>
      <c r="EC499" s="23">
        <v>4000</v>
      </c>
      <c r="ED499" s="23">
        <v>12.5</v>
      </c>
      <c r="EE499" s="23">
        <v>500</v>
      </c>
      <c r="EF499" s="23" t="s">
        <v>4006</v>
      </c>
      <c r="EG499" s="23" t="s">
        <v>2124</v>
      </c>
      <c r="EH499" s="23" t="s">
        <v>901</v>
      </c>
      <c r="EJ499" s="23" t="s">
        <v>781</v>
      </c>
      <c r="EK499" s="23" t="s">
        <v>3968</v>
      </c>
      <c r="EL499" s="23">
        <v>1</v>
      </c>
      <c r="EM499" s="23">
        <v>1</v>
      </c>
      <c r="EN499" s="23">
        <v>0</v>
      </c>
      <c r="EO499" s="23">
        <v>0</v>
      </c>
      <c r="EP499" s="23">
        <v>0</v>
      </c>
      <c r="EQ499" s="23">
        <v>0</v>
      </c>
      <c r="ER499" s="23">
        <v>0</v>
      </c>
      <c r="ES499" s="23">
        <v>0</v>
      </c>
      <c r="ET499" s="23">
        <v>0</v>
      </c>
      <c r="EU499" s="23">
        <v>0</v>
      </c>
      <c r="EV499" s="23">
        <v>0</v>
      </c>
      <c r="EW499" s="23">
        <v>0</v>
      </c>
      <c r="EX499" s="23">
        <v>0</v>
      </c>
      <c r="EY499" s="23">
        <v>0</v>
      </c>
      <c r="FB499" s="23" t="s">
        <v>781</v>
      </c>
      <c r="FD499" s="23">
        <v>2000</v>
      </c>
      <c r="FE499" s="23">
        <v>2000</v>
      </c>
      <c r="FG499" s="23">
        <v>1500</v>
      </c>
      <c r="FH499" s="23">
        <v>33.333333333333329</v>
      </c>
      <c r="FI499" s="23">
        <v>500</v>
      </c>
      <c r="FJ499" s="23" t="s">
        <v>4007</v>
      </c>
      <c r="FK499" s="23" t="s">
        <v>2124</v>
      </c>
      <c r="FL499" s="23" t="s">
        <v>901</v>
      </c>
      <c r="FN499" s="23" t="s">
        <v>881</v>
      </c>
      <c r="FO499" s="23" t="s">
        <v>3968</v>
      </c>
      <c r="FP499" s="23">
        <v>1</v>
      </c>
      <c r="FQ499" s="23">
        <v>1</v>
      </c>
      <c r="FR499" s="23">
        <v>0</v>
      </c>
      <c r="FS499" s="23">
        <v>0</v>
      </c>
      <c r="FT499" s="23">
        <v>0</v>
      </c>
      <c r="FU499" s="23">
        <v>0</v>
      </c>
      <c r="FV499" s="23">
        <v>0</v>
      </c>
      <c r="FW499" s="23">
        <v>0</v>
      </c>
      <c r="FX499" s="23">
        <v>0</v>
      </c>
      <c r="FY499" s="23">
        <v>0</v>
      </c>
      <c r="FZ499" s="23">
        <v>0</v>
      </c>
      <c r="GA499" s="23">
        <v>0</v>
      </c>
      <c r="GB499" s="23">
        <v>0</v>
      </c>
      <c r="GC499" s="23">
        <v>0</v>
      </c>
      <c r="GF499" s="23" t="s">
        <v>781</v>
      </c>
      <c r="GH499" s="23">
        <v>11000</v>
      </c>
      <c r="GI499" s="23">
        <v>12500</v>
      </c>
      <c r="GJ499" s="23">
        <v>-12</v>
      </c>
      <c r="GK499" s="23">
        <v>-1500</v>
      </c>
      <c r="GL499" s="23" t="s">
        <v>3974</v>
      </c>
      <c r="GM499" s="23" t="s">
        <v>2124</v>
      </c>
      <c r="GN499" s="23" t="s">
        <v>901</v>
      </c>
      <c r="GP499" s="23" t="s">
        <v>781</v>
      </c>
      <c r="GQ499" s="23" t="s">
        <v>3968</v>
      </c>
      <c r="GR499" s="23">
        <v>1</v>
      </c>
      <c r="GS499" s="23">
        <v>1</v>
      </c>
      <c r="GT499" s="23">
        <v>0</v>
      </c>
      <c r="GU499" s="23">
        <v>0</v>
      </c>
      <c r="GV499" s="23">
        <v>0</v>
      </c>
      <c r="GW499" s="23">
        <v>0</v>
      </c>
      <c r="GX499" s="23">
        <v>0</v>
      </c>
      <c r="GY499" s="23">
        <v>0</v>
      </c>
      <c r="GZ499" s="23">
        <v>0</v>
      </c>
      <c r="HA499" s="23">
        <v>0</v>
      </c>
      <c r="HB499" s="23">
        <v>0</v>
      </c>
      <c r="HC499" s="23">
        <v>0</v>
      </c>
      <c r="HD499" s="23">
        <v>0</v>
      </c>
      <c r="HE499" s="23">
        <v>0</v>
      </c>
      <c r="HH499" s="23" t="s">
        <v>781</v>
      </c>
      <c r="HJ499" s="23">
        <v>4000</v>
      </c>
      <c r="HK499" s="23">
        <v>4000</v>
      </c>
      <c r="HM499" s="23">
        <v>4250</v>
      </c>
      <c r="HN499" s="23">
        <v>-5.8823529411764701</v>
      </c>
      <c r="HO499" s="23">
        <v>-250</v>
      </c>
      <c r="HQ499" s="23" t="s">
        <v>2124</v>
      </c>
      <c r="HR499" s="23" t="s">
        <v>901</v>
      </c>
      <c r="HT499" s="23" t="s">
        <v>781</v>
      </c>
      <c r="HU499" s="23" t="s">
        <v>3968</v>
      </c>
      <c r="HV499" s="23">
        <v>1</v>
      </c>
      <c r="HW499" s="23">
        <v>1</v>
      </c>
      <c r="HX499" s="23">
        <v>0</v>
      </c>
      <c r="HY499" s="23">
        <v>0</v>
      </c>
      <c r="HZ499" s="23">
        <v>0</v>
      </c>
      <c r="IA499" s="23">
        <v>0</v>
      </c>
      <c r="IB499" s="23">
        <v>0</v>
      </c>
      <c r="IC499" s="23">
        <v>0</v>
      </c>
      <c r="ID499" s="23">
        <v>0</v>
      </c>
      <c r="IE499" s="23">
        <v>0</v>
      </c>
      <c r="IF499" s="23">
        <v>0</v>
      </c>
      <c r="IG499" s="23">
        <v>0</v>
      </c>
      <c r="IH499" s="23">
        <v>0</v>
      </c>
      <c r="II499" s="23">
        <v>0</v>
      </c>
      <c r="IL499" s="23" t="s">
        <v>781</v>
      </c>
      <c r="IN499" s="23">
        <v>6000</v>
      </c>
      <c r="IO499" s="23">
        <v>6000</v>
      </c>
      <c r="IU499" s="23" t="s">
        <v>2124</v>
      </c>
      <c r="IV499" s="23" t="s">
        <v>901</v>
      </c>
      <c r="IX499" s="23" t="s">
        <v>781</v>
      </c>
      <c r="IY499" s="23" t="s">
        <v>3968</v>
      </c>
      <c r="IZ499" s="23">
        <v>1</v>
      </c>
      <c r="JA499" s="23">
        <v>1</v>
      </c>
      <c r="JB499" s="23">
        <v>0</v>
      </c>
      <c r="JC499" s="23">
        <v>0</v>
      </c>
      <c r="JD499" s="23">
        <v>0</v>
      </c>
      <c r="JE499" s="23">
        <v>0</v>
      </c>
      <c r="JF499" s="23">
        <v>0</v>
      </c>
      <c r="JG499" s="23">
        <v>0</v>
      </c>
      <c r="JH499" s="23">
        <v>0</v>
      </c>
      <c r="JI499" s="23">
        <v>0</v>
      </c>
      <c r="JJ499" s="23">
        <v>0</v>
      </c>
      <c r="JK499" s="23">
        <v>0</v>
      </c>
      <c r="JL499" s="23">
        <v>0</v>
      </c>
      <c r="JM499" s="23">
        <v>0</v>
      </c>
      <c r="JP499" s="23" t="s">
        <v>808</v>
      </c>
      <c r="JQ499" s="23">
        <v>350</v>
      </c>
      <c r="JR499" s="23">
        <v>100</v>
      </c>
      <c r="JS499" s="23">
        <v>100</v>
      </c>
      <c r="JU499" s="23">
        <v>100</v>
      </c>
      <c r="JV499" s="23">
        <v>0</v>
      </c>
      <c r="JW499" s="23">
        <v>0</v>
      </c>
      <c r="JY499" s="23" t="s">
        <v>2122</v>
      </c>
      <c r="KB499" s="23" t="s">
        <v>781</v>
      </c>
      <c r="KC499" s="23" t="s">
        <v>4008</v>
      </c>
      <c r="KD499" s="23">
        <v>0</v>
      </c>
      <c r="KE499" s="23">
        <v>0</v>
      </c>
      <c r="KF499" s="23">
        <v>0</v>
      </c>
      <c r="KG499" s="23">
        <v>0</v>
      </c>
      <c r="KH499" s="23">
        <v>0</v>
      </c>
      <c r="KI499" s="23">
        <v>0</v>
      </c>
      <c r="KJ499" s="23">
        <v>0</v>
      </c>
      <c r="KK499" s="23">
        <v>1</v>
      </c>
      <c r="KL499" s="23">
        <v>0</v>
      </c>
      <c r="KM499" s="23">
        <v>1</v>
      </c>
      <c r="KN499" s="23">
        <v>0</v>
      </c>
      <c r="KO499" s="23">
        <v>0</v>
      </c>
      <c r="KP499" s="23">
        <v>0</v>
      </c>
      <c r="KQ499" s="23">
        <v>0</v>
      </c>
      <c r="KT499" s="23" t="s">
        <v>808</v>
      </c>
      <c r="KU499" s="23">
        <v>500</v>
      </c>
      <c r="KV499" s="23">
        <v>150</v>
      </c>
      <c r="KW499" s="23">
        <v>150</v>
      </c>
      <c r="KY499" s="23">
        <v>125</v>
      </c>
      <c r="KZ499" s="23">
        <v>20</v>
      </c>
      <c r="LA499" s="23">
        <v>25</v>
      </c>
      <c r="LB499" s="23" t="s">
        <v>4009</v>
      </c>
      <c r="LC499" s="23" t="s">
        <v>2122</v>
      </c>
      <c r="LF499" s="23" t="s">
        <v>781</v>
      </c>
      <c r="LG499" s="23" t="s">
        <v>4010</v>
      </c>
      <c r="LH499" s="23">
        <v>0</v>
      </c>
      <c r="LI499" s="23">
        <v>0</v>
      </c>
      <c r="LJ499" s="23">
        <v>0</v>
      </c>
      <c r="LK499" s="23">
        <v>0</v>
      </c>
      <c r="LL499" s="23">
        <v>1</v>
      </c>
      <c r="LM499" s="23">
        <v>1</v>
      </c>
      <c r="LN499" s="23">
        <v>0</v>
      </c>
      <c r="LO499" s="23">
        <v>0</v>
      </c>
      <c r="LP499" s="23">
        <v>0</v>
      </c>
      <c r="LQ499" s="23">
        <v>1</v>
      </c>
      <c r="LR499" s="23">
        <v>0</v>
      </c>
      <c r="LS499" s="23">
        <v>0</v>
      </c>
      <c r="LT499" s="23">
        <v>0</v>
      </c>
      <c r="LU499" s="23">
        <v>0</v>
      </c>
      <c r="MC499" s="23">
        <v>300</v>
      </c>
      <c r="MD499" s="23">
        <v>233.33333333333329</v>
      </c>
      <c r="ME499" s="23">
        <v>700</v>
      </c>
      <c r="MF499" s="23" t="s">
        <v>4011</v>
      </c>
      <c r="MG499" s="23" t="s">
        <v>2124</v>
      </c>
      <c r="MH499" s="23" t="s">
        <v>901</v>
      </c>
      <c r="MJ499" s="23" t="s">
        <v>781</v>
      </c>
      <c r="MK499" s="23" t="s">
        <v>3968</v>
      </c>
      <c r="ML499" s="23">
        <v>1</v>
      </c>
      <c r="MM499" s="23">
        <v>1</v>
      </c>
      <c r="MN499" s="23">
        <v>0</v>
      </c>
      <c r="MO499" s="23">
        <v>0</v>
      </c>
      <c r="MP499" s="23">
        <v>0</v>
      </c>
      <c r="MQ499" s="23">
        <v>0</v>
      </c>
      <c r="MR499" s="23">
        <v>0</v>
      </c>
      <c r="MS499" s="23">
        <v>0</v>
      </c>
      <c r="MT499" s="23">
        <v>0</v>
      </c>
      <c r="MU499" s="23">
        <v>0</v>
      </c>
      <c r="MV499" s="23">
        <v>0</v>
      </c>
      <c r="MW499" s="23">
        <v>0</v>
      </c>
      <c r="MX499" s="23">
        <v>0</v>
      </c>
      <c r="MY499" s="23">
        <v>0</v>
      </c>
      <c r="NB499" s="23" t="s">
        <v>781</v>
      </c>
      <c r="ND499" s="23">
        <v>1500</v>
      </c>
      <c r="NE499" s="23">
        <v>1500</v>
      </c>
      <c r="NG499" s="23">
        <v>1500</v>
      </c>
      <c r="NH499" s="23">
        <v>0</v>
      </c>
      <c r="NI499" s="23">
        <v>0</v>
      </c>
      <c r="NK499" s="23" t="s">
        <v>2125</v>
      </c>
      <c r="NM499" s="23" t="s">
        <v>2133</v>
      </c>
      <c r="NN499" s="23" t="s">
        <v>781</v>
      </c>
      <c r="NO499" s="23" t="s">
        <v>4012</v>
      </c>
      <c r="NP499" s="23">
        <v>1</v>
      </c>
      <c r="NQ499" s="23">
        <v>1</v>
      </c>
      <c r="NR499" s="23">
        <v>1</v>
      </c>
      <c r="NS499" s="23">
        <v>0</v>
      </c>
      <c r="NT499" s="23">
        <v>0</v>
      </c>
      <c r="NU499" s="23">
        <v>0</v>
      </c>
      <c r="NV499" s="23">
        <v>0</v>
      </c>
      <c r="NW499" s="23">
        <v>0</v>
      </c>
      <c r="NX499" s="23">
        <v>0</v>
      </c>
      <c r="NY499" s="23">
        <v>0</v>
      </c>
      <c r="NZ499" s="23">
        <v>0</v>
      </c>
      <c r="OA499" s="23">
        <v>0</v>
      </c>
      <c r="OB499" s="23">
        <v>0</v>
      </c>
      <c r="OC499" s="23">
        <v>0</v>
      </c>
      <c r="OD499" s="23" t="s">
        <v>4013</v>
      </c>
      <c r="OF499" s="23" t="s">
        <v>808</v>
      </c>
      <c r="OG499" s="23">
        <v>500</v>
      </c>
      <c r="OH499" s="23">
        <v>200</v>
      </c>
      <c r="OI499" s="23">
        <v>200</v>
      </c>
      <c r="OK499" s="23">
        <v>175</v>
      </c>
      <c r="OL499" s="23">
        <v>14.28571428571429</v>
      </c>
      <c r="OM499" s="23">
        <v>25</v>
      </c>
      <c r="ON499" s="23" t="s">
        <v>4014</v>
      </c>
      <c r="OO499" s="23" t="s">
        <v>2122</v>
      </c>
      <c r="OR499" s="23" t="s">
        <v>781</v>
      </c>
      <c r="OS499" s="23" t="s">
        <v>4015</v>
      </c>
      <c r="OT499" s="23">
        <v>1</v>
      </c>
      <c r="OU499" s="23">
        <v>1</v>
      </c>
      <c r="OV499" s="23">
        <v>0</v>
      </c>
      <c r="OW499" s="23">
        <v>0</v>
      </c>
      <c r="OX499" s="23">
        <v>1</v>
      </c>
      <c r="OY499" s="23">
        <v>0</v>
      </c>
      <c r="OZ499" s="23">
        <v>0</v>
      </c>
      <c r="PA499" s="23">
        <v>1</v>
      </c>
      <c r="PB499" s="23">
        <v>0</v>
      </c>
      <c r="PC499" s="23">
        <v>1</v>
      </c>
      <c r="PD499" s="23">
        <v>0</v>
      </c>
      <c r="PE499" s="23">
        <v>0</v>
      </c>
      <c r="PF499" s="23">
        <v>0</v>
      </c>
      <c r="PG499" s="23">
        <v>0</v>
      </c>
      <c r="PJ499" s="23" t="s">
        <v>808</v>
      </c>
      <c r="PK499" s="23">
        <v>150</v>
      </c>
      <c r="PL499" s="23">
        <v>300</v>
      </c>
      <c r="PM499" s="23">
        <v>300</v>
      </c>
      <c r="PO499" s="23">
        <v>100</v>
      </c>
      <c r="PP499" s="23">
        <v>200</v>
      </c>
      <c r="PQ499" s="23">
        <v>200</v>
      </c>
      <c r="PR499" s="23" t="s">
        <v>4016</v>
      </c>
      <c r="PS499" s="23" t="s">
        <v>2122</v>
      </c>
      <c r="PV499" s="23" t="s">
        <v>781</v>
      </c>
      <c r="PW499" s="23" t="s">
        <v>4017</v>
      </c>
      <c r="PX499" s="23">
        <v>1</v>
      </c>
      <c r="PY499" s="23">
        <v>0</v>
      </c>
      <c r="PZ499" s="23">
        <v>0</v>
      </c>
      <c r="QA499" s="23">
        <v>0</v>
      </c>
      <c r="QB499" s="23">
        <v>0</v>
      </c>
      <c r="QC499" s="23">
        <v>0</v>
      </c>
      <c r="QD499" s="23">
        <v>0</v>
      </c>
      <c r="QE499" s="23">
        <v>1</v>
      </c>
      <c r="QF499" s="23">
        <v>0</v>
      </c>
      <c r="QG499" s="23">
        <v>1</v>
      </c>
      <c r="QH499" s="23">
        <v>0</v>
      </c>
      <c r="QI499" s="23">
        <v>0</v>
      </c>
      <c r="QJ499" s="23">
        <v>0</v>
      </c>
      <c r="QK499" s="23">
        <v>0</v>
      </c>
      <c r="RR499" s="23" t="s">
        <v>808</v>
      </c>
      <c r="RS499" s="23">
        <v>200</v>
      </c>
      <c r="RT499" s="23">
        <v>150</v>
      </c>
      <c r="RU499" s="23">
        <v>150</v>
      </c>
      <c r="RW499" s="23">
        <v>200</v>
      </c>
      <c r="RX499" s="23">
        <v>650</v>
      </c>
      <c r="RY499" s="23">
        <v>1300</v>
      </c>
      <c r="RZ499" s="23" t="s">
        <v>4018</v>
      </c>
      <c r="SA499" s="23" t="s">
        <v>2124</v>
      </c>
      <c r="SB499" s="23" t="s">
        <v>901</v>
      </c>
      <c r="SD499" s="23" t="s">
        <v>781</v>
      </c>
      <c r="SE499" s="23" t="s">
        <v>4019</v>
      </c>
      <c r="SF499" s="23">
        <v>1</v>
      </c>
      <c r="SG499" s="23">
        <v>1</v>
      </c>
      <c r="SH499" s="23">
        <v>0</v>
      </c>
      <c r="SI499" s="23">
        <v>0</v>
      </c>
      <c r="SJ499" s="23">
        <v>0</v>
      </c>
      <c r="SK499" s="23">
        <v>0</v>
      </c>
      <c r="SL499" s="23">
        <v>0</v>
      </c>
      <c r="SM499" s="23">
        <v>1</v>
      </c>
      <c r="SN499" s="23">
        <v>0</v>
      </c>
      <c r="SO499" s="23">
        <v>1</v>
      </c>
      <c r="SP499" s="23">
        <v>0</v>
      </c>
      <c r="SQ499" s="23">
        <v>0</v>
      </c>
      <c r="SR499" s="23">
        <v>0</v>
      </c>
      <c r="SS499" s="23">
        <v>0</v>
      </c>
      <c r="SV499" s="23" t="s">
        <v>808</v>
      </c>
      <c r="SW499" s="23">
        <v>150</v>
      </c>
      <c r="TA499" s="23">
        <v>150</v>
      </c>
      <c r="TB499" s="23">
        <v>233.33333333333329</v>
      </c>
      <c r="TC499" s="23">
        <v>350</v>
      </c>
      <c r="TD499" s="23" t="s">
        <v>4011</v>
      </c>
      <c r="TE499" s="23" t="s">
        <v>2124</v>
      </c>
      <c r="TF499" s="23" t="s">
        <v>901</v>
      </c>
      <c r="TH499" s="23" t="s">
        <v>781</v>
      </c>
      <c r="TI499" s="23" t="s">
        <v>4020</v>
      </c>
      <c r="TJ499" s="23">
        <v>1</v>
      </c>
      <c r="TK499" s="23">
        <v>1</v>
      </c>
      <c r="TL499" s="23">
        <v>0</v>
      </c>
      <c r="TM499" s="23">
        <v>0</v>
      </c>
      <c r="TN499" s="23">
        <v>0</v>
      </c>
      <c r="TO499" s="23">
        <v>0</v>
      </c>
      <c r="TP499" s="23">
        <v>0</v>
      </c>
      <c r="TQ499" s="23">
        <v>1</v>
      </c>
      <c r="TR499" s="23">
        <v>0</v>
      </c>
      <c r="TS499" s="23">
        <v>1</v>
      </c>
      <c r="TT499" s="23">
        <v>0</v>
      </c>
      <c r="TU499" s="23">
        <v>0</v>
      </c>
      <c r="TV499" s="23">
        <v>0</v>
      </c>
      <c r="TW499" s="23">
        <v>0</v>
      </c>
      <c r="TZ499" s="23" t="s">
        <v>781</v>
      </c>
      <c r="UB499" s="23">
        <v>200</v>
      </c>
      <c r="UC499" s="23">
        <v>200</v>
      </c>
      <c r="UE499" s="23">
        <v>200</v>
      </c>
      <c r="UF499" s="23">
        <v>0</v>
      </c>
      <c r="UG499" s="23">
        <v>0</v>
      </c>
      <c r="UI499" s="23" t="s">
        <v>2124</v>
      </c>
      <c r="UJ499" s="23" t="s">
        <v>901</v>
      </c>
      <c r="UL499" s="23" t="s">
        <v>781</v>
      </c>
      <c r="UM499" s="23" t="s">
        <v>4019</v>
      </c>
      <c r="UN499" s="23">
        <v>1</v>
      </c>
      <c r="UO499" s="23">
        <v>1</v>
      </c>
      <c r="UP499" s="23">
        <v>0</v>
      </c>
      <c r="UQ499" s="23">
        <v>0</v>
      </c>
      <c r="UR499" s="23">
        <v>0</v>
      </c>
      <c r="US499" s="23">
        <v>0</v>
      </c>
      <c r="UT499" s="23">
        <v>0</v>
      </c>
      <c r="UU499" s="23">
        <v>1</v>
      </c>
      <c r="UV499" s="23">
        <v>0</v>
      </c>
      <c r="UW499" s="23">
        <v>1</v>
      </c>
      <c r="UX499" s="23">
        <v>0</v>
      </c>
      <c r="UY499" s="23">
        <v>0</v>
      </c>
      <c r="UZ499" s="23">
        <v>0</v>
      </c>
      <c r="VA499" s="23">
        <v>0</v>
      </c>
      <c r="VD499" s="23" t="s">
        <v>781</v>
      </c>
      <c r="VF499" s="23">
        <v>1500</v>
      </c>
      <c r="VG499" s="23">
        <v>1500</v>
      </c>
      <c r="VI499" s="23">
        <v>1000</v>
      </c>
      <c r="VJ499" s="23">
        <v>50</v>
      </c>
      <c r="VK499" s="23">
        <v>500</v>
      </c>
      <c r="VL499" s="23" t="s">
        <v>4011</v>
      </c>
      <c r="VM499" s="23" t="s">
        <v>2124</v>
      </c>
      <c r="VN499" s="23" t="s">
        <v>901</v>
      </c>
      <c r="VP499" s="23" t="s">
        <v>781</v>
      </c>
      <c r="VQ499" s="23" t="s">
        <v>4020</v>
      </c>
      <c r="VR499" s="23">
        <v>1</v>
      </c>
      <c r="VS499" s="23">
        <v>1</v>
      </c>
      <c r="VT499" s="23">
        <v>0</v>
      </c>
      <c r="VU499" s="23">
        <v>0</v>
      </c>
      <c r="VV499" s="23">
        <v>0</v>
      </c>
      <c r="VW499" s="23">
        <v>0</v>
      </c>
      <c r="VX499" s="23">
        <v>0</v>
      </c>
      <c r="VY499" s="23">
        <v>1</v>
      </c>
      <c r="VZ499" s="23">
        <v>0</v>
      </c>
      <c r="WA499" s="23">
        <v>1</v>
      </c>
      <c r="WB499" s="23">
        <v>0</v>
      </c>
      <c r="WC499" s="23">
        <v>0</v>
      </c>
      <c r="WD499" s="23">
        <v>0</v>
      </c>
      <c r="WE499" s="23">
        <v>0</v>
      </c>
      <c r="WH499" s="23" t="s">
        <v>781</v>
      </c>
      <c r="WM499" s="23">
        <v>2500</v>
      </c>
      <c r="WN499" s="23">
        <v>100</v>
      </c>
      <c r="WO499" s="23">
        <v>2500</v>
      </c>
      <c r="WP499" s="23" t="s">
        <v>4011</v>
      </c>
      <c r="WQ499" s="23" t="s">
        <v>2124</v>
      </c>
      <c r="WR499" s="23" t="s">
        <v>901</v>
      </c>
      <c r="WT499" s="23" t="s">
        <v>781</v>
      </c>
      <c r="WU499" s="23" t="s">
        <v>4020</v>
      </c>
      <c r="WV499" s="23">
        <v>1</v>
      </c>
      <c r="WW499" s="23">
        <v>1</v>
      </c>
      <c r="WX499" s="23">
        <v>0</v>
      </c>
      <c r="WY499" s="23">
        <v>0</v>
      </c>
      <c r="WZ499" s="23">
        <v>0</v>
      </c>
      <c r="XA499" s="23">
        <v>0</v>
      </c>
      <c r="XB499" s="23">
        <v>0</v>
      </c>
      <c r="XC499" s="23">
        <v>1</v>
      </c>
      <c r="XD499" s="23">
        <v>0</v>
      </c>
      <c r="XE499" s="23">
        <v>1</v>
      </c>
      <c r="XF499" s="23">
        <v>0</v>
      </c>
      <c r="XG499" s="23">
        <v>0</v>
      </c>
      <c r="XH499" s="23">
        <v>0</v>
      </c>
      <c r="XI499" s="23">
        <v>0</v>
      </c>
      <c r="XL499" s="23" t="s">
        <v>781</v>
      </c>
      <c r="XN499" s="23">
        <v>100</v>
      </c>
      <c r="XO499" s="23">
        <v>100</v>
      </c>
      <c r="XP499" s="23">
        <v>0</v>
      </c>
      <c r="XQ499" s="23">
        <v>0</v>
      </c>
      <c r="XS499" s="23" t="s">
        <v>2122</v>
      </c>
      <c r="XV499" s="23" t="s">
        <v>832</v>
      </c>
      <c r="YN499" s="23" t="s">
        <v>781</v>
      </c>
      <c r="YP499" s="23">
        <v>1000</v>
      </c>
      <c r="YQ499" s="23">
        <v>1000</v>
      </c>
      <c r="YS499" s="23">
        <v>1000</v>
      </c>
      <c r="YT499" s="23">
        <v>0</v>
      </c>
      <c r="YU499" s="23">
        <v>0</v>
      </c>
      <c r="YW499" s="23" t="s">
        <v>2125</v>
      </c>
      <c r="YY499" s="23" t="s">
        <v>2133</v>
      </c>
      <c r="YZ499" s="23" t="s">
        <v>781</v>
      </c>
      <c r="ZA499" s="23" t="s">
        <v>4020</v>
      </c>
      <c r="ZB499" s="23">
        <v>1</v>
      </c>
      <c r="ZC499" s="23">
        <v>1</v>
      </c>
      <c r="ZD499" s="23">
        <v>0</v>
      </c>
      <c r="ZE499" s="23">
        <v>0</v>
      </c>
      <c r="ZF499" s="23">
        <v>0</v>
      </c>
      <c r="ZG499" s="23">
        <v>0</v>
      </c>
      <c r="ZH499" s="23">
        <v>0</v>
      </c>
      <c r="ZI499" s="23">
        <v>1</v>
      </c>
      <c r="ZJ499" s="23">
        <v>0</v>
      </c>
      <c r="ZK499" s="23">
        <v>1</v>
      </c>
      <c r="ZL499" s="23">
        <v>0</v>
      </c>
      <c r="ZM499" s="23">
        <v>0</v>
      </c>
      <c r="ZN499" s="23">
        <v>0</v>
      </c>
      <c r="ZO499" s="23">
        <v>0</v>
      </c>
      <c r="ZR499" s="23" t="s">
        <v>781</v>
      </c>
      <c r="ZT499" s="23" t="s">
        <v>832</v>
      </c>
      <c r="ZU499" s="23">
        <v>10</v>
      </c>
      <c r="ZV499" s="23">
        <v>10</v>
      </c>
      <c r="AAB499" s="23" t="s">
        <v>4021</v>
      </c>
      <c r="AAC499" s="25">
        <v>173794572</v>
      </c>
      <c r="AAD499" s="23">
        <v>44312.32640046296</v>
      </c>
      <c r="AAF499" s="23" t="s">
        <v>2172</v>
      </c>
      <c r="AAG499" s="23" t="s">
        <v>2173</v>
      </c>
      <c r="AAH499" s="23" t="s">
        <v>3978</v>
      </c>
      <c r="AAJ499" s="23">
        <v>3</v>
      </c>
    </row>
    <row r="500" spans="1:712" x14ac:dyDescent="0.3">
      <c r="A500" s="23" t="s">
        <v>4022</v>
      </c>
      <c r="B500" s="25">
        <v>44309.445227048607</v>
      </c>
      <c r="C500" s="25">
        <v>44309.567012372689</v>
      </c>
      <c r="D500" s="25">
        <v>44309</v>
      </c>
      <c r="E500" s="23" t="s">
        <v>4023</v>
      </c>
      <c r="F500" s="23" t="s">
        <v>894</v>
      </c>
      <c r="G500" s="25">
        <v>44309</v>
      </c>
      <c r="H500" s="23" t="s">
        <v>1704</v>
      </c>
      <c r="I500" s="23" t="s">
        <v>1728</v>
      </c>
      <c r="J500" s="23" t="s">
        <v>1837</v>
      </c>
      <c r="K500" s="23" t="s">
        <v>1728</v>
      </c>
      <c r="L500" s="23" t="s">
        <v>793</v>
      </c>
      <c r="M500" s="23" t="s">
        <v>4024</v>
      </c>
      <c r="N500" s="23" t="s">
        <v>4025</v>
      </c>
      <c r="O500" s="23">
        <v>1</v>
      </c>
      <c r="P500" s="23">
        <v>1</v>
      </c>
      <c r="Q500" s="23">
        <v>1</v>
      </c>
      <c r="R500" s="23">
        <v>1</v>
      </c>
      <c r="S500" s="23">
        <v>1</v>
      </c>
      <c r="T500" s="23">
        <v>1</v>
      </c>
      <c r="U500" s="23">
        <v>1</v>
      </c>
      <c r="V500" s="23">
        <v>1</v>
      </c>
      <c r="W500" s="23">
        <v>1</v>
      </c>
      <c r="X500" s="23">
        <v>1</v>
      </c>
      <c r="Y500" s="23">
        <v>1</v>
      </c>
      <c r="Z500" s="23">
        <v>1</v>
      </c>
      <c r="AA500" s="23">
        <v>1</v>
      </c>
      <c r="AB500" s="23">
        <v>1</v>
      </c>
      <c r="AC500" s="23">
        <v>1</v>
      </c>
      <c r="AD500" s="23">
        <v>1</v>
      </c>
      <c r="AE500" s="23">
        <v>1</v>
      </c>
      <c r="AF500" s="23">
        <v>1</v>
      </c>
      <c r="AG500" s="23">
        <v>1</v>
      </c>
      <c r="AH500" s="23">
        <v>1</v>
      </c>
      <c r="AI500" s="23">
        <v>1</v>
      </c>
      <c r="AJ500" s="23">
        <v>1</v>
      </c>
      <c r="AK500" s="23">
        <v>1</v>
      </c>
      <c r="AL500" s="23" t="s">
        <v>781</v>
      </c>
      <c r="AN500" s="23">
        <v>3000</v>
      </c>
      <c r="AO500" s="23">
        <v>3000</v>
      </c>
      <c r="AQ500" s="23">
        <v>1000</v>
      </c>
      <c r="AR500" s="23">
        <v>200</v>
      </c>
      <c r="AS500" s="23">
        <v>2000</v>
      </c>
      <c r="AT500" s="23" t="s">
        <v>4026</v>
      </c>
      <c r="AU500" s="23" t="s">
        <v>2125</v>
      </c>
      <c r="AW500" s="23" t="s">
        <v>2133</v>
      </c>
      <c r="AX500" s="23" t="s">
        <v>781</v>
      </c>
      <c r="AY500" s="23" t="s">
        <v>3996</v>
      </c>
      <c r="AZ500" s="23">
        <v>0</v>
      </c>
      <c r="BA500" s="23">
        <v>1</v>
      </c>
      <c r="BB500" s="23">
        <v>0</v>
      </c>
      <c r="BC500" s="23">
        <v>1</v>
      </c>
      <c r="BD500" s="23">
        <v>0</v>
      </c>
      <c r="BE500" s="23">
        <v>0</v>
      </c>
      <c r="BF500" s="23">
        <v>0</v>
      </c>
      <c r="BG500" s="23">
        <v>0</v>
      </c>
      <c r="BH500" s="23">
        <v>0</v>
      </c>
      <c r="BI500" s="23">
        <v>0</v>
      </c>
      <c r="BJ500" s="23">
        <v>0</v>
      </c>
      <c r="BK500" s="23">
        <v>0</v>
      </c>
      <c r="BL500" s="23">
        <v>0</v>
      </c>
      <c r="BM500" s="23">
        <v>0</v>
      </c>
      <c r="BP500" s="23" t="s">
        <v>781</v>
      </c>
      <c r="BR500" s="23">
        <v>2500</v>
      </c>
      <c r="BS500" s="23">
        <v>2500</v>
      </c>
      <c r="BU500" s="23">
        <v>2000</v>
      </c>
      <c r="BV500" s="23">
        <v>25</v>
      </c>
      <c r="BW500" s="23">
        <v>500</v>
      </c>
      <c r="BX500" s="23" t="s">
        <v>4027</v>
      </c>
      <c r="BY500" s="23" t="s">
        <v>2125</v>
      </c>
      <c r="CA500" s="23" t="s">
        <v>2133</v>
      </c>
      <c r="CB500" s="23" t="s">
        <v>781</v>
      </c>
      <c r="CC500" s="23" t="s">
        <v>3968</v>
      </c>
      <c r="CD500" s="23">
        <v>1</v>
      </c>
      <c r="CE500" s="23">
        <v>1</v>
      </c>
      <c r="CF500" s="23">
        <v>0</v>
      </c>
      <c r="CG500" s="23">
        <v>0</v>
      </c>
      <c r="CH500" s="23">
        <v>0</v>
      </c>
      <c r="CI500" s="23">
        <v>0</v>
      </c>
      <c r="CJ500" s="23">
        <v>0</v>
      </c>
      <c r="CK500" s="23">
        <v>0</v>
      </c>
      <c r="CL500" s="23">
        <v>0</v>
      </c>
      <c r="CM500" s="23">
        <v>0</v>
      </c>
      <c r="CN500" s="23">
        <v>0</v>
      </c>
      <c r="CO500" s="23">
        <v>0</v>
      </c>
      <c r="CP500" s="23">
        <v>0</v>
      </c>
      <c r="CQ500" s="23">
        <v>0</v>
      </c>
      <c r="CT500" s="23" t="s">
        <v>781</v>
      </c>
      <c r="CV500" s="23">
        <v>3000</v>
      </c>
      <c r="CW500" s="23">
        <v>3000</v>
      </c>
      <c r="CY500" s="23">
        <v>3500</v>
      </c>
      <c r="CZ500" s="23">
        <v>-14.28571428571429</v>
      </c>
      <c r="DA500" s="23">
        <v>-500</v>
      </c>
      <c r="DB500" s="23" t="s">
        <v>4028</v>
      </c>
      <c r="DC500" s="23" t="s">
        <v>2125</v>
      </c>
      <c r="DE500" s="23" t="s">
        <v>2133</v>
      </c>
      <c r="DF500" s="23" t="s">
        <v>781</v>
      </c>
      <c r="DG500" s="23" t="s">
        <v>4012</v>
      </c>
      <c r="DH500" s="23">
        <v>1</v>
      </c>
      <c r="DI500" s="23">
        <v>1</v>
      </c>
      <c r="DJ500" s="23">
        <v>1</v>
      </c>
      <c r="DK500" s="23">
        <v>0</v>
      </c>
      <c r="DL500" s="23">
        <v>0</v>
      </c>
      <c r="DM500" s="23">
        <v>0</v>
      </c>
      <c r="DN500" s="23">
        <v>0</v>
      </c>
      <c r="DO500" s="23">
        <v>0</v>
      </c>
      <c r="DP500" s="23">
        <v>0</v>
      </c>
      <c r="DQ500" s="23">
        <v>0</v>
      </c>
      <c r="DR500" s="23">
        <v>0</v>
      </c>
      <c r="DS500" s="23">
        <v>0</v>
      </c>
      <c r="DT500" s="23">
        <v>0</v>
      </c>
      <c r="DU500" s="23">
        <v>0</v>
      </c>
      <c r="DV500" s="23" t="s">
        <v>4000</v>
      </c>
      <c r="DX500" s="23" t="s">
        <v>781</v>
      </c>
      <c r="DZ500" s="23">
        <v>4000</v>
      </c>
      <c r="EA500" s="23">
        <v>4000</v>
      </c>
      <c r="EC500" s="23">
        <v>4000</v>
      </c>
      <c r="ED500" s="23">
        <v>0</v>
      </c>
      <c r="EE500" s="23">
        <v>0</v>
      </c>
      <c r="EG500" s="23" t="s">
        <v>2125</v>
      </c>
      <c r="EI500" s="23" t="s">
        <v>2133</v>
      </c>
      <c r="EJ500" s="23" t="s">
        <v>781</v>
      </c>
      <c r="EK500" s="23" t="s">
        <v>4029</v>
      </c>
      <c r="EL500" s="23">
        <v>1</v>
      </c>
      <c r="EM500" s="23">
        <v>1</v>
      </c>
      <c r="EN500" s="23">
        <v>1</v>
      </c>
      <c r="EO500" s="23">
        <v>1</v>
      </c>
      <c r="EP500" s="23">
        <v>0</v>
      </c>
      <c r="EQ500" s="23">
        <v>0</v>
      </c>
      <c r="ER500" s="23">
        <v>0</v>
      </c>
      <c r="ES500" s="23">
        <v>0</v>
      </c>
      <c r="ET500" s="23">
        <v>0</v>
      </c>
      <c r="EU500" s="23">
        <v>0</v>
      </c>
      <c r="EV500" s="23">
        <v>0</v>
      </c>
      <c r="EW500" s="23">
        <v>0</v>
      </c>
      <c r="EX500" s="23">
        <v>0</v>
      </c>
      <c r="EY500" s="23">
        <v>0</v>
      </c>
      <c r="EZ500" s="23" t="s">
        <v>4000</v>
      </c>
      <c r="FB500" s="23" t="s">
        <v>781</v>
      </c>
      <c r="FD500" s="23">
        <v>2000</v>
      </c>
      <c r="FE500" s="23">
        <v>2000</v>
      </c>
      <c r="FG500" s="23">
        <v>1500</v>
      </c>
      <c r="FH500" s="23">
        <v>33.333333333333329</v>
      </c>
      <c r="FI500" s="23">
        <v>500</v>
      </c>
      <c r="FJ500" s="23" t="s">
        <v>4030</v>
      </c>
      <c r="FK500" s="23" t="s">
        <v>2125</v>
      </c>
      <c r="FM500" s="23" t="s">
        <v>2133</v>
      </c>
      <c r="FN500" s="23" t="s">
        <v>881</v>
      </c>
      <c r="FO500" s="23" t="s">
        <v>4012</v>
      </c>
      <c r="FP500" s="23">
        <v>1</v>
      </c>
      <c r="FQ500" s="23">
        <v>1</v>
      </c>
      <c r="FR500" s="23">
        <v>1</v>
      </c>
      <c r="FS500" s="23">
        <v>0</v>
      </c>
      <c r="FT500" s="23">
        <v>0</v>
      </c>
      <c r="FU500" s="23">
        <v>0</v>
      </c>
      <c r="FV500" s="23">
        <v>0</v>
      </c>
      <c r="FW500" s="23">
        <v>0</v>
      </c>
      <c r="FX500" s="23">
        <v>0</v>
      </c>
      <c r="FY500" s="23">
        <v>0</v>
      </c>
      <c r="FZ500" s="23">
        <v>0</v>
      </c>
      <c r="GA500" s="23">
        <v>0</v>
      </c>
      <c r="GB500" s="23">
        <v>0</v>
      </c>
      <c r="GC500" s="23">
        <v>0</v>
      </c>
      <c r="GD500" s="23" t="s">
        <v>4000</v>
      </c>
      <c r="GF500" s="23" t="s">
        <v>781</v>
      </c>
      <c r="GH500" s="23">
        <v>12000</v>
      </c>
      <c r="GI500" s="23">
        <v>12500</v>
      </c>
      <c r="GJ500" s="23">
        <v>-4</v>
      </c>
      <c r="GK500" s="23">
        <v>-500</v>
      </c>
      <c r="GM500" s="23" t="s">
        <v>2125</v>
      </c>
      <c r="GO500" s="23" t="s">
        <v>2133</v>
      </c>
      <c r="GP500" s="23" t="s">
        <v>781</v>
      </c>
      <c r="GQ500" s="23" t="s">
        <v>4012</v>
      </c>
      <c r="GR500" s="23">
        <v>1</v>
      </c>
      <c r="GS500" s="23">
        <v>1</v>
      </c>
      <c r="GT500" s="23">
        <v>1</v>
      </c>
      <c r="GU500" s="23">
        <v>0</v>
      </c>
      <c r="GV500" s="23">
        <v>0</v>
      </c>
      <c r="GW500" s="23">
        <v>0</v>
      </c>
      <c r="GX500" s="23">
        <v>0</v>
      </c>
      <c r="GY500" s="23">
        <v>0</v>
      </c>
      <c r="GZ500" s="23">
        <v>0</v>
      </c>
      <c r="HA500" s="23">
        <v>0</v>
      </c>
      <c r="HB500" s="23">
        <v>0</v>
      </c>
      <c r="HC500" s="23">
        <v>0</v>
      </c>
      <c r="HD500" s="23">
        <v>0</v>
      </c>
      <c r="HE500" s="23">
        <v>0</v>
      </c>
      <c r="HF500" s="23" t="s">
        <v>4000</v>
      </c>
      <c r="HH500" s="23" t="s">
        <v>781</v>
      </c>
      <c r="HJ500" s="23">
        <v>4000</v>
      </c>
      <c r="HK500" s="23">
        <v>4000</v>
      </c>
      <c r="HM500" s="23">
        <v>4250</v>
      </c>
      <c r="HN500" s="23">
        <v>-5.8823529411764701</v>
      </c>
      <c r="HO500" s="23">
        <v>-250</v>
      </c>
      <c r="HQ500" s="23" t="s">
        <v>2124</v>
      </c>
      <c r="HR500" s="23" t="s">
        <v>901</v>
      </c>
      <c r="HT500" s="23" t="s">
        <v>781</v>
      </c>
      <c r="HU500" s="23" t="s">
        <v>4031</v>
      </c>
      <c r="HV500" s="23">
        <v>1</v>
      </c>
      <c r="HW500" s="23">
        <v>1</v>
      </c>
      <c r="HX500" s="23">
        <v>0</v>
      </c>
      <c r="HY500" s="23">
        <v>0</v>
      </c>
      <c r="HZ500" s="23">
        <v>0</v>
      </c>
      <c r="IA500" s="23">
        <v>0</v>
      </c>
      <c r="IB500" s="23">
        <v>0</v>
      </c>
      <c r="IC500" s="23">
        <v>1</v>
      </c>
      <c r="ID500" s="23">
        <v>0</v>
      </c>
      <c r="IE500" s="23">
        <v>0</v>
      </c>
      <c r="IF500" s="23">
        <v>0</v>
      </c>
      <c r="IG500" s="23">
        <v>0</v>
      </c>
      <c r="IH500" s="23">
        <v>0</v>
      </c>
      <c r="II500" s="23">
        <v>0</v>
      </c>
      <c r="IL500" s="23" t="s">
        <v>781</v>
      </c>
      <c r="IN500" s="23">
        <v>5000</v>
      </c>
      <c r="IO500" s="23">
        <v>5000</v>
      </c>
      <c r="IU500" s="23" t="s">
        <v>2124</v>
      </c>
      <c r="IV500" s="23" t="s">
        <v>901</v>
      </c>
      <c r="IX500" s="23" t="s">
        <v>781</v>
      </c>
      <c r="IY500" s="23" t="s">
        <v>4032</v>
      </c>
      <c r="IZ500" s="23">
        <v>0</v>
      </c>
      <c r="JA500" s="23">
        <v>1</v>
      </c>
      <c r="JB500" s="23">
        <v>0</v>
      </c>
      <c r="JC500" s="23">
        <v>0</v>
      </c>
      <c r="JD500" s="23">
        <v>0</v>
      </c>
      <c r="JE500" s="23">
        <v>0</v>
      </c>
      <c r="JF500" s="23">
        <v>0</v>
      </c>
      <c r="JG500" s="23">
        <v>1</v>
      </c>
      <c r="JH500" s="23">
        <v>0</v>
      </c>
      <c r="JI500" s="23">
        <v>0</v>
      </c>
      <c r="JJ500" s="23">
        <v>0</v>
      </c>
      <c r="JK500" s="23">
        <v>0</v>
      </c>
      <c r="JL500" s="23">
        <v>0</v>
      </c>
      <c r="JM500" s="23">
        <v>0</v>
      </c>
      <c r="JP500" s="23" t="s">
        <v>808</v>
      </c>
      <c r="JQ500" s="23">
        <v>350</v>
      </c>
      <c r="JR500" s="23">
        <v>175</v>
      </c>
      <c r="JS500" s="23">
        <v>175</v>
      </c>
      <c r="JU500" s="23">
        <v>100</v>
      </c>
      <c r="JV500" s="23">
        <v>75</v>
      </c>
      <c r="JW500" s="23">
        <v>75</v>
      </c>
      <c r="JX500" s="23" t="s">
        <v>4033</v>
      </c>
      <c r="JY500" s="23" t="s">
        <v>2122</v>
      </c>
      <c r="KB500" s="23" t="s">
        <v>785</v>
      </c>
      <c r="KT500" s="23" t="s">
        <v>808</v>
      </c>
      <c r="KU500" s="23">
        <v>500</v>
      </c>
      <c r="KV500" s="23">
        <v>125</v>
      </c>
      <c r="KW500" s="23">
        <v>125</v>
      </c>
      <c r="KY500" s="23">
        <v>125</v>
      </c>
      <c r="KZ500" s="23">
        <v>0</v>
      </c>
      <c r="LA500" s="23">
        <v>0</v>
      </c>
      <c r="LC500" s="23" t="s">
        <v>2122</v>
      </c>
      <c r="LF500" s="23" t="s">
        <v>785</v>
      </c>
      <c r="LX500" s="23" t="s">
        <v>808</v>
      </c>
      <c r="LY500" s="23">
        <v>500</v>
      </c>
      <c r="LZ500" s="23">
        <v>550</v>
      </c>
      <c r="MA500" s="23">
        <v>550</v>
      </c>
      <c r="MC500" s="23">
        <v>300</v>
      </c>
      <c r="MD500" s="23">
        <v>83.333333333333343</v>
      </c>
      <c r="ME500" s="23">
        <v>250</v>
      </c>
      <c r="MF500" s="23" t="s">
        <v>4034</v>
      </c>
      <c r="MG500" s="23" t="s">
        <v>2124</v>
      </c>
      <c r="MH500" s="23" t="s">
        <v>901</v>
      </c>
      <c r="MJ500" s="23" t="s">
        <v>781</v>
      </c>
      <c r="MK500" s="23" t="s">
        <v>4031</v>
      </c>
      <c r="ML500" s="23">
        <v>1</v>
      </c>
      <c r="MM500" s="23">
        <v>1</v>
      </c>
      <c r="MN500" s="23">
        <v>0</v>
      </c>
      <c r="MO500" s="23">
        <v>0</v>
      </c>
      <c r="MP500" s="23">
        <v>0</v>
      </c>
      <c r="MQ500" s="23">
        <v>0</v>
      </c>
      <c r="MR500" s="23">
        <v>0</v>
      </c>
      <c r="MS500" s="23">
        <v>1</v>
      </c>
      <c r="MT500" s="23">
        <v>0</v>
      </c>
      <c r="MU500" s="23">
        <v>0</v>
      </c>
      <c r="MV500" s="23">
        <v>0</v>
      </c>
      <c r="MW500" s="23">
        <v>0</v>
      </c>
      <c r="MX500" s="23">
        <v>0</v>
      </c>
      <c r="MY500" s="23">
        <v>0</v>
      </c>
      <c r="NB500" s="23" t="s">
        <v>781</v>
      </c>
      <c r="ND500" s="23">
        <v>1500</v>
      </c>
      <c r="NE500" s="23">
        <v>1500</v>
      </c>
      <c r="NG500" s="23">
        <v>1500</v>
      </c>
      <c r="NH500" s="23">
        <v>0</v>
      </c>
      <c r="NI500" s="23">
        <v>0</v>
      </c>
      <c r="NK500" s="23" t="s">
        <v>2122</v>
      </c>
      <c r="NN500" s="23" t="s">
        <v>785</v>
      </c>
      <c r="OF500" s="23" t="s">
        <v>808</v>
      </c>
      <c r="OG500" s="23">
        <v>500</v>
      </c>
      <c r="OK500" s="23">
        <v>175</v>
      </c>
      <c r="OL500" s="23">
        <v>185.71428571428569</v>
      </c>
      <c r="OM500" s="23">
        <v>325</v>
      </c>
      <c r="ON500" s="23" t="s">
        <v>4035</v>
      </c>
      <c r="OO500" s="23" t="s">
        <v>2124</v>
      </c>
      <c r="OP500" s="23" t="s">
        <v>901</v>
      </c>
      <c r="OR500" s="23" t="s">
        <v>781</v>
      </c>
      <c r="OS500" s="23" t="s">
        <v>4036</v>
      </c>
      <c r="OT500" s="23">
        <v>1</v>
      </c>
      <c r="OU500" s="23">
        <v>1</v>
      </c>
      <c r="OV500" s="23">
        <v>0</v>
      </c>
      <c r="OW500" s="23">
        <v>0</v>
      </c>
      <c r="OX500" s="23">
        <v>0</v>
      </c>
      <c r="OY500" s="23">
        <v>0</v>
      </c>
      <c r="OZ500" s="23">
        <v>0</v>
      </c>
      <c r="PA500" s="23">
        <v>1</v>
      </c>
      <c r="PB500" s="23">
        <v>0</v>
      </c>
      <c r="PC500" s="23">
        <v>0</v>
      </c>
      <c r="PD500" s="23">
        <v>0</v>
      </c>
      <c r="PE500" s="23">
        <v>0</v>
      </c>
      <c r="PF500" s="23">
        <v>0</v>
      </c>
      <c r="PG500" s="23">
        <v>0</v>
      </c>
      <c r="PJ500" s="23" t="s">
        <v>808</v>
      </c>
      <c r="PK500" s="23">
        <v>150</v>
      </c>
      <c r="PL500" s="23">
        <v>200</v>
      </c>
      <c r="PM500" s="23">
        <v>200</v>
      </c>
      <c r="PO500" s="23">
        <v>100</v>
      </c>
      <c r="PP500" s="23">
        <v>100</v>
      </c>
      <c r="PQ500" s="23">
        <v>100</v>
      </c>
      <c r="PR500" s="23" t="s">
        <v>4037</v>
      </c>
      <c r="PS500" s="23" t="s">
        <v>2122</v>
      </c>
      <c r="PV500" s="23" t="s">
        <v>785</v>
      </c>
      <c r="QN500" s="23" t="s">
        <v>781</v>
      </c>
      <c r="QP500" s="23">
        <v>1750</v>
      </c>
      <c r="QQ500" s="23">
        <v>1750</v>
      </c>
      <c r="QS500" s="23">
        <v>1800</v>
      </c>
      <c r="QT500" s="23">
        <v>-2.7777777777777781</v>
      </c>
      <c r="QU500" s="23">
        <v>-50</v>
      </c>
      <c r="QW500" s="23" t="s">
        <v>2124</v>
      </c>
      <c r="QX500" s="23" t="s">
        <v>901</v>
      </c>
      <c r="QZ500" s="23" t="s">
        <v>781</v>
      </c>
      <c r="RA500" s="23" t="s">
        <v>3968</v>
      </c>
      <c r="RB500" s="23">
        <v>1</v>
      </c>
      <c r="RC500" s="23">
        <v>1</v>
      </c>
      <c r="RD500" s="23">
        <v>0</v>
      </c>
      <c r="RE500" s="23">
        <v>0</v>
      </c>
      <c r="RF500" s="23">
        <v>0</v>
      </c>
      <c r="RG500" s="23">
        <v>0</v>
      </c>
      <c r="RH500" s="23">
        <v>0</v>
      </c>
      <c r="RI500" s="23">
        <v>0</v>
      </c>
      <c r="RJ500" s="23">
        <v>0</v>
      </c>
      <c r="RK500" s="23">
        <v>0</v>
      </c>
      <c r="RL500" s="23">
        <v>0</v>
      </c>
      <c r="RM500" s="23">
        <v>0</v>
      </c>
      <c r="RN500" s="23">
        <v>0</v>
      </c>
      <c r="RO500" s="23">
        <v>0</v>
      </c>
      <c r="RR500" s="23" t="s">
        <v>808</v>
      </c>
      <c r="RS500" s="23">
        <v>200</v>
      </c>
      <c r="RT500" s="23">
        <v>200</v>
      </c>
      <c r="RU500" s="23">
        <v>200</v>
      </c>
      <c r="RW500" s="23">
        <v>200</v>
      </c>
      <c r="RX500" s="23">
        <v>0</v>
      </c>
      <c r="RY500" s="23">
        <v>0</v>
      </c>
      <c r="SA500" s="23" t="s">
        <v>2124</v>
      </c>
      <c r="SB500" s="23" t="s">
        <v>901</v>
      </c>
      <c r="SD500" s="23" t="s">
        <v>781</v>
      </c>
      <c r="SE500" s="23" t="s">
        <v>3968</v>
      </c>
      <c r="SF500" s="23">
        <v>1</v>
      </c>
      <c r="SG500" s="23">
        <v>1</v>
      </c>
      <c r="SH500" s="23">
        <v>0</v>
      </c>
      <c r="SI500" s="23">
        <v>0</v>
      </c>
      <c r="SJ500" s="23">
        <v>0</v>
      </c>
      <c r="SK500" s="23">
        <v>0</v>
      </c>
      <c r="SL500" s="23">
        <v>0</v>
      </c>
      <c r="SM500" s="23">
        <v>0</v>
      </c>
      <c r="SN500" s="23">
        <v>0</v>
      </c>
      <c r="SO500" s="23">
        <v>0</v>
      </c>
      <c r="SP500" s="23">
        <v>0</v>
      </c>
      <c r="SQ500" s="23">
        <v>0</v>
      </c>
      <c r="SR500" s="23">
        <v>0</v>
      </c>
      <c r="SS500" s="23">
        <v>0</v>
      </c>
      <c r="SV500" s="23" t="s">
        <v>808</v>
      </c>
      <c r="SW500" s="23">
        <v>150</v>
      </c>
      <c r="SX500" s="23">
        <v>100</v>
      </c>
      <c r="SY500" s="23">
        <v>100</v>
      </c>
      <c r="TA500" s="23">
        <v>150</v>
      </c>
      <c r="TB500" s="23">
        <v>-33.333333333333329</v>
      </c>
      <c r="TC500" s="23">
        <v>-50</v>
      </c>
      <c r="TD500" s="23" t="s">
        <v>4038</v>
      </c>
      <c r="TE500" s="23" t="s">
        <v>2124</v>
      </c>
      <c r="TF500" s="23" t="s">
        <v>901</v>
      </c>
      <c r="TH500" s="23" t="s">
        <v>781</v>
      </c>
      <c r="TI500" s="23" t="s">
        <v>3968</v>
      </c>
      <c r="TJ500" s="23">
        <v>1</v>
      </c>
      <c r="TK500" s="23">
        <v>1</v>
      </c>
      <c r="TL500" s="23">
        <v>0</v>
      </c>
      <c r="TM500" s="23">
        <v>0</v>
      </c>
      <c r="TN500" s="23">
        <v>0</v>
      </c>
      <c r="TO500" s="23">
        <v>0</v>
      </c>
      <c r="TP500" s="23">
        <v>0</v>
      </c>
      <c r="TQ500" s="23">
        <v>0</v>
      </c>
      <c r="TR500" s="23">
        <v>0</v>
      </c>
      <c r="TS500" s="23">
        <v>0</v>
      </c>
      <c r="TT500" s="23">
        <v>0</v>
      </c>
      <c r="TU500" s="23">
        <v>0</v>
      </c>
      <c r="TV500" s="23">
        <v>0</v>
      </c>
      <c r="TW500" s="23">
        <v>0</v>
      </c>
      <c r="TZ500" s="23" t="s">
        <v>781</v>
      </c>
      <c r="UB500" s="23">
        <v>200</v>
      </c>
      <c r="UC500" s="23">
        <v>200</v>
      </c>
      <c r="UE500" s="23">
        <v>200</v>
      </c>
      <c r="UF500" s="23">
        <v>0</v>
      </c>
      <c r="UG500" s="23">
        <v>0</v>
      </c>
      <c r="UI500" s="23" t="s">
        <v>2124</v>
      </c>
      <c r="UJ500" s="23" t="s">
        <v>901</v>
      </c>
      <c r="UL500" s="23" t="s">
        <v>781</v>
      </c>
      <c r="UM500" s="23" t="s">
        <v>3968</v>
      </c>
      <c r="UN500" s="23">
        <v>1</v>
      </c>
      <c r="UO500" s="23">
        <v>1</v>
      </c>
      <c r="UP500" s="23">
        <v>0</v>
      </c>
      <c r="UQ500" s="23">
        <v>0</v>
      </c>
      <c r="UR500" s="23">
        <v>0</v>
      </c>
      <c r="US500" s="23">
        <v>0</v>
      </c>
      <c r="UT500" s="23">
        <v>0</v>
      </c>
      <c r="UU500" s="23">
        <v>0</v>
      </c>
      <c r="UV500" s="23">
        <v>0</v>
      </c>
      <c r="UW500" s="23">
        <v>0</v>
      </c>
      <c r="UX500" s="23">
        <v>0</v>
      </c>
      <c r="UY500" s="23">
        <v>0</v>
      </c>
      <c r="UZ500" s="23">
        <v>0</v>
      </c>
      <c r="VA500" s="23">
        <v>0</v>
      </c>
      <c r="VD500" s="23" t="s">
        <v>781</v>
      </c>
      <c r="VF500" s="23">
        <v>1500</v>
      </c>
      <c r="VG500" s="23">
        <v>1500</v>
      </c>
      <c r="VI500" s="23">
        <v>1000</v>
      </c>
      <c r="VJ500" s="23">
        <v>50</v>
      </c>
      <c r="VK500" s="23">
        <v>500</v>
      </c>
      <c r="VL500" s="23" t="s">
        <v>4039</v>
      </c>
      <c r="VM500" s="23" t="s">
        <v>2125</v>
      </c>
      <c r="VO500" s="23" t="s">
        <v>2133</v>
      </c>
      <c r="VP500" s="23" t="s">
        <v>781</v>
      </c>
      <c r="VQ500" s="23" t="s">
        <v>4012</v>
      </c>
      <c r="VR500" s="23">
        <v>1</v>
      </c>
      <c r="VS500" s="23">
        <v>1</v>
      </c>
      <c r="VT500" s="23">
        <v>1</v>
      </c>
      <c r="VU500" s="23">
        <v>0</v>
      </c>
      <c r="VV500" s="23">
        <v>0</v>
      </c>
      <c r="VW500" s="23">
        <v>0</v>
      </c>
      <c r="VX500" s="23">
        <v>0</v>
      </c>
      <c r="VY500" s="23">
        <v>0</v>
      </c>
      <c r="VZ500" s="23">
        <v>0</v>
      </c>
      <c r="WA500" s="23">
        <v>0</v>
      </c>
      <c r="WB500" s="23">
        <v>0</v>
      </c>
      <c r="WC500" s="23">
        <v>0</v>
      </c>
      <c r="WD500" s="23">
        <v>0</v>
      </c>
      <c r="WE500" s="23">
        <v>0</v>
      </c>
      <c r="WF500" s="23" t="s">
        <v>4000</v>
      </c>
      <c r="WH500" s="23" t="s">
        <v>781</v>
      </c>
      <c r="WJ500" s="23">
        <v>3500</v>
      </c>
      <c r="WK500" s="23">
        <v>3500</v>
      </c>
      <c r="WM500" s="23">
        <v>2500</v>
      </c>
      <c r="WN500" s="23">
        <v>40</v>
      </c>
      <c r="WO500" s="23">
        <v>1000</v>
      </c>
      <c r="WP500" s="23" t="s">
        <v>4040</v>
      </c>
      <c r="WQ500" s="23" t="s">
        <v>2125</v>
      </c>
      <c r="WS500" s="23" t="s">
        <v>2133</v>
      </c>
      <c r="WT500" s="23" t="s">
        <v>781</v>
      </c>
      <c r="WU500" s="23" t="s">
        <v>4012</v>
      </c>
      <c r="WV500" s="23">
        <v>1</v>
      </c>
      <c r="WW500" s="23">
        <v>1</v>
      </c>
      <c r="WX500" s="23">
        <v>1</v>
      </c>
      <c r="WY500" s="23">
        <v>0</v>
      </c>
      <c r="WZ500" s="23">
        <v>0</v>
      </c>
      <c r="XA500" s="23">
        <v>0</v>
      </c>
      <c r="XB500" s="23">
        <v>0</v>
      </c>
      <c r="XC500" s="23">
        <v>0</v>
      </c>
      <c r="XD500" s="23">
        <v>0</v>
      </c>
      <c r="XE500" s="23">
        <v>0</v>
      </c>
      <c r="XF500" s="23">
        <v>0</v>
      </c>
      <c r="XG500" s="23">
        <v>0</v>
      </c>
      <c r="XH500" s="23">
        <v>0</v>
      </c>
      <c r="XI500" s="23">
        <v>0</v>
      </c>
      <c r="XJ500" s="23" t="s">
        <v>4000</v>
      </c>
      <c r="XL500" s="23" t="s">
        <v>781</v>
      </c>
      <c r="XN500" s="23">
        <v>100</v>
      </c>
      <c r="XO500" s="23">
        <v>100</v>
      </c>
      <c r="XP500" s="23">
        <v>0</v>
      </c>
      <c r="XQ500" s="23">
        <v>0</v>
      </c>
      <c r="XS500" s="23" t="s">
        <v>2122</v>
      </c>
      <c r="XV500" s="23" t="s">
        <v>832</v>
      </c>
      <c r="YN500" s="23" t="s">
        <v>781</v>
      </c>
      <c r="YP500" s="23">
        <v>1100</v>
      </c>
      <c r="YQ500" s="23">
        <v>1100</v>
      </c>
      <c r="YS500" s="23">
        <v>1000</v>
      </c>
      <c r="YT500" s="23">
        <v>10</v>
      </c>
      <c r="YU500" s="23">
        <v>100</v>
      </c>
      <c r="YW500" s="23" t="s">
        <v>2125</v>
      </c>
      <c r="YY500" s="23" t="s">
        <v>2133</v>
      </c>
      <c r="YZ500" s="23" t="s">
        <v>781</v>
      </c>
      <c r="ZA500" s="23" t="s">
        <v>4041</v>
      </c>
      <c r="ZB500" s="23">
        <v>1</v>
      </c>
      <c r="ZC500" s="23">
        <v>1</v>
      </c>
      <c r="ZD500" s="23">
        <v>1</v>
      </c>
      <c r="ZE500" s="23">
        <v>0</v>
      </c>
      <c r="ZF500" s="23">
        <v>0</v>
      </c>
      <c r="ZG500" s="23">
        <v>0</v>
      </c>
      <c r="ZH500" s="23">
        <v>0</v>
      </c>
      <c r="ZI500" s="23">
        <v>0</v>
      </c>
      <c r="ZJ500" s="23">
        <v>0</v>
      </c>
      <c r="ZK500" s="23">
        <v>0</v>
      </c>
      <c r="ZL500" s="23">
        <v>0</v>
      </c>
      <c r="ZM500" s="23">
        <v>0</v>
      </c>
      <c r="ZN500" s="23">
        <v>0</v>
      </c>
      <c r="ZO500" s="23">
        <v>0</v>
      </c>
      <c r="ZP500" s="23" t="s">
        <v>4000</v>
      </c>
      <c r="ZR500" s="23" t="s">
        <v>781</v>
      </c>
      <c r="ZT500" s="23" t="s">
        <v>832</v>
      </c>
      <c r="ZU500" s="23">
        <v>15</v>
      </c>
      <c r="ZV500" s="23">
        <v>15</v>
      </c>
      <c r="AAB500" s="23" t="s">
        <v>4042</v>
      </c>
      <c r="AAC500" s="25">
        <v>173795649</v>
      </c>
      <c r="AAD500" s="23">
        <v>44312.330439814818</v>
      </c>
      <c r="AAF500" s="23" t="s">
        <v>2172</v>
      </c>
      <c r="AAG500" s="23" t="s">
        <v>2173</v>
      </c>
      <c r="AAH500" s="23" t="s">
        <v>3978</v>
      </c>
      <c r="AAJ500" s="23">
        <v>4</v>
      </c>
    </row>
    <row r="501" spans="1:712" x14ac:dyDescent="0.3">
      <c r="A501" s="23" t="s">
        <v>4043</v>
      </c>
      <c r="B501" s="25">
        <v>44309.480409537042</v>
      </c>
      <c r="C501" s="25">
        <v>44309.570971157409</v>
      </c>
      <c r="D501" s="25">
        <v>44309</v>
      </c>
      <c r="E501" s="23" t="s">
        <v>4023</v>
      </c>
      <c r="F501" s="23" t="s">
        <v>894</v>
      </c>
      <c r="G501" s="25">
        <v>44309</v>
      </c>
      <c r="H501" s="23" t="s">
        <v>1704</v>
      </c>
      <c r="I501" s="23" t="s">
        <v>1728</v>
      </c>
      <c r="J501" s="23" t="s">
        <v>1837</v>
      </c>
      <c r="K501" s="23" t="s">
        <v>1728</v>
      </c>
      <c r="L501" s="23" t="s">
        <v>793</v>
      </c>
      <c r="M501" s="23" t="s">
        <v>4044</v>
      </c>
      <c r="N501" s="23" t="s">
        <v>4045</v>
      </c>
      <c r="O501" s="23">
        <v>1</v>
      </c>
      <c r="P501" s="23">
        <v>1</v>
      </c>
      <c r="Q501" s="23">
        <v>1</v>
      </c>
      <c r="R501" s="23">
        <v>1</v>
      </c>
      <c r="S501" s="23">
        <v>1</v>
      </c>
      <c r="T501" s="23">
        <v>1</v>
      </c>
      <c r="U501" s="23">
        <v>1</v>
      </c>
      <c r="V501" s="23">
        <v>1</v>
      </c>
      <c r="W501" s="23">
        <v>1</v>
      </c>
      <c r="X501" s="23">
        <v>1</v>
      </c>
      <c r="Y501" s="23">
        <v>1</v>
      </c>
      <c r="Z501" s="23">
        <v>1</v>
      </c>
      <c r="AA501" s="23">
        <v>1</v>
      </c>
      <c r="AB501" s="23">
        <v>1</v>
      </c>
      <c r="AC501" s="23">
        <v>1</v>
      </c>
      <c r="AD501" s="23">
        <v>1</v>
      </c>
      <c r="AE501" s="23">
        <v>1</v>
      </c>
      <c r="AF501" s="23">
        <v>1</v>
      </c>
      <c r="AG501" s="23">
        <v>1</v>
      </c>
      <c r="AH501" s="23">
        <v>1</v>
      </c>
      <c r="AI501" s="23">
        <v>1</v>
      </c>
      <c r="AJ501" s="23">
        <v>1</v>
      </c>
      <c r="AK501" s="23">
        <v>1</v>
      </c>
      <c r="AL501" s="23" t="s">
        <v>781</v>
      </c>
      <c r="AN501" s="23">
        <v>3000</v>
      </c>
      <c r="AO501" s="23">
        <v>3000</v>
      </c>
      <c r="AQ501" s="23">
        <v>1000</v>
      </c>
      <c r="AR501" s="23">
        <v>200</v>
      </c>
      <c r="AS501" s="23">
        <v>2000</v>
      </c>
      <c r="AT501" s="23" t="s">
        <v>4046</v>
      </c>
      <c r="AU501" s="23" t="s">
        <v>2124</v>
      </c>
      <c r="AV501" s="23" t="s">
        <v>901</v>
      </c>
      <c r="AX501" s="23" t="s">
        <v>781</v>
      </c>
      <c r="AY501" s="23" t="s">
        <v>3968</v>
      </c>
      <c r="AZ501" s="23">
        <v>1</v>
      </c>
      <c r="BA501" s="23">
        <v>1</v>
      </c>
      <c r="BB501" s="23">
        <v>0</v>
      </c>
      <c r="BC501" s="23">
        <v>0</v>
      </c>
      <c r="BD501" s="23">
        <v>0</v>
      </c>
      <c r="BE501" s="23">
        <v>0</v>
      </c>
      <c r="BF501" s="23">
        <v>0</v>
      </c>
      <c r="BG501" s="23">
        <v>0</v>
      </c>
      <c r="BH501" s="23">
        <v>0</v>
      </c>
      <c r="BI501" s="23">
        <v>0</v>
      </c>
      <c r="BJ501" s="23">
        <v>0</v>
      </c>
      <c r="BK501" s="23">
        <v>0</v>
      </c>
      <c r="BL501" s="23">
        <v>0</v>
      </c>
      <c r="BM501" s="23">
        <v>0</v>
      </c>
      <c r="BP501" s="23" t="s">
        <v>781</v>
      </c>
      <c r="BR501" s="23">
        <v>2500</v>
      </c>
      <c r="BS501" s="23">
        <v>2500</v>
      </c>
      <c r="BU501" s="23">
        <v>2000</v>
      </c>
      <c r="BV501" s="23">
        <v>25</v>
      </c>
      <c r="BW501" s="23">
        <v>500</v>
      </c>
      <c r="BX501" s="23" t="s">
        <v>4047</v>
      </c>
      <c r="BY501" s="23" t="s">
        <v>2124</v>
      </c>
      <c r="BZ501" s="23" t="s">
        <v>901</v>
      </c>
      <c r="CB501" s="23" t="s">
        <v>781</v>
      </c>
      <c r="CC501" s="23" t="s">
        <v>3968</v>
      </c>
      <c r="CD501" s="23">
        <v>1</v>
      </c>
      <c r="CE501" s="23">
        <v>1</v>
      </c>
      <c r="CF501" s="23">
        <v>0</v>
      </c>
      <c r="CG501" s="23">
        <v>0</v>
      </c>
      <c r="CH501" s="23">
        <v>0</v>
      </c>
      <c r="CI501" s="23">
        <v>0</v>
      </c>
      <c r="CJ501" s="23">
        <v>0</v>
      </c>
      <c r="CK501" s="23">
        <v>0</v>
      </c>
      <c r="CL501" s="23">
        <v>0</v>
      </c>
      <c r="CM501" s="23">
        <v>0</v>
      </c>
      <c r="CN501" s="23">
        <v>0</v>
      </c>
      <c r="CO501" s="23">
        <v>0</v>
      </c>
      <c r="CP501" s="23">
        <v>0</v>
      </c>
      <c r="CQ501" s="23">
        <v>0</v>
      </c>
      <c r="CT501" s="23" t="s">
        <v>781</v>
      </c>
      <c r="CV501" s="23">
        <v>3000</v>
      </c>
      <c r="CW501" s="23">
        <v>3000</v>
      </c>
      <c r="CY501" s="23">
        <v>3500</v>
      </c>
      <c r="CZ501" s="23">
        <v>-14.28571428571429</v>
      </c>
      <c r="DA501" s="23">
        <v>-500</v>
      </c>
      <c r="DB501" s="23" t="s">
        <v>4048</v>
      </c>
      <c r="DC501" s="23" t="s">
        <v>2124</v>
      </c>
      <c r="DD501" s="23" t="s">
        <v>901</v>
      </c>
      <c r="DF501" s="23" t="s">
        <v>781</v>
      </c>
      <c r="DG501" s="23" t="s">
        <v>3968</v>
      </c>
      <c r="DH501" s="23">
        <v>1</v>
      </c>
      <c r="DI501" s="23">
        <v>1</v>
      </c>
      <c r="DJ501" s="23">
        <v>0</v>
      </c>
      <c r="DK501" s="23">
        <v>0</v>
      </c>
      <c r="DL501" s="23">
        <v>0</v>
      </c>
      <c r="DM501" s="23">
        <v>0</v>
      </c>
      <c r="DN501" s="23">
        <v>0</v>
      </c>
      <c r="DO501" s="23">
        <v>0</v>
      </c>
      <c r="DP501" s="23">
        <v>0</v>
      </c>
      <c r="DQ501" s="23">
        <v>0</v>
      </c>
      <c r="DR501" s="23">
        <v>0</v>
      </c>
      <c r="DS501" s="23">
        <v>0</v>
      </c>
      <c r="DT501" s="23">
        <v>0</v>
      </c>
      <c r="DU501" s="23">
        <v>0</v>
      </c>
      <c r="DX501" s="23" t="s">
        <v>781</v>
      </c>
      <c r="DZ501" s="23">
        <v>4000</v>
      </c>
      <c r="EA501" s="23">
        <v>4000</v>
      </c>
      <c r="EC501" s="23">
        <v>4000</v>
      </c>
      <c r="ED501" s="23">
        <v>0</v>
      </c>
      <c r="EE501" s="23">
        <v>0</v>
      </c>
      <c r="EG501" s="23" t="s">
        <v>2124</v>
      </c>
      <c r="EH501" s="23" t="s">
        <v>901</v>
      </c>
      <c r="EJ501" s="23" t="s">
        <v>781</v>
      </c>
      <c r="EK501" s="23" t="s">
        <v>3968</v>
      </c>
      <c r="EL501" s="23">
        <v>1</v>
      </c>
      <c r="EM501" s="23">
        <v>1</v>
      </c>
      <c r="EN501" s="23">
        <v>0</v>
      </c>
      <c r="EO501" s="23">
        <v>0</v>
      </c>
      <c r="EP501" s="23">
        <v>0</v>
      </c>
      <c r="EQ501" s="23">
        <v>0</v>
      </c>
      <c r="ER501" s="23">
        <v>0</v>
      </c>
      <c r="ES501" s="23">
        <v>0</v>
      </c>
      <c r="ET501" s="23">
        <v>0</v>
      </c>
      <c r="EU501" s="23">
        <v>0</v>
      </c>
      <c r="EV501" s="23">
        <v>0</v>
      </c>
      <c r="EW501" s="23">
        <v>0</v>
      </c>
      <c r="EX501" s="23">
        <v>0</v>
      </c>
      <c r="EY501" s="23">
        <v>0</v>
      </c>
      <c r="FB501" s="23" t="s">
        <v>781</v>
      </c>
      <c r="FD501" s="23">
        <v>1500</v>
      </c>
      <c r="FE501" s="23">
        <v>1500</v>
      </c>
      <c r="FG501" s="23">
        <v>1500</v>
      </c>
      <c r="FH501" s="23">
        <v>0</v>
      </c>
      <c r="FI501" s="23">
        <v>0</v>
      </c>
      <c r="FK501" s="23" t="s">
        <v>2125</v>
      </c>
      <c r="FM501" s="23" t="s">
        <v>2133</v>
      </c>
      <c r="FN501" s="23" t="s">
        <v>881</v>
      </c>
      <c r="FO501" s="23" t="s">
        <v>4049</v>
      </c>
      <c r="FP501" s="23">
        <v>1</v>
      </c>
      <c r="FQ501" s="23">
        <v>1</v>
      </c>
      <c r="FR501" s="23">
        <v>1</v>
      </c>
      <c r="FS501" s="23">
        <v>1</v>
      </c>
      <c r="FT501" s="23">
        <v>0</v>
      </c>
      <c r="FU501" s="23">
        <v>0</v>
      </c>
      <c r="FV501" s="23">
        <v>0</v>
      </c>
      <c r="FW501" s="23">
        <v>0</v>
      </c>
      <c r="FX501" s="23">
        <v>0</v>
      </c>
      <c r="FY501" s="23">
        <v>0</v>
      </c>
      <c r="FZ501" s="23">
        <v>0</v>
      </c>
      <c r="GA501" s="23">
        <v>0</v>
      </c>
      <c r="GB501" s="23">
        <v>0</v>
      </c>
      <c r="GC501" s="23">
        <v>0</v>
      </c>
      <c r="GD501" s="23" t="s">
        <v>4000</v>
      </c>
      <c r="GF501" s="23" t="s">
        <v>781</v>
      </c>
      <c r="GH501" s="23">
        <v>10000</v>
      </c>
      <c r="GI501" s="23">
        <v>12500</v>
      </c>
      <c r="GJ501" s="23">
        <v>-20</v>
      </c>
      <c r="GK501" s="23">
        <v>-2500</v>
      </c>
      <c r="GL501" s="23" t="s">
        <v>4050</v>
      </c>
      <c r="GM501" s="23" t="s">
        <v>2125</v>
      </c>
      <c r="GO501" s="23" t="s">
        <v>2133</v>
      </c>
      <c r="GP501" s="23" t="s">
        <v>781</v>
      </c>
      <c r="GQ501" s="23" t="s">
        <v>4012</v>
      </c>
      <c r="GR501" s="23">
        <v>1</v>
      </c>
      <c r="GS501" s="23">
        <v>1</v>
      </c>
      <c r="GT501" s="23">
        <v>1</v>
      </c>
      <c r="GU501" s="23">
        <v>0</v>
      </c>
      <c r="GV501" s="23">
        <v>0</v>
      </c>
      <c r="GW501" s="23">
        <v>0</v>
      </c>
      <c r="GX501" s="23">
        <v>0</v>
      </c>
      <c r="GY501" s="23">
        <v>0</v>
      </c>
      <c r="GZ501" s="23">
        <v>0</v>
      </c>
      <c r="HA501" s="23">
        <v>0</v>
      </c>
      <c r="HB501" s="23">
        <v>0</v>
      </c>
      <c r="HC501" s="23">
        <v>0</v>
      </c>
      <c r="HD501" s="23">
        <v>0</v>
      </c>
      <c r="HE501" s="23">
        <v>0</v>
      </c>
      <c r="HF501" s="23" t="s">
        <v>3988</v>
      </c>
      <c r="HH501" s="23" t="s">
        <v>781</v>
      </c>
      <c r="HJ501" s="23">
        <v>5500</v>
      </c>
      <c r="HK501" s="23">
        <v>5500</v>
      </c>
      <c r="HM501" s="23">
        <v>4250</v>
      </c>
      <c r="HN501" s="23">
        <v>29.411764705882359</v>
      </c>
      <c r="HO501" s="23">
        <v>1250</v>
      </c>
      <c r="HP501" s="23" t="s">
        <v>4051</v>
      </c>
      <c r="HQ501" s="23" t="s">
        <v>2125</v>
      </c>
      <c r="HS501" s="23" t="s">
        <v>2133</v>
      </c>
      <c r="HT501" s="23" t="s">
        <v>781</v>
      </c>
      <c r="HU501" s="23" t="s">
        <v>4012</v>
      </c>
      <c r="HV501" s="23">
        <v>1</v>
      </c>
      <c r="HW501" s="23">
        <v>1</v>
      </c>
      <c r="HX501" s="23">
        <v>1</v>
      </c>
      <c r="HY501" s="23">
        <v>0</v>
      </c>
      <c r="HZ501" s="23">
        <v>0</v>
      </c>
      <c r="IA501" s="23">
        <v>0</v>
      </c>
      <c r="IB501" s="23">
        <v>0</v>
      </c>
      <c r="IC501" s="23">
        <v>0</v>
      </c>
      <c r="ID501" s="23">
        <v>0</v>
      </c>
      <c r="IE501" s="23">
        <v>0</v>
      </c>
      <c r="IF501" s="23">
        <v>0</v>
      </c>
      <c r="IG501" s="23">
        <v>0</v>
      </c>
      <c r="IH501" s="23">
        <v>0</v>
      </c>
      <c r="II501" s="23">
        <v>0</v>
      </c>
      <c r="IJ501" s="23" t="s">
        <v>4000</v>
      </c>
      <c r="IL501" s="23" t="s">
        <v>781</v>
      </c>
      <c r="IN501" s="23">
        <v>8500</v>
      </c>
      <c r="IO501" s="23">
        <v>8500</v>
      </c>
      <c r="IU501" s="23" t="s">
        <v>2124</v>
      </c>
      <c r="IV501" s="23" t="s">
        <v>901</v>
      </c>
      <c r="IX501" s="23" t="s">
        <v>781</v>
      </c>
      <c r="IY501" s="23" t="s">
        <v>3968</v>
      </c>
      <c r="IZ501" s="23">
        <v>1</v>
      </c>
      <c r="JA501" s="23">
        <v>1</v>
      </c>
      <c r="JB501" s="23">
        <v>0</v>
      </c>
      <c r="JC501" s="23">
        <v>0</v>
      </c>
      <c r="JD501" s="23">
        <v>0</v>
      </c>
      <c r="JE501" s="23">
        <v>0</v>
      </c>
      <c r="JF501" s="23">
        <v>0</v>
      </c>
      <c r="JG501" s="23">
        <v>0</v>
      </c>
      <c r="JH501" s="23">
        <v>0</v>
      </c>
      <c r="JI501" s="23">
        <v>0</v>
      </c>
      <c r="JJ501" s="23">
        <v>0</v>
      </c>
      <c r="JK501" s="23">
        <v>0</v>
      </c>
      <c r="JL501" s="23">
        <v>0</v>
      </c>
      <c r="JM501" s="23">
        <v>0</v>
      </c>
      <c r="JP501" s="23" t="s">
        <v>808</v>
      </c>
      <c r="JQ501" s="23">
        <v>350</v>
      </c>
      <c r="JR501" s="23">
        <v>175</v>
      </c>
      <c r="JS501" s="23">
        <v>175</v>
      </c>
      <c r="JU501" s="23">
        <v>100</v>
      </c>
      <c r="JV501" s="23">
        <v>75</v>
      </c>
      <c r="JW501" s="23">
        <v>75</v>
      </c>
      <c r="JX501" s="23" t="s">
        <v>4052</v>
      </c>
      <c r="JY501" s="23" t="s">
        <v>2122</v>
      </c>
      <c r="KB501" s="23" t="s">
        <v>785</v>
      </c>
      <c r="KT501" s="23" t="s">
        <v>808</v>
      </c>
      <c r="KU501" s="23">
        <v>500</v>
      </c>
      <c r="KV501" s="23">
        <v>125</v>
      </c>
      <c r="KW501" s="23">
        <v>125</v>
      </c>
      <c r="KY501" s="23">
        <v>125</v>
      </c>
      <c r="KZ501" s="23">
        <v>0</v>
      </c>
      <c r="LA501" s="23">
        <v>0</v>
      </c>
      <c r="LC501" s="23" t="s">
        <v>2122</v>
      </c>
      <c r="LF501" s="23" t="s">
        <v>785</v>
      </c>
      <c r="LX501" s="23" t="s">
        <v>808</v>
      </c>
      <c r="LY501" s="23">
        <v>500</v>
      </c>
      <c r="LZ501" s="23">
        <v>500</v>
      </c>
      <c r="MA501" s="23">
        <v>500</v>
      </c>
      <c r="MC501" s="23">
        <v>300</v>
      </c>
      <c r="MD501" s="23">
        <v>66.666666666666657</v>
      </c>
      <c r="ME501" s="23">
        <v>200</v>
      </c>
      <c r="MF501" s="23" t="s">
        <v>4053</v>
      </c>
      <c r="MG501" s="23" t="s">
        <v>2122</v>
      </c>
      <c r="MJ501" s="23" t="s">
        <v>785</v>
      </c>
      <c r="NB501" s="23" t="s">
        <v>781</v>
      </c>
      <c r="ND501" s="23">
        <v>1500</v>
      </c>
      <c r="NE501" s="23">
        <v>1500</v>
      </c>
      <c r="NG501" s="23">
        <v>1500</v>
      </c>
      <c r="NH501" s="23">
        <v>0</v>
      </c>
      <c r="NI501" s="23">
        <v>0</v>
      </c>
      <c r="NK501" s="23" t="s">
        <v>2122</v>
      </c>
      <c r="NN501" s="23" t="s">
        <v>785</v>
      </c>
      <c r="OF501" s="23" t="s">
        <v>808</v>
      </c>
      <c r="OG501" s="23">
        <v>500</v>
      </c>
      <c r="OH501" s="23">
        <v>225</v>
      </c>
      <c r="OI501" s="23">
        <v>225</v>
      </c>
      <c r="OK501" s="23">
        <v>175</v>
      </c>
      <c r="OL501" s="23">
        <v>28.571428571428569</v>
      </c>
      <c r="OM501" s="23">
        <v>50</v>
      </c>
      <c r="ON501" s="23" t="s">
        <v>4054</v>
      </c>
      <c r="OO501" s="23" t="s">
        <v>2124</v>
      </c>
      <c r="OP501" s="23" t="s">
        <v>901</v>
      </c>
      <c r="OR501" s="23" t="s">
        <v>781</v>
      </c>
      <c r="OS501" s="23" t="s">
        <v>3968</v>
      </c>
      <c r="OT501" s="23">
        <v>1</v>
      </c>
      <c r="OU501" s="23">
        <v>1</v>
      </c>
      <c r="OV501" s="23">
        <v>0</v>
      </c>
      <c r="OW501" s="23">
        <v>0</v>
      </c>
      <c r="OX501" s="23">
        <v>0</v>
      </c>
      <c r="OY501" s="23">
        <v>0</v>
      </c>
      <c r="OZ501" s="23">
        <v>0</v>
      </c>
      <c r="PA501" s="23">
        <v>0</v>
      </c>
      <c r="PB501" s="23">
        <v>0</v>
      </c>
      <c r="PC501" s="23">
        <v>0</v>
      </c>
      <c r="PD501" s="23">
        <v>0</v>
      </c>
      <c r="PE501" s="23">
        <v>0</v>
      </c>
      <c r="PF501" s="23">
        <v>0</v>
      </c>
      <c r="PG501" s="23">
        <v>0</v>
      </c>
      <c r="PJ501" s="23" t="s">
        <v>808</v>
      </c>
      <c r="PK501" s="23">
        <v>150</v>
      </c>
      <c r="PL501" s="23">
        <v>125</v>
      </c>
      <c r="PM501" s="23">
        <v>125</v>
      </c>
      <c r="PO501" s="23">
        <v>100</v>
      </c>
      <c r="PP501" s="23">
        <v>25</v>
      </c>
      <c r="PQ501" s="23">
        <v>25</v>
      </c>
      <c r="PR501" s="23" t="s">
        <v>4055</v>
      </c>
      <c r="PS501" s="23" t="s">
        <v>2122</v>
      </c>
      <c r="PV501" s="23" t="s">
        <v>785</v>
      </c>
      <c r="QN501" s="23" t="s">
        <v>781</v>
      </c>
      <c r="QP501" s="23">
        <v>1750</v>
      </c>
      <c r="QQ501" s="23">
        <v>1750</v>
      </c>
      <c r="QS501" s="23">
        <v>1800</v>
      </c>
      <c r="QT501" s="23">
        <v>-2.7777777777777781</v>
      </c>
      <c r="QU501" s="23">
        <v>-50</v>
      </c>
      <c r="QW501" s="23" t="s">
        <v>2124</v>
      </c>
      <c r="QX501" s="23" t="s">
        <v>901</v>
      </c>
      <c r="QZ501" s="23" t="s">
        <v>781</v>
      </c>
      <c r="RA501" s="23" t="s">
        <v>3968</v>
      </c>
      <c r="RB501" s="23">
        <v>1</v>
      </c>
      <c r="RC501" s="23">
        <v>1</v>
      </c>
      <c r="RD501" s="23">
        <v>0</v>
      </c>
      <c r="RE501" s="23">
        <v>0</v>
      </c>
      <c r="RF501" s="23">
        <v>0</v>
      </c>
      <c r="RG501" s="23">
        <v>0</v>
      </c>
      <c r="RH501" s="23">
        <v>0</v>
      </c>
      <c r="RI501" s="23">
        <v>0</v>
      </c>
      <c r="RJ501" s="23">
        <v>0</v>
      </c>
      <c r="RK501" s="23">
        <v>0</v>
      </c>
      <c r="RL501" s="23">
        <v>0</v>
      </c>
      <c r="RM501" s="23">
        <v>0</v>
      </c>
      <c r="RN501" s="23">
        <v>0</v>
      </c>
      <c r="RO501" s="23">
        <v>0</v>
      </c>
      <c r="RR501" s="23" t="s">
        <v>808</v>
      </c>
      <c r="RS501" s="23">
        <v>200</v>
      </c>
      <c r="RT501" s="23">
        <v>150</v>
      </c>
      <c r="RU501" s="23">
        <v>150</v>
      </c>
      <c r="RW501" s="23">
        <v>200</v>
      </c>
      <c r="RX501" s="23">
        <v>-25</v>
      </c>
      <c r="RY501" s="23">
        <v>-50</v>
      </c>
      <c r="RZ501" s="23" t="s">
        <v>4056</v>
      </c>
      <c r="SA501" s="23" t="s">
        <v>2124</v>
      </c>
      <c r="SB501" s="23" t="s">
        <v>901</v>
      </c>
      <c r="SD501" s="23" t="s">
        <v>781</v>
      </c>
      <c r="SE501" s="23" t="s">
        <v>3968</v>
      </c>
      <c r="SF501" s="23">
        <v>1</v>
      </c>
      <c r="SG501" s="23">
        <v>1</v>
      </c>
      <c r="SH501" s="23">
        <v>0</v>
      </c>
      <c r="SI501" s="23">
        <v>0</v>
      </c>
      <c r="SJ501" s="23">
        <v>0</v>
      </c>
      <c r="SK501" s="23">
        <v>0</v>
      </c>
      <c r="SL501" s="23">
        <v>0</v>
      </c>
      <c r="SM501" s="23">
        <v>0</v>
      </c>
      <c r="SN501" s="23">
        <v>0</v>
      </c>
      <c r="SO501" s="23">
        <v>0</v>
      </c>
      <c r="SP501" s="23">
        <v>0</v>
      </c>
      <c r="SQ501" s="23">
        <v>0</v>
      </c>
      <c r="SR501" s="23">
        <v>0</v>
      </c>
      <c r="SS501" s="23">
        <v>0</v>
      </c>
      <c r="SV501" s="23" t="s">
        <v>808</v>
      </c>
      <c r="SW501" s="23">
        <v>150</v>
      </c>
      <c r="SX501" s="23">
        <v>100</v>
      </c>
      <c r="SY501" s="23">
        <v>100</v>
      </c>
      <c r="TA501" s="23">
        <v>150</v>
      </c>
      <c r="TB501" s="23">
        <v>-33.333333333333329</v>
      </c>
      <c r="TC501" s="23">
        <v>-50</v>
      </c>
      <c r="TD501" s="23" t="s">
        <v>4057</v>
      </c>
      <c r="TE501" s="23" t="s">
        <v>2124</v>
      </c>
      <c r="TF501" s="23" t="s">
        <v>901</v>
      </c>
      <c r="TH501" s="23" t="s">
        <v>781</v>
      </c>
      <c r="TI501" s="23" t="s">
        <v>3968</v>
      </c>
      <c r="TJ501" s="23">
        <v>1</v>
      </c>
      <c r="TK501" s="23">
        <v>1</v>
      </c>
      <c r="TL501" s="23">
        <v>0</v>
      </c>
      <c r="TM501" s="23">
        <v>0</v>
      </c>
      <c r="TN501" s="23">
        <v>0</v>
      </c>
      <c r="TO501" s="23">
        <v>0</v>
      </c>
      <c r="TP501" s="23">
        <v>0</v>
      </c>
      <c r="TQ501" s="23">
        <v>0</v>
      </c>
      <c r="TR501" s="23">
        <v>0</v>
      </c>
      <c r="TS501" s="23">
        <v>0</v>
      </c>
      <c r="TT501" s="23">
        <v>0</v>
      </c>
      <c r="TU501" s="23">
        <v>0</v>
      </c>
      <c r="TV501" s="23">
        <v>0</v>
      </c>
      <c r="TW501" s="23">
        <v>0</v>
      </c>
      <c r="TZ501" s="23" t="s">
        <v>781</v>
      </c>
      <c r="UB501" s="23">
        <v>200</v>
      </c>
      <c r="UC501" s="23">
        <v>200</v>
      </c>
      <c r="UE501" s="23">
        <v>200</v>
      </c>
      <c r="UF501" s="23">
        <v>0</v>
      </c>
      <c r="UG501" s="23">
        <v>0</v>
      </c>
      <c r="UI501" s="23" t="s">
        <v>2124</v>
      </c>
      <c r="UJ501" s="23" t="s">
        <v>901</v>
      </c>
      <c r="UL501" s="23" t="s">
        <v>781</v>
      </c>
      <c r="UM501" s="23" t="s">
        <v>3968</v>
      </c>
      <c r="UN501" s="23">
        <v>1</v>
      </c>
      <c r="UO501" s="23">
        <v>1</v>
      </c>
      <c r="UP501" s="23">
        <v>0</v>
      </c>
      <c r="UQ501" s="23">
        <v>0</v>
      </c>
      <c r="UR501" s="23">
        <v>0</v>
      </c>
      <c r="US501" s="23">
        <v>0</v>
      </c>
      <c r="UT501" s="23">
        <v>0</v>
      </c>
      <c r="UU501" s="23">
        <v>0</v>
      </c>
      <c r="UV501" s="23">
        <v>0</v>
      </c>
      <c r="UW501" s="23">
        <v>0</v>
      </c>
      <c r="UX501" s="23">
        <v>0</v>
      </c>
      <c r="UY501" s="23">
        <v>0</v>
      </c>
      <c r="UZ501" s="23">
        <v>0</v>
      </c>
      <c r="VA501" s="23">
        <v>0</v>
      </c>
      <c r="VD501" s="23" t="s">
        <v>781</v>
      </c>
      <c r="VF501" s="23">
        <v>1500</v>
      </c>
      <c r="VG501" s="23">
        <v>1500</v>
      </c>
      <c r="VI501" s="23">
        <v>1000</v>
      </c>
      <c r="VJ501" s="23">
        <v>50</v>
      </c>
      <c r="VK501" s="23">
        <v>500</v>
      </c>
      <c r="VL501" s="23" t="s">
        <v>4058</v>
      </c>
      <c r="VM501" s="23" t="s">
        <v>2125</v>
      </c>
      <c r="VO501" s="23" t="s">
        <v>2133</v>
      </c>
      <c r="VP501" s="23" t="s">
        <v>781</v>
      </c>
      <c r="VQ501" s="23" t="s">
        <v>4012</v>
      </c>
      <c r="VR501" s="23">
        <v>1</v>
      </c>
      <c r="VS501" s="23">
        <v>1</v>
      </c>
      <c r="VT501" s="23">
        <v>1</v>
      </c>
      <c r="VU501" s="23">
        <v>0</v>
      </c>
      <c r="VV501" s="23">
        <v>0</v>
      </c>
      <c r="VW501" s="23">
        <v>0</v>
      </c>
      <c r="VX501" s="23">
        <v>0</v>
      </c>
      <c r="VY501" s="23">
        <v>0</v>
      </c>
      <c r="VZ501" s="23">
        <v>0</v>
      </c>
      <c r="WA501" s="23">
        <v>0</v>
      </c>
      <c r="WB501" s="23">
        <v>0</v>
      </c>
      <c r="WC501" s="23">
        <v>0</v>
      </c>
      <c r="WD501" s="23">
        <v>0</v>
      </c>
      <c r="WE501" s="23">
        <v>0</v>
      </c>
      <c r="WF501" s="23" t="s">
        <v>4000</v>
      </c>
      <c r="WH501" s="23" t="s">
        <v>781</v>
      </c>
      <c r="WJ501" s="23">
        <v>3000</v>
      </c>
      <c r="WK501" s="23">
        <v>3000</v>
      </c>
      <c r="WM501" s="23">
        <v>2500</v>
      </c>
      <c r="WN501" s="23">
        <v>20</v>
      </c>
      <c r="WO501" s="23">
        <v>500</v>
      </c>
      <c r="WP501" s="23" t="s">
        <v>4059</v>
      </c>
      <c r="WQ501" s="23" t="s">
        <v>2124</v>
      </c>
      <c r="WR501" s="23" t="s">
        <v>901</v>
      </c>
      <c r="WT501" s="23" t="s">
        <v>781</v>
      </c>
      <c r="WU501" s="23" t="s">
        <v>3968</v>
      </c>
      <c r="WV501" s="23">
        <v>1</v>
      </c>
      <c r="WW501" s="23">
        <v>1</v>
      </c>
      <c r="WX501" s="23">
        <v>0</v>
      </c>
      <c r="WY501" s="23">
        <v>0</v>
      </c>
      <c r="WZ501" s="23">
        <v>0</v>
      </c>
      <c r="XA501" s="23">
        <v>0</v>
      </c>
      <c r="XB501" s="23">
        <v>0</v>
      </c>
      <c r="XC501" s="23">
        <v>0</v>
      </c>
      <c r="XD501" s="23">
        <v>0</v>
      </c>
      <c r="XE501" s="23">
        <v>0</v>
      </c>
      <c r="XF501" s="23">
        <v>0</v>
      </c>
      <c r="XG501" s="23">
        <v>0</v>
      </c>
      <c r="XH501" s="23">
        <v>0</v>
      </c>
      <c r="XI501" s="23">
        <v>0</v>
      </c>
      <c r="XL501" s="23" t="s">
        <v>781</v>
      </c>
      <c r="XN501" s="23">
        <v>100</v>
      </c>
      <c r="XO501" s="23">
        <v>100</v>
      </c>
      <c r="XP501" s="23">
        <v>0</v>
      </c>
      <c r="XQ501" s="23">
        <v>0</v>
      </c>
      <c r="XS501" s="23" t="s">
        <v>2122</v>
      </c>
      <c r="XV501" s="23" t="s">
        <v>832</v>
      </c>
      <c r="YN501" s="23" t="s">
        <v>781</v>
      </c>
      <c r="YP501" s="23">
        <v>1100</v>
      </c>
      <c r="YQ501" s="23">
        <v>1100</v>
      </c>
      <c r="YS501" s="23">
        <v>1000</v>
      </c>
      <c r="YT501" s="23">
        <v>10</v>
      </c>
      <c r="YU501" s="23">
        <v>100</v>
      </c>
      <c r="YW501" s="23" t="s">
        <v>2125</v>
      </c>
      <c r="YY501" s="23" t="s">
        <v>2133</v>
      </c>
      <c r="YZ501" s="23" t="s">
        <v>781</v>
      </c>
      <c r="ZA501" s="23" t="s">
        <v>4012</v>
      </c>
      <c r="ZB501" s="23">
        <v>1</v>
      </c>
      <c r="ZC501" s="23">
        <v>1</v>
      </c>
      <c r="ZD501" s="23">
        <v>1</v>
      </c>
      <c r="ZE501" s="23">
        <v>0</v>
      </c>
      <c r="ZF501" s="23">
        <v>0</v>
      </c>
      <c r="ZG501" s="23">
        <v>0</v>
      </c>
      <c r="ZH501" s="23">
        <v>0</v>
      </c>
      <c r="ZI501" s="23">
        <v>0</v>
      </c>
      <c r="ZJ501" s="23">
        <v>0</v>
      </c>
      <c r="ZK501" s="23">
        <v>0</v>
      </c>
      <c r="ZL501" s="23">
        <v>0</v>
      </c>
      <c r="ZM501" s="23">
        <v>0</v>
      </c>
      <c r="ZN501" s="23">
        <v>0</v>
      </c>
      <c r="ZO501" s="23">
        <v>0</v>
      </c>
      <c r="ZP501" s="23" t="s">
        <v>4000</v>
      </c>
      <c r="ZR501" s="23" t="s">
        <v>781</v>
      </c>
      <c r="ZT501" s="23" t="s">
        <v>832</v>
      </c>
      <c r="ZU501" s="23">
        <v>15</v>
      </c>
      <c r="ZV501" s="23">
        <v>15</v>
      </c>
      <c r="AAB501" s="23" t="s">
        <v>4060</v>
      </c>
      <c r="AAC501" s="25">
        <v>173796607</v>
      </c>
      <c r="AAD501" s="23">
        <v>44312.333912037036</v>
      </c>
      <c r="AAF501" s="23" t="s">
        <v>2172</v>
      </c>
      <c r="AAG501" s="23" t="s">
        <v>2173</v>
      </c>
      <c r="AAH501" s="23" t="s">
        <v>3978</v>
      </c>
      <c r="AAJ501" s="23">
        <v>5</v>
      </c>
    </row>
  </sheetData>
  <autoFilter ref="A2:AAJ527"/>
  <mergeCells count="26">
    <mergeCell ref="YN1:ZQ1"/>
    <mergeCell ref="ZR1:AAA1"/>
    <mergeCell ref="AAB1:AAJ1"/>
    <mergeCell ref="SV1:TY1"/>
    <mergeCell ref="TZ1:VC1"/>
    <mergeCell ref="VD1:WG1"/>
    <mergeCell ref="WH1:XK1"/>
    <mergeCell ref="XL1:YM1"/>
    <mergeCell ref="RR1:SU1"/>
    <mergeCell ref="FB1:GE1"/>
    <mergeCell ref="GF1:HG1"/>
    <mergeCell ref="HH1:IK1"/>
    <mergeCell ref="IL1:JO1"/>
    <mergeCell ref="JP1:KS1"/>
    <mergeCell ref="KT1:LW1"/>
    <mergeCell ref="LX1:NA1"/>
    <mergeCell ref="NB1:OE1"/>
    <mergeCell ref="OF1:PI1"/>
    <mergeCell ref="PJ1:QM1"/>
    <mergeCell ref="QN1:RQ1"/>
    <mergeCell ref="DX1:FA1"/>
    <mergeCell ref="A1:L1"/>
    <mergeCell ref="M1:AK1"/>
    <mergeCell ref="AL1:BO1"/>
    <mergeCell ref="BP1:CS1"/>
    <mergeCell ref="CT1:DW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1"/>
  <sheetViews>
    <sheetView zoomScale="80" zoomScaleNormal="80" workbookViewId="0">
      <pane ySplit="1" topLeftCell="A2" activePane="bottomLeft" state="frozen"/>
      <selection pane="bottomLeft" activeCell="M17" sqref="M17"/>
    </sheetView>
  </sheetViews>
  <sheetFormatPr defaultColWidth="11.5703125" defaultRowHeight="16.5" x14ac:dyDescent="0.3"/>
  <cols>
    <col min="1" max="1" width="34" style="23" customWidth="1"/>
    <col min="2" max="2" width="25" style="23" customWidth="1"/>
    <col min="3" max="3" width="34.140625" style="23" customWidth="1"/>
    <col min="4" max="4" width="12.42578125" style="23" customWidth="1"/>
    <col min="5" max="5" width="13.5703125" style="23" customWidth="1"/>
    <col min="6" max="6" width="15.28515625" style="23" customWidth="1"/>
    <col min="7" max="7" width="13.28515625" style="23" customWidth="1"/>
    <col min="8" max="16384" width="11.5703125" style="23"/>
  </cols>
  <sheetData>
    <row r="1" spans="1:8" s="28" customFormat="1" ht="54" customHeight="1" x14ac:dyDescent="0.25">
      <c r="A1" s="26" t="s">
        <v>884</v>
      </c>
      <c r="B1" s="27" t="s">
        <v>885</v>
      </c>
      <c r="C1" s="27" t="s">
        <v>886</v>
      </c>
      <c r="D1" s="27" t="s">
        <v>887</v>
      </c>
      <c r="E1" s="27" t="s">
        <v>888</v>
      </c>
      <c r="F1" s="27" t="s">
        <v>889</v>
      </c>
      <c r="G1" s="27" t="s">
        <v>890</v>
      </c>
      <c r="H1" s="27" t="s">
        <v>891</v>
      </c>
    </row>
    <row r="2" spans="1:8" ht="13.9" customHeight="1" x14ac:dyDescent="0.3">
      <c r="A2" s="23" t="s">
        <v>2451</v>
      </c>
      <c r="B2" s="23" t="s">
        <v>580</v>
      </c>
      <c r="C2" s="23" t="s">
        <v>4061</v>
      </c>
      <c r="E2" s="23" t="s">
        <v>881</v>
      </c>
      <c r="F2" s="23" t="s">
        <v>808</v>
      </c>
      <c r="H2" s="23" t="s">
        <v>932</v>
      </c>
    </row>
    <row r="3" spans="1:8" ht="13.9" customHeight="1" x14ac:dyDescent="0.3">
      <c r="A3" s="23" t="s">
        <v>2451</v>
      </c>
      <c r="B3" s="23" t="s">
        <v>581</v>
      </c>
      <c r="C3" s="23" t="s">
        <v>4061</v>
      </c>
      <c r="E3" s="221" t="s">
        <v>881</v>
      </c>
      <c r="F3" s="23">
        <v>70</v>
      </c>
      <c r="H3" s="23" t="s">
        <v>932</v>
      </c>
    </row>
    <row r="4" spans="1:8" ht="13.9" customHeight="1" x14ac:dyDescent="0.3">
      <c r="A4" s="23" t="s">
        <v>2451</v>
      </c>
      <c r="B4" s="23" t="s">
        <v>582</v>
      </c>
      <c r="C4" s="23" t="s">
        <v>4061</v>
      </c>
      <c r="E4" s="221" t="s">
        <v>881</v>
      </c>
      <c r="F4" s="23">
        <v>200</v>
      </c>
      <c r="H4" s="23" t="s">
        <v>932</v>
      </c>
    </row>
    <row r="5" spans="1:8" ht="13.9" customHeight="1" x14ac:dyDescent="0.3">
      <c r="A5" s="23" t="s">
        <v>2451</v>
      </c>
      <c r="B5" s="23" t="s">
        <v>583</v>
      </c>
      <c r="C5" s="23" t="s">
        <v>4061</v>
      </c>
      <c r="E5" s="221" t="s">
        <v>881</v>
      </c>
      <c r="F5" s="23">
        <v>429</v>
      </c>
      <c r="H5" s="23" t="s">
        <v>932</v>
      </c>
    </row>
    <row r="6" spans="1:8" ht="13.9" customHeight="1" x14ac:dyDescent="0.3">
      <c r="A6" s="23" t="s">
        <v>2363</v>
      </c>
      <c r="B6" s="23" t="s">
        <v>312</v>
      </c>
      <c r="C6" s="23" t="s">
        <v>4062</v>
      </c>
      <c r="E6" s="221" t="s">
        <v>881</v>
      </c>
      <c r="F6" s="23">
        <v>11000</v>
      </c>
      <c r="G6" s="23">
        <v>8000</v>
      </c>
      <c r="H6" s="23" t="s">
        <v>930</v>
      </c>
    </row>
    <row r="7" spans="1:8" ht="13.9" customHeight="1" x14ac:dyDescent="0.3">
      <c r="A7" s="23" t="s">
        <v>2363</v>
      </c>
      <c r="B7" s="23" t="s">
        <v>313</v>
      </c>
      <c r="C7" s="23" t="s">
        <v>4062</v>
      </c>
      <c r="E7" s="221" t="s">
        <v>881</v>
      </c>
      <c r="F7" s="23">
        <v>11000</v>
      </c>
      <c r="G7" s="23">
        <v>8000</v>
      </c>
      <c r="H7" s="23" t="s">
        <v>930</v>
      </c>
    </row>
    <row r="8" spans="1:8" ht="13.9" customHeight="1" x14ac:dyDescent="0.3">
      <c r="A8" s="23" t="s">
        <v>2318</v>
      </c>
      <c r="B8" s="23" t="s">
        <v>552</v>
      </c>
      <c r="C8" s="23" t="s">
        <v>4062</v>
      </c>
      <c r="E8" s="221" t="s">
        <v>881</v>
      </c>
      <c r="F8" s="23">
        <v>1000</v>
      </c>
      <c r="G8" s="23">
        <v>100</v>
      </c>
      <c r="H8" s="23" t="s">
        <v>930</v>
      </c>
    </row>
    <row r="9" spans="1:8" ht="13.9" customHeight="1" x14ac:dyDescent="0.3">
      <c r="A9" s="23" t="s">
        <v>2342</v>
      </c>
      <c r="B9" s="23" t="s">
        <v>552</v>
      </c>
      <c r="C9" s="23" t="s">
        <v>4062</v>
      </c>
      <c r="E9" s="221" t="s">
        <v>881</v>
      </c>
      <c r="F9" s="23">
        <v>2500</v>
      </c>
      <c r="G9" s="23">
        <v>250</v>
      </c>
      <c r="H9" s="23" t="s">
        <v>930</v>
      </c>
    </row>
    <row r="10" spans="1:8" ht="13.9" customHeight="1" x14ac:dyDescent="0.3">
      <c r="A10" s="23" t="s">
        <v>2396</v>
      </c>
      <c r="B10" s="23" t="s">
        <v>552</v>
      </c>
      <c r="C10" s="23" t="s">
        <v>4062</v>
      </c>
      <c r="E10" s="221" t="s">
        <v>881</v>
      </c>
      <c r="F10" s="23">
        <v>2000</v>
      </c>
      <c r="G10" s="23">
        <v>200</v>
      </c>
      <c r="H10" s="23" t="s">
        <v>930</v>
      </c>
    </row>
    <row r="11" spans="1:8" ht="13.9" customHeight="1" x14ac:dyDescent="0.3">
      <c r="A11" s="23" t="s">
        <v>2318</v>
      </c>
      <c r="B11" s="23" t="s">
        <v>553</v>
      </c>
      <c r="C11" s="23" t="s">
        <v>4062</v>
      </c>
      <c r="E11" s="221" t="s">
        <v>881</v>
      </c>
      <c r="F11" s="23">
        <v>1000</v>
      </c>
      <c r="G11" s="23">
        <v>100</v>
      </c>
      <c r="H11" s="23" t="s">
        <v>930</v>
      </c>
    </row>
    <row r="12" spans="1:8" ht="13.9" customHeight="1" x14ac:dyDescent="0.3">
      <c r="A12" s="23" t="s">
        <v>2342</v>
      </c>
      <c r="B12" s="23" t="s">
        <v>553</v>
      </c>
      <c r="C12" s="23" t="s">
        <v>4062</v>
      </c>
      <c r="E12" s="221" t="s">
        <v>881</v>
      </c>
      <c r="F12" s="23">
        <v>2500</v>
      </c>
      <c r="G12" s="23">
        <v>250</v>
      </c>
      <c r="H12" s="23" t="s">
        <v>930</v>
      </c>
    </row>
    <row r="13" spans="1:8" ht="13.9" customHeight="1" x14ac:dyDescent="0.3">
      <c r="A13" s="23" t="s">
        <v>2396</v>
      </c>
      <c r="B13" s="23" t="s">
        <v>553</v>
      </c>
      <c r="C13" s="23" t="s">
        <v>4062</v>
      </c>
      <c r="E13" s="221" t="s">
        <v>881</v>
      </c>
      <c r="F13" s="23">
        <v>2000</v>
      </c>
      <c r="G13" s="23">
        <v>200</v>
      </c>
      <c r="H13" s="23" t="s">
        <v>930</v>
      </c>
    </row>
    <row r="14" spans="1:8" ht="13.9" customHeight="1" x14ac:dyDescent="0.3">
      <c r="A14" s="23" t="s">
        <v>2194</v>
      </c>
      <c r="B14" s="23" t="s">
        <v>492</v>
      </c>
      <c r="C14" s="23" t="s">
        <v>4062</v>
      </c>
      <c r="E14" s="221" t="s">
        <v>881</v>
      </c>
      <c r="F14" s="23">
        <v>500</v>
      </c>
      <c r="G14" s="23">
        <v>150</v>
      </c>
      <c r="H14" s="23" t="s">
        <v>930</v>
      </c>
    </row>
    <row r="15" spans="1:8" ht="13.9" customHeight="1" x14ac:dyDescent="0.3">
      <c r="A15" s="23" t="s">
        <v>2198</v>
      </c>
      <c r="B15" s="23" t="s">
        <v>492</v>
      </c>
      <c r="C15" s="23" t="s">
        <v>4062</v>
      </c>
      <c r="E15" s="221" t="s">
        <v>881</v>
      </c>
      <c r="F15" s="23">
        <v>500</v>
      </c>
      <c r="G15" s="23">
        <v>150</v>
      </c>
      <c r="H15" s="23" t="s">
        <v>930</v>
      </c>
    </row>
    <row r="16" spans="1:8" ht="13.9" customHeight="1" x14ac:dyDescent="0.3">
      <c r="A16" s="23" t="s">
        <v>2207</v>
      </c>
      <c r="B16" s="23" t="s">
        <v>492</v>
      </c>
      <c r="C16" s="23" t="s">
        <v>4062</v>
      </c>
      <c r="E16" s="221" t="s">
        <v>881</v>
      </c>
      <c r="F16" s="23">
        <v>500</v>
      </c>
      <c r="G16" s="23">
        <v>150</v>
      </c>
      <c r="H16" s="23" t="s">
        <v>930</v>
      </c>
    </row>
    <row r="17" spans="1:8" ht="13.9" customHeight="1" x14ac:dyDescent="0.3">
      <c r="A17" s="23" t="s">
        <v>2222</v>
      </c>
      <c r="B17" s="23" t="s">
        <v>492</v>
      </c>
      <c r="C17" s="23" t="s">
        <v>4062</v>
      </c>
      <c r="E17" s="221" t="s">
        <v>881</v>
      </c>
      <c r="F17" s="23">
        <v>500</v>
      </c>
      <c r="G17" s="23">
        <v>200</v>
      </c>
      <c r="H17" s="23" t="s">
        <v>930</v>
      </c>
    </row>
    <row r="18" spans="1:8" ht="13.9" customHeight="1" x14ac:dyDescent="0.3">
      <c r="A18" s="23" t="s">
        <v>2230</v>
      </c>
      <c r="B18" s="23" t="s">
        <v>492</v>
      </c>
      <c r="C18" s="23" t="s">
        <v>4062</v>
      </c>
      <c r="E18" s="221" t="s">
        <v>881</v>
      </c>
      <c r="F18" s="23">
        <v>500</v>
      </c>
      <c r="G18" s="23">
        <v>200</v>
      </c>
      <c r="H18" s="23" t="s">
        <v>930</v>
      </c>
    </row>
    <row r="19" spans="1:8" ht="13.9" customHeight="1" x14ac:dyDescent="0.3">
      <c r="A19" s="23" t="s">
        <v>2194</v>
      </c>
      <c r="B19" s="23" t="s">
        <v>493</v>
      </c>
      <c r="C19" s="23" t="s">
        <v>4062</v>
      </c>
      <c r="E19" s="221" t="s">
        <v>881</v>
      </c>
      <c r="F19" s="23">
        <v>500</v>
      </c>
      <c r="G19" s="23">
        <v>150</v>
      </c>
      <c r="H19" s="23" t="s">
        <v>930</v>
      </c>
    </row>
    <row r="20" spans="1:8" ht="13.9" customHeight="1" x14ac:dyDescent="0.3">
      <c r="A20" s="23" t="s">
        <v>2198</v>
      </c>
      <c r="B20" s="23" t="s">
        <v>493</v>
      </c>
      <c r="C20" s="23" t="s">
        <v>4062</v>
      </c>
      <c r="E20" s="221" t="s">
        <v>881</v>
      </c>
      <c r="F20" s="23">
        <v>500</v>
      </c>
      <c r="G20" s="23">
        <v>150</v>
      </c>
      <c r="H20" s="23" t="s">
        <v>930</v>
      </c>
    </row>
    <row r="21" spans="1:8" ht="13.9" customHeight="1" x14ac:dyDescent="0.3">
      <c r="A21" s="23" t="s">
        <v>2207</v>
      </c>
      <c r="B21" s="23" t="s">
        <v>493</v>
      </c>
      <c r="C21" s="23" t="s">
        <v>4062</v>
      </c>
      <c r="E21" s="221" t="s">
        <v>881</v>
      </c>
      <c r="F21" s="23">
        <v>500</v>
      </c>
      <c r="G21" s="23">
        <v>150</v>
      </c>
      <c r="H21" s="23" t="s">
        <v>930</v>
      </c>
    </row>
    <row r="22" spans="1:8" ht="13.9" customHeight="1" x14ac:dyDescent="0.3">
      <c r="A22" s="23" t="s">
        <v>2222</v>
      </c>
      <c r="B22" s="23" t="s">
        <v>493</v>
      </c>
      <c r="C22" s="23" t="s">
        <v>4062</v>
      </c>
      <c r="E22" s="221" t="s">
        <v>881</v>
      </c>
      <c r="F22" s="23">
        <v>500</v>
      </c>
      <c r="G22" s="23">
        <v>200</v>
      </c>
      <c r="H22" s="23" t="s">
        <v>930</v>
      </c>
    </row>
    <row r="23" spans="1:8" ht="13.9" customHeight="1" x14ac:dyDescent="0.3">
      <c r="A23" s="23" t="s">
        <v>2230</v>
      </c>
      <c r="B23" s="23" t="s">
        <v>493</v>
      </c>
      <c r="C23" s="23" t="s">
        <v>4062</v>
      </c>
      <c r="E23" s="221" t="s">
        <v>881</v>
      </c>
      <c r="F23" s="23">
        <v>500</v>
      </c>
      <c r="G23" s="23">
        <v>200</v>
      </c>
      <c r="H23" s="23" t="s">
        <v>930</v>
      </c>
    </row>
    <row r="24" spans="1:8" ht="13.9" customHeight="1" x14ac:dyDescent="0.3">
      <c r="A24" s="23" t="s">
        <v>2683</v>
      </c>
      <c r="B24" s="23" t="s">
        <v>164</v>
      </c>
      <c r="C24" s="23" t="s">
        <v>4061</v>
      </c>
      <c r="E24" s="221" t="s">
        <v>881</v>
      </c>
      <c r="F24" s="23">
        <v>20000</v>
      </c>
      <c r="H24" s="23" t="s">
        <v>901</v>
      </c>
    </row>
    <row r="25" spans="1:8" ht="13.9" customHeight="1" x14ac:dyDescent="0.3">
      <c r="A25" s="23" t="s">
        <v>2683</v>
      </c>
      <c r="B25" s="23" t="s">
        <v>165</v>
      </c>
      <c r="C25" s="23" t="s">
        <v>4061</v>
      </c>
      <c r="E25" s="221" t="s">
        <v>881</v>
      </c>
      <c r="F25" s="23">
        <v>20000</v>
      </c>
      <c r="H25" s="23" t="s">
        <v>901</v>
      </c>
    </row>
    <row r="26" spans="1:8" ht="13.9" customHeight="1" x14ac:dyDescent="0.3">
      <c r="A26" s="23" t="s">
        <v>2704</v>
      </c>
      <c r="B26" s="23" t="s">
        <v>104</v>
      </c>
      <c r="C26" s="23" t="s">
        <v>4061</v>
      </c>
      <c r="E26" s="221" t="s">
        <v>881</v>
      </c>
      <c r="F26" s="23">
        <v>7000</v>
      </c>
      <c r="H26" s="23" t="s">
        <v>901</v>
      </c>
    </row>
    <row r="27" spans="1:8" ht="13.9" customHeight="1" x14ac:dyDescent="0.3">
      <c r="A27" s="23" t="s">
        <v>2704</v>
      </c>
      <c r="B27" s="23" t="s">
        <v>105</v>
      </c>
      <c r="C27" s="23" t="s">
        <v>4061</v>
      </c>
      <c r="E27" s="221" t="s">
        <v>881</v>
      </c>
      <c r="F27" s="23">
        <v>7000</v>
      </c>
      <c r="H27" s="23" t="s">
        <v>901</v>
      </c>
    </row>
    <row r="28" spans="1:8" ht="13.9" customHeight="1" x14ac:dyDescent="0.3">
      <c r="A28" s="23" t="s">
        <v>3481</v>
      </c>
      <c r="B28" s="23" t="s">
        <v>312</v>
      </c>
      <c r="C28" s="23" t="s">
        <v>4061</v>
      </c>
      <c r="E28" s="221" t="s">
        <v>881</v>
      </c>
      <c r="F28" s="23">
        <v>0</v>
      </c>
      <c r="H28" s="23" t="s">
        <v>904</v>
      </c>
    </row>
    <row r="29" spans="1:8" ht="13.9" customHeight="1" x14ac:dyDescent="0.3">
      <c r="A29" s="23" t="s">
        <v>3521</v>
      </c>
      <c r="B29" s="23" t="s">
        <v>313</v>
      </c>
      <c r="C29" s="23" t="s">
        <v>4061</v>
      </c>
      <c r="E29" s="221" t="s">
        <v>881</v>
      </c>
      <c r="F29" s="23">
        <v>0</v>
      </c>
      <c r="H29" s="23" t="s">
        <v>904</v>
      </c>
    </row>
    <row r="30" spans="1:8" ht="13.9" customHeight="1" x14ac:dyDescent="0.3">
      <c r="A30" s="23" t="s">
        <v>2942</v>
      </c>
      <c r="B30" s="23" t="s">
        <v>672</v>
      </c>
      <c r="C30" s="23" t="s">
        <v>4061</v>
      </c>
      <c r="E30" s="221" t="s">
        <v>881</v>
      </c>
      <c r="F30" s="23">
        <v>4000</v>
      </c>
      <c r="H30" s="23" t="s">
        <v>1893</v>
      </c>
    </row>
    <row r="31" spans="1:8" ht="13.9" customHeight="1" x14ac:dyDescent="0.3">
      <c r="A31" s="23" t="s">
        <v>2942</v>
      </c>
      <c r="B31" s="23" t="s">
        <v>673</v>
      </c>
      <c r="C31" s="23" t="s">
        <v>4061</v>
      </c>
      <c r="E31" s="221" t="s">
        <v>881</v>
      </c>
      <c r="F31" s="23">
        <v>4000</v>
      </c>
      <c r="H31" s="23" t="s">
        <v>1893</v>
      </c>
    </row>
    <row r="32" spans="1:8" ht="13.9" customHeight="1" x14ac:dyDescent="0.3">
      <c r="A32" s="23" t="s">
        <v>4002</v>
      </c>
      <c r="B32" s="23" t="s">
        <v>400</v>
      </c>
      <c r="C32" s="23" t="s">
        <v>4061</v>
      </c>
      <c r="E32" s="221" t="s">
        <v>881</v>
      </c>
      <c r="F32" s="23" t="s">
        <v>808</v>
      </c>
      <c r="H32" s="23" t="s">
        <v>2167</v>
      </c>
    </row>
    <row r="33" spans="1:8" ht="13.9" customHeight="1" x14ac:dyDescent="0.3">
      <c r="A33" s="23" t="s">
        <v>4002</v>
      </c>
      <c r="B33" s="23" t="s">
        <v>401</v>
      </c>
      <c r="C33" s="23" t="s">
        <v>4061</v>
      </c>
      <c r="E33" s="221" t="s">
        <v>881</v>
      </c>
      <c r="F33" s="23">
        <v>500</v>
      </c>
      <c r="H33" s="23" t="s">
        <v>2167</v>
      </c>
    </row>
    <row r="34" spans="1:8" ht="13.9" customHeight="1" x14ac:dyDescent="0.3">
      <c r="A34" s="23" t="s">
        <v>4002</v>
      </c>
      <c r="B34" s="23" t="s">
        <v>402</v>
      </c>
      <c r="C34" s="23" t="s">
        <v>4061</v>
      </c>
      <c r="E34" s="221" t="s">
        <v>881</v>
      </c>
      <c r="F34" s="23">
        <v>1000</v>
      </c>
      <c r="H34" s="23" t="s">
        <v>2167</v>
      </c>
    </row>
    <row r="35" spans="1:8" ht="13.9" customHeight="1" x14ac:dyDescent="0.3">
      <c r="A35" s="23" t="s">
        <v>4002</v>
      </c>
      <c r="B35" s="23" t="s">
        <v>403</v>
      </c>
      <c r="C35" s="23" t="s">
        <v>4061</v>
      </c>
      <c r="E35" s="221" t="s">
        <v>881</v>
      </c>
      <c r="F35" s="23">
        <v>1000</v>
      </c>
      <c r="H35" s="23" t="s">
        <v>2167</v>
      </c>
    </row>
    <row r="36" spans="1:8" ht="13.9" customHeight="1" x14ac:dyDescent="0.3">
      <c r="A36" s="23" t="s">
        <v>4002</v>
      </c>
      <c r="B36" s="23" t="s">
        <v>552</v>
      </c>
      <c r="C36" s="23" t="s">
        <v>4063</v>
      </c>
      <c r="E36" s="221" t="s">
        <v>881</v>
      </c>
      <c r="F36" s="23">
        <v>1500</v>
      </c>
      <c r="G36" s="23">
        <v>150</v>
      </c>
      <c r="H36" s="23" t="s">
        <v>2167</v>
      </c>
    </row>
    <row r="37" spans="1:8" ht="13.9" customHeight="1" x14ac:dyDescent="0.3">
      <c r="A37" s="23" t="s">
        <v>4002</v>
      </c>
      <c r="B37" s="23" t="s">
        <v>553</v>
      </c>
      <c r="C37" s="23" t="s">
        <v>4063</v>
      </c>
      <c r="E37" s="221" t="s">
        <v>881</v>
      </c>
      <c r="F37" s="23">
        <v>1500</v>
      </c>
      <c r="G37" s="23">
        <v>150</v>
      </c>
      <c r="H37" s="23" t="s">
        <v>2167</v>
      </c>
    </row>
    <row r="38" spans="1:8" ht="13.9" customHeight="1" x14ac:dyDescent="0.3">
      <c r="A38" s="23" t="s">
        <v>4002</v>
      </c>
      <c r="B38" s="23" t="s">
        <v>582</v>
      </c>
      <c r="C38" s="23" t="s">
        <v>4061</v>
      </c>
      <c r="E38" s="221" t="s">
        <v>881</v>
      </c>
      <c r="F38" s="23">
        <v>500</v>
      </c>
      <c r="H38" s="23" t="s">
        <v>2167</v>
      </c>
    </row>
    <row r="39" spans="1:8" ht="13.9" customHeight="1" x14ac:dyDescent="0.3">
      <c r="A39" s="23" t="s">
        <v>4002</v>
      </c>
      <c r="B39" s="23" t="s">
        <v>583</v>
      </c>
      <c r="C39" s="23" t="s">
        <v>4061</v>
      </c>
      <c r="E39" s="221" t="s">
        <v>881</v>
      </c>
      <c r="F39" s="23">
        <v>500</v>
      </c>
      <c r="H39" s="23" t="s">
        <v>2167</v>
      </c>
    </row>
    <row r="40" spans="1:8" ht="13.9" customHeight="1" x14ac:dyDescent="0.3">
      <c r="A40" s="23" t="s">
        <v>2911</v>
      </c>
      <c r="B40" s="23" t="s">
        <v>312</v>
      </c>
      <c r="C40" s="23" t="s">
        <v>4062</v>
      </c>
      <c r="E40" s="221" t="s">
        <v>881</v>
      </c>
      <c r="F40" s="23">
        <v>15000</v>
      </c>
      <c r="G40" s="23">
        <v>5000</v>
      </c>
      <c r="H40" s="23" t="s">
        <v>1893</v>
      </c>
    </row>
    <row r="41" spans="1:8" ht="13.9" customHeight="1" x14ac:dyDescent="0.3">
      <c r="A41" s="23" t="s">
        <v>2911</v>
      </c>
      <c r="B41" s="23" t="s">
        <v>313</v>
      </c>
      <c r="C41" s="23" t="s">
        <v>4062</v>
      </c>
      <c r="E41" s="221" t="s">
        <v>881</v>
      </c>
      <c r="F41" s="23">
        <v>15000</v>
      </c>
      <c r="G41" s="23">
        <v>5000</v>
      </c>
      <c r="H41" s="23" t="s">
        <v>1893</v>
      </c>
    </row>
    <row r="42" spans="1:8" ht="13.9" customHeight="1" x14ac:dyDescent="0.3">
      <c r="A42" s="23" t="s">
        <v>2942</v>
      </c>
      <c r="B42" s="23" t="s">
        <v>282</v>
      </c>
      <c r="C42" s="23" t="s">
        <v>4062</v>
      </c>
      <c r="E42" s="221" t="s">
        <v>881</v>
      </c>
      <c r="F42" s="23">
        <v>5000</v>
      </c>
      <c r="G42" s="23">
        <v>3500</v>
      </c>
      <c r="H42" s="23" t="s">
        <v>1893</v>
      </c>
    </row>
    <row r="43" spans="1:8" ht="13.9" customHeight="1" x14ac:dyDescent="0.3">
      <c r="A43" s="23" t="s">
        <v>3047</v>
      </c>
      <c r="B43" s="23" t="s">
        <v>282</v>
      </c>
      <c r="C43" s="23" t="s">
        <v>4062</v>
      </c>
      <c r="E43" s="221" t="s">
        <v>881</v>
      </c>
      <c r="F43" s="23">
        <v>5000</v>
      </c>
      <c r="G43" s="23">
        <v>3000</v>
      </c>
      <c r="H43" s="23" t="s">
        <v>1893</v>
      </c>
    </row>
    <row r="44" spans="1:8" x14ac:dyDescent="0.3">
      <c r="A44" s="23" t="s">
        <v>3979</v>
      </c>
      <c r="B44" s="23" t="s">
        <v>282</v>
      </c>
      <c r="C44" s="23" t="s">
        <v>4062</v>
      </c>
      <c r="E44" s="221" t="s">
        <v>881</v>
      </c>
      <c r="F44" s="23">
        <v>4500</v>
      </c>
      <c r="G44" s="23">
        <v>3000</v>
      </c>
      <c r="H44" s="23" t="s">
        <v>1893</v>
      </c>
    </row>
    <row r="45" spans="1:8" x14ac:dyDescent="0.3">
      <c r="A45" s="23" t="s">
        <v>2942</v>
      </c>
      <c r="B45" s="23" t="s">
        <v>283</v>
      </c>
      <c r="C45" s="23" t="s">
        <v>4062</v>
      </c>
      <c r="E45" s="221" t="s">
        <v>881</v>
      </c>
      <c r="F45" s="23">
        <v>5000</v>
      </c>
      <c r="G45" s="23">
        <v>3500</v>
      </c>
      <c r="H45" s="23" t="s">
        <v>1893</v>
      </c>
    </row>
    <row r="46" spans="1:8" x14ac:dyDescent="0.3">
      <c r="A46" s="23" t="s">
        <v>3047</v>
      </c>
      <c r="B46" s="23" t="s">
        <v>283</v>
      </c>
      <c r="C46" s="23" t="s">
        <v>4062</v>
      </c>
      <c r="E46" s="221" t="s">
        <v>881</v>
      </c>
      <c r="F46" s="23">
        <v>5000</v>
      </c>
      <c r="G46" s="23">
        <v>3000</v>
      </c>
      <c r="H46" s="23" t="s">
        <v>1893</v>
      </c>
    </row>
    <row r="47" spans="1:8" x14ac:dyDescent="0.3">
      <c r="A47" s="23" t="s">
        <v>3979</v>
      </c>
      <c r="B47" s="23" t="s">
        <v>283</v>
      </c>
      <c r="C47" s="23" t="s">
        <v>4062</v>
      </c>
      <c r="E47" s="221" t="s">
        <v>881</v>
      </c>
      <c r="F47" s="23">
        <v>4500</v>
      </c>
      <c r="G47" s="23">
        <v>3000</v>
      </c>
      <c r="H47" s="23" t="s">
        <v>1893</v>
      </c>
    </row>
    <row r="48" spans="1:8" x14ac:dyDescent="0.3">
      <c r="A48" s="23" t="s">
        <v>2961</v>
      </c>
      <c r="B48" s="23" t="s">
        <v>761</v>
      </c>
      <c r="C48" s="23" t="s">
        <v>4062</v>
      </c>
      <c r="E48" s="221" t="s">
        <v>881</v>
      </c>
      <c r="F48" s="23">
        <v>100</v>
      </c>
      <c r="G48" s="23">
        <v>25</v>
      </c>
      <c r="H48" s="23" t="s">
        <v>1893</v>
      </c>
    </row>
    <row r="49" spans="1:8" x14ac:dyDescent="0.3">
      <c r="A49" s="23" t="s">
        <v>2964</v>
      </c>
      <c r="B49" s="23" t="s">
        <v>761</v>
      </c>
      <c r="C49" s="23" t="s">
        <v>4062</v>
      </c>
      <c r="E49" s="221" t="s">
        <v>881</v>
      </c>
      <c r="F49" s="23">
        <v>100</v>
      </c>
      <c r="G49" s="23">
        <v>25</v>
      </c>
      <c r="H49" s="23" t="s">
        <v>1893</v>
      </c>
    </row>
    <row r="50" spans="1:8" x14ac:dyDescent="0.3">
      <c r="A50" s="23" t="s">
        <v>3070</v>
      </c>
      <c r="B50" s="23" t="s">
        <v>761</v>
      </c>
      <c r="C50" s="23" t="s">
        <v>4062</v>
      </c>
      <c r="E50" s="221" t="s">
        <v>881</v>
      </c>
      <c r="F50" s="23">
        <v>100</v>
      </c>
      <c r="G50" s="23">
        <v>25</v>
      </c>
      <c r="H50" s="23" t="s">
        <v>1893</v>
      </c>
    </row>
    <row r="51" spans="1:8" x14ac:dyDescent="0.3">
      <c r="A51" s="23" t="s">
        <v>3077</v>
      </c>
      <c r="B51" s="23" t="s">
        <v>761</v>
      </c>
      <c r="C51" s="23" t="s">
        <v>4062</v>
      </c>
      <c r="E51" s="221" t="s">
        <v>881</v>
      </c>
      <c r="F51" s="23">
        <v>100</v>
      </c>
      <c r="G51" s="23">
        <v>50</v>
      </c>
      <c r="H51" s="23" t="s">
        <v>1893</v>
      </c>
    </row>
    <row r="52" spans="1:8" x14ac:dyDescent="0.3">
      <c r="A52" s="23" t="s">
        <v>3086</v>
      </c>
      <c r="B52" s="23" t="s">
        <v>761</v>
      </c>
      <c r="C52" s="23" t="s">
        <v>4062</v>
      </c>
      <c r="E52" s="221" t="s">
        <v>881</v>
      </c>
      <c r="F52" s="23">
        <v>100</v>
      </c>
      <c r="G52" s="23">
        <v>50</v>
      </c>
      <c r="H52" s="23" t="s">
        <v>1893</v>
      </c>
    </row>
    <row r="53" spans="1:8" x14ac:dyDescent="0.3">
      <c r="A53" s="23" t="s">
        <v>2961</v>
      </c>
      <c r="B53" s="23" t="s">
        <v>762</v>
      </c>
      <c r="C53" s="23" t="s">
        <v>4062</v>
      </c>
      <c r="E53" s="221" t="s">
        <v>881</v>
      </c>
      <c r="F53" s="23">
        <v>100</v>
      </c>
      <c r="G53" s="23">
        <v>25</v>
      </c>
      <c r="H53" s="23" t="s">
        <v>1893</v>
      </c>
    </row>
    <row r="54" spans="1:8" x14ac:dyDescent="0.3">
      <c r="A54" s="23" t="s">
        <v>2964</v>
      </c>
      <c r="B54" s="23" t="s">
        <v>762</v>
      </c>
      <c r="C54" s="23" t="s">
        <v>4062</v>
      </c>
      <c r="E54" s="221" t="s">
        <v>881</v>
      </c>
      <c r="F54" s="23">
        <v>100</v>
      </c>
      <c r="G54" s="23">
        <v>25</v>
      </c>
      <c r="H54" s="23" t="s">
        <v>1893</v>
      </c>
    </row>
    <row r="55" spans="1:8" x14ac:dyDescent="0.3">
      <c r="A55" s="23" t="s">
        <v>3070</v>
      </c>
      <c r="B55" s="23" t="s">
        <v>762</v>
      </c>
      <c r="C55" s="23" t="s">
        <v>4062</v>
      </c>
      <c r="E55" s="221" t="s">
        <v>881</v>
      </c>
      <c r="F55" s="23">
        <v>100</v>
      </c>
      <c r="G55" s="23">
        <v>25</v>
      </c>
      <c r="H55" s="23" t="s">
        <v>1893</v>
      </c>
    </row>
    <row r="56" spans="1:8" x14ac:dyDescent="0.3">
      <c r="A56" s="23" t="s">
        <v>3077</v>
      </c>
      <c r="B56" s="23" t="s">
        <v>762</v>
      </c>
      <c r="C56" s="23" t="s">
        <v>4062</v>
      </c>
      <c r="E56" s="221" t="s">
        <v>881</v>
      </c>
      <c r="F56" s="23">
        <v>100</v>
      </c>
      <c r="G56" s="23">
        <v>50</v>
      </c>
      <c r="H56" s="23" t="s">
        <v>1893</v>
      </c>
    </row>
    <row r="57" spans="1:8" x14ac:dyDescent="0.3">
      <c r="A57" s="23" t="s">
        <v>3086</v>
      </c>
      <c r="B57" s="23" t="s">
        <v>762</v>
      </c>
      <c r="C57" s="23" t="s">
        <v>4062</v>
      </c>
      <c r="E57" s="221" t="s">
        <v>881</v>
      </c>
      <c r="F57" s="23">
        <v>100</v>
      </c>
      <c r="G57" s="23">
        <v>50</v>
      </c>
      <c r="H57" s="23" t="s">
        <v>1893</v>
      </c>
    </row>
    <row r="58" spans="1:8" x14ac:dyDescent="0.3">
      <c r="A58" s="23" t="s">
        <v>3481</v>
      </c>
      <c r="B58" s="23" t="s">
        <v>312</v>
      </c>
      <c r="C58" s="23" t="s">
        <v>4064</v>
      </c>
      <c r="E58" s="221" t="s">
        <v>881</v>
      </c>
      <c r="F58" s="23">
        <v>0</v>
      </c>
      <c r="H58" s="23" t="s">
        <v>904</v>
      </c>
    </row>
    <row r="59" spans="1:8" x14ac:dyDescent="0.3">
      <c r="A59" s="23" t="s">
        <v>3521</v>
      </c>
      <c r="B59" s="23" t="s">
        <v>313</v>
      </c>
      <c r="C59" s="23" t="s">
        <v>4064</v>
      </c>
      <c r="E59" s="221" t="s">
        <v>881</v>
      </c>
      <c r="F59" s="23">
        <v>0</v>
      </c>
      <c r="H59" s="23" t="s">
        <v>904</v>
      </c>
    </row>
    <row r="60" spans="1:8" x14ac:dyDescent="0.3">
      <c r="A60" s="23" t="s">
        <v>2942</v>
      </c>
      <c r="B60" s="23" t="s">
        <v>104</v>
      </c>
      <c r="C60" s="23" t="s">
        <v>4061</v>
      </c>
      <c r="E60" s="221" t="s">
        <v>881</v>
      </c>
      <c r="F60" s="23">
        <v>1500</v>
      </c>
      <c r="H60" s="23" t="s">
        <v>1893</v>
      </c>
    </row>
    <row r="61" spans="1:8" x14ac:dyDescent="0.3">
      <c r="A61" s="23" t="s">
        <v>2942</v>
      </c>
      <c r="B61" s="23" t="s">
        <v>105</v>
      </c>
      <c r="C61" s="23" t="s">
        <v>4061</v>
      </c>
      <c r="E61" s="221" t="s">
        <v>881</v>
      </c>
      <c r="F61" s="23">
        <v>1500</v>
      </c>
      <c r="H61" s="23" t="s">
        <v>1893</v>
      </c>
    </row>
    <row r="62" spans="1:8" x14ac:dyDescent="0.3">
      <c r="A62" s="23" t="s">
        <v>2460</v>
      </c>
      <c r="B62" s="23" t="s">
        <v>585</v>
      </c>
      <c r="C62" s="23" t="s">
        <v>4061</v>
      </c>
      <c r="E62" s="221" t="s">
        <v>881</v>
      </c>
      <c r="F62" s="23">
        <v>300</v>
      </c>
      <c r="H62" s="23" t="s">
        <v>932</v>
      </c>
    </row>
    <row r="63" spans="1:8" x14ac:dyDescent="0.3">
      <c r="A63" s="23" t="s">
        <v>2460</v>
      </c>
      <c r="B63" s="23" t="s">
        <v>586</v>
      </c>
      <c r="C63" s="23" t="s">
        <v>4061</v>
      </c>
      <c r="E63" s="221" t="s">
        <v>881</v>
      </c>
      <c r="F63" s="23">
        <v>43</v>
      </c>
      <c r="H63" s="23" t="s">
        <v>932</v>
      </c>
    </row>
    <row r="64" spans="1:8" x14ac:dyDescent="0.3">
      <c r="A64" s="23" t="s">
        <v>2460</v>
      </c>
      <c r="B64" s="23" t="s">
        <v>587</v>
      </c>
      <c r="C64" s="23" t="s">
        <v>4061</v>
      </c>
      <c r="E64" s="221" t="s">
        <v>881</v>
      </c>
      <c r="F64" s="23">
        <v>129</v>
      </c>
      <c r="H64" s="23" t="s">
        <v>932</v>
      </c>
    </row>
    <row r="65" spans="1:8" x14ac:dyDescent="0.3">
      <c r="A65" s="23" t="s">
        <v>3751</v>
      </c>
      <c r="B65" s="23" t="s">
        <v>164</v>
      </c>
      <c r="C65" s="23" t="s">
        <v>4061</v>
      </c>
      <c r="E65" s="221" t="s">
        <v>881</v>
      </c>
      <c r="F65" s="23">
        <v>15000</v>
      </c>
      <c r="H65" s="23" t="s">
        <v>1053</v>
      </c>
    </row>
    <row r="66" spans="1:8" x14ac:dyDescent="0.3">
      <c r="A66" s="23" t="s">
        <v>3751</v>
      </c>
      <c r="B66" s="23" t="s">
        <v>165</v>
      </c>
      <c r="C66" s="23" t="s">
        <v>4061</v>
      </c>
      <c r="E66" s="221" t="s">
        <v>881</v>
      </c>
      <c r="F66" s="23">
        <v>15000</v>
      </c>
      <c r="H66" s="23" t="s">
        <v>1053</v>
      </c>
    </row>
    <row r="67" spans="1:8" x14ac:dyDescent="0.3">
      <c r="A67" s="23" t="s">
        <v>3521</v>
      </c>
      <c r="B67" s="23" t="s">
        <v>312</v>
      </c>
      <c r="C67" s="23" t="s">
        <v>4064</v>
      </c>
      <c r="E67" s="221" t="s">
        <v>881</v>
      </c>
      <c r="F67" s="23">
        <v>0</v>
      </c>
      <c r="H67" s="23" t="s">
        <v>904</v>
      </c>
    </row>
    <row r="68" spans="1:8" x14ac:dyDescent="0.3">
      <c r="A68" s="23" t="s">
        <v>3583</v>
      </c>
      <c r="B68" s="23" t="s">
        <v>312</v>
      </c>
      <c r="C68" s="23" t="s">
        <v>4064</v>
      </c>
      <c r="E68" s="221" t="s">
        <v>881</v>
      </c>
      <c r="F68" s="23">
        <v>0</v>
      </c>
      <c r="H68" s="23" t="s">
        <v>904</v>
      </c>
    </row>
    <row r="69" spans="1:8" x14ac:dyDescent="0.3">
      <c r="A69" s="23" t="s">
        <v>3591</v>
      </c>
      <c r="B69" s="23" t="s">
        <v>312</v>
      </c>
      <c r="C69" s="23" t="s">
        <v>4064</v>
      </c>
      <c r="E69" s="221" t="s">
        <v>881</v>
      </c>
      <c r="F69" s="23">
        <v>0</v>
      </c>
      <c r="H69" s="23" t="s">
        <v>904</v>
      </c>
    </row>
    <row r="70" spans="1:8" x14ac:dyDescent="0.3">
      <c r="A70" s="23" t="s">
        <v>3481</v>
      </c>
      <c r="B70" s="23" t="s">
        <v>313</v>
      </c>
      <c r="C70" s="23" t="s">
        <v>4064</v>
      </c>
      <c r="E70" s="221" t="s">
        <v>881</v>
      </c>
      <c r="F70" s="23">
        <v>0</v>
      </c>
      <c r="H70" s="23" t="s">
        <v>904</v>
      </c>
    </row>
    <row r="71" spans="1:8" x14ac:dyDescent="0.3">
      <c r="A71" s="23" t="s">
        <v>3583</v>
      </c>
      <c r="B71" s="23" t="s">
        <v>313</v>
      </c>
      <c r="C71" s="23" t="s">
        <v>4064</v>
      </c>
      <c r="E71" s="221" t="s">
        <v>881</v>
      </c>
      <c r="F71" s="23">
        <v>0</v>
      </c>
      <c r="H71" s="23" t="s">
        <v>904</v>
      </c>
    </row>
    <row r="72" spans="1:8" x14ac:dyDescent="0.3">
      <c r="A72" s="23" t="s">
        <v>3591</v>
      </c>
      <c r="B72" s="23" t="s">
        <v>313</v>
      </c>
      <c r="C72" s="23" t="s">
        <v>4064</v>
      </c>
      <c r="E72" s="221" t="s">
        <v>881</v>
      </c>
      <c r="F72" s="23">
        <v>0</v>
      </c>
      <c r="H72" s="23" t="s">
        <v>904</v>
      </c>
    </row>
    <row r="73" spans="1:8" x14ac:dyDescent="0.3">
      <c r="A73" s="23" t="s">
        <v>2451</v>
      </c>
      <c r="B73" s="23" t="s">
        <v>585</v>
      </c>
      <c r="C73" s="23" t="s">
        <v>4061</v>
      </c>
      <c r="E73" s="221" t="s">
        <v>881</v>
      </c>
      <c r="F73" s="23">
        <v>300</v>
      </c>
      <c r="H73" s="23" t="s">
        <v>932</v>
      </c>
    </row>
    <row r="74" spans="1:8" x14ac:dyDescent="0.3">
      <c r="A74" s="23" t="s">
        <v>2451</v>
      </c>
      <c r="B74" s="23" t="s">
        <v>586</v>
      </c>
      <c r="C74" s="23" t="s">
        <v>4061</v>
      </c>
      <c r="E74" s="221" t="s">
        <v>881</v>
      </c>
      <c r="F74" s="23">
        <v>43</v>
      </c>
      <c r="H74" s="23" t="s">
        <v>932</v>
      </c>
    </row>
    <row r="75" spans="1:8" x14ac:dyDescent="0.3">
      <c r="A75" s="23" t="s">
        <v>2451</v>
      </c>
      <c r="B75" s="23" t="s">
        <v>587</v>
      </c>
      <c r="C75" s="23" t="s">
        <v>4061</v>
      </c>
      <c r="E75" s="221" t="s">
        <v>881</v>
      </c>
      <c r="F75" s="23">
        <v>129</v>
      </c>
      <c r="H75" s="23" t="s">
        <v>932</v>
      </c>
    </row>
    <row r="76" spans="1:8" x14ac:dyDescent="0.3">
      <c r="A76" s="23" t="s">
        <v>3736</v>
      </c>
      <c r="B76" s="23" t="s">
        <v>402</v>
      </c>
      <c r="C76" s="23" t="s">
        <v>4061</v>
      </c>
      <c r="E76" s="221" t="s">
        <v>881</v>
      </c>
      <c r="F76" s="23">
        <v>500</v>
      </c>
      <c r="H76" s="23" t="s">
        <v>1053</v>
      </c>
    </row>
    <row r="77" spans="1:8" x14ac:dyDescent="0.3">
      <c r="A77" s="23" t="s">
        <v>3736</v>
      </c>
      <c r="B77" s="23" t="s">
        <v>403</v>
      </c>
      <c r="C77" s="23" t="s">
        <v>4061</v>
      </c>
      <c r="E77" s="221" t="s">
        <v>881</v>
      </c>
      <c r="F77" s="23">
        <v>500</v>
      </c>
      <c r="H77" s="23" t="s">
        <v>1053</v>
      </c>
    </row>
    <row r="78" spans="1:8" x14ac:dyDescent="0.3">
      <c r="A78" s="23" t="s">
        <v>3761</v>
      </c>
      <c r="B78" s="23" t="s">
        <v>552</v>
      </c>
      <c r="C78" s="23" t="s">
        <v>4061</v>
      </c>
      <c r="E78" s="221" t="s">
        <v>881</v>
      </c>
      <c r="F78" s="23">
        <v>250</v>
      </c>
      <c r="H78" s="23" t="s">
        <v>1053</v>
      </c>
    </row>
    <row r="79" spans="1:8" x14ac:dyDescent="0.3">
      <c r="A79" s="23" t="s">
        <v>3761</v>
      </c>
      <c r="B79" s="23" t="s">
        <v>553</v>
      </c>
      <c r="C79" s="23" t="s">
        <v>4061</v>
      </c>
      <c r="E79" s="221" t="s">
        <v>881</v>
      </c>
      <c r="F79" s="23">
        <v>250</v>
      </c>
      <c r="H79" s="23" t="s">
        <v>1053</v>
      </c>
    </row>
    <row r="80" spans="1:8" x14ac:dyDescent="0.3">
      <c r="A80" s="23" t="s">
        <v>3761</v>
      </c>
      <c r="B80" s="23" t="s">
        <v>642</v>
      </c>
      <c r="C80" s="23" t="s">
        <v>4061</v>
      </c>
      <c r="E80" s="221" t="s">
        <v>881</v>
      </c>
      <c r="F80" s="23">
        <v>2500</v>
      </c>
      <c r="H80" s="23" t="s">
        <v>1053</v>
      </c>
    </row>
    <row r="81" spans="1:8" x14ac:dyDescent="0.3">
      <c r="A81" s="23" t="s">
        <v>3761</v>
      </c>
      <c r="B81" s="23" t="s">
        <v>643</v>
      </c>
      <c r="C81" s="23" t="s">
        <v>4061</v>
      </c>
      <c r="E81" s="221" t="s">
        <v>881</v>
      </c>
      <c r="F81" s="23">
        <v>2500</v>
      </c>
      <c r="H81" s="23" t="s">
        <v>1053</v>
      </c>
    </row>
    <row r="82" spans="1:8" x14ac:dyDescent="0.3">
      <c r="A82" s="23" t="s">
        <v>3786</v>
      </c>
      <c r="B82" s="23" t="s">
        <v>702</v>
      </c>
      <c r="C82" s="23" t="s">
        <v>4061</v>
      </c>
      <c r="E82" s="221" t="s">
        <v>881</v>
      </c>
      <c r="F82" s="23">
        <v>100</v>
      </c>
      <c r="H82" s="23" t="s">
        <v>1053</v>
      </c>
    </row>
    <row r="83" spans="1:8" x14ac:dyDescent="0.3">
      <c r="A83" s="23" t="s">
        <v>3736</v>
      </c>
      <c r="B83" s="23" t="s">
        <v>402</v>
      </c>
      <c r="C83" s="23" t="s">
        <v>4061</v>
      </c>
      <c r="E83" s="221" t="s">
        <v>881</v>
      </c>
      <c r="F83" s="23">
        <v>500</v>
      </c>
      <c r="H83" s="23" t="s">
        <v>1053</v>
      </c>
    </row>
    <row r="84" spans="1:8" x14ac:dyDescent="0.3">
      <c r="A84" s="23" t="s">
        <v>3736</v>
      </c>
      <c r="B84" s="23" t="s">
        <v>403</v>
      </c>
      <c r="C84" s="23" t="s">
        <v>4061</v>
      </c>
      <c r="E84" s="221" t="s">
        <v>881</v>
      </c>
      <c r="F84" s="23">
        <v>500</v>
      </c>
      <c r="H84" s="23" t="s">
        <v>1053</v>
      </c>
    </row>
    <row r="85" spans="1:8" x14ac:dyDescent="0.3">
      <c r="A85" s="23" t="s">
        <v>3761</v>
      </c>
      <c r="B85" s="23" t="s">
        <v>552</v>
      </c>
      <c r="C85" s="23" t="s">
        <v>4061</v>
      </c>
      <c r="E85" s="221" t="s">
        <v>881</v>
      </c>
      <c r="F85" s="23">
        <v>250</v>
      </c>
      <c r="H85" s="23" t="s">
        <v>1053</v>
      </c>
    </row>
    <row r="86" spans="1:8" x14ac:dyDescent="0.3">
      <c r="A86" s="23" t="s">
        <v>3761</v>
      </c>
      <c r="B86" s="23" t="s">
        <v>553</v>
      </c>
      <c r="C86" s="23" t="s">
        <v>4061</v>
      </c>
      <c r="E86" s="221" t="s">
        <v>881</v>
      </c>
      <c r="F86" s="23">
        <v>250</v>
      </c>
      <c r="H86" s="23" t="s">
        <v>1053</v>
      </c>
    </row>
    <row r="87" spans="1:8" x14ac:dyDescent="0.3">
      <c r="A87" s="23" t="s">
        <v>3761</v>
      </c>
      <c r="B87" s="23" t="s">
        <v>642</v>
      </c>
      <c r="C87" s="23" t="s">
        <v>4061</v>
      </c>
      <c r="E87" s="221" t="s">
        <v>881</v>
      </c>
      <c r="F87" s="23">
        <v>2500</v>
      </c>
      <c r="H87" s="23" t="s">
        <v>1053</v>
      </c>
    </row>
    <row r="88" spans="1:8" x14ac:dyDescent="0.3">
      <c r="A88" s="23" t="s">
        <v>3761</v>
      </c>
      <c r="B88" s="23" t="s">
        <v>643</v>
      </c>
      <c r="C88" s="23" t="s">
        <v>4061</v>
      </c>
      <c r="E88" s="221" t="s">
        <v>881</v>
      </c>
      <c r="F88" s="23">
        <v>2500</v>
      </c>
      <c r="H88" s="23" t="s">
        <v>1053</v>
      </c>
    </row>
    <row r="89" spans="1:8" x14ac:dyDescent="0.3">
      <c r="A89" s="23" t="s">
        <v>3786</v>
      </c>
      <c r="B89" s="23" t="s">
        <v>702</v>
      </c>
      <c r="C89" s="23" t="s">
        <v>4061</v>
      </c>
      <c r="E89" s="221" t="s">
        <v>881</v>
      </c>
      <c r="F89" s="23">
        <v>100</v>
      </c>
      <c r="H89" s="23" t="s">
        <v>1053</v>
      </c>
    </row>
    <row r="90" spans="1:8" x14ac:dyDescent="0.3">
      <c r="A90" s="23" t="s">
        <v>3274</v>
      </c>
      <c r="B90" s="23" t="s">
        <v>462</v>
      </c>
      <c r="C90" s="23" t="s">
        <v>4061</v>
      </c>
      <c r="E90" s="221" t="s">
        <v>881</v>
      </c>
      <c r="F90" s="23">
        <v>350</v>
      </c>
      <c r="H90" s="23" t="s">
        <v>905</v>
      </c>
    </row>
    <row r="91" spans="1:8" x14ac:dyDescent="0.3">
      <c r="A91" s="23" t="s">
        <v>3281</v>
      </c>
      <c r="B91" s="23" t="s">
        <v>462</v>
      </c>
      <c r="C91" s="23" t="s">
        <v>4061</v>
      </c>
      <c r="E91" s="221" t="s">
        <v>881</v>
      </c>
      <c r="F91" s="23">
        <v>350</v>
      </c>
      <c r="H91" s="23" t="s">
        <v>905</v>
      </c>
    </row>
    <row r="92" spans="1:8" x14ac:dyDescent="0.3">
      <c r="A92" s="23" t="s">
        <v>3274</v>
      </c>
      <c r="B92" s="23" t="s">
        <v>463</v>
      </c>
      <c r="C92" s="23" t="s">
        <v>4061</v>
      </c>
      <c r="E92" s="221" t="s">
        <v>881</v>
      </c>
      <c r="F92" s="23">
        <v>175</v>
      </c>
      <c r="H92" s="23" t="s">
        <v>905</v>
      </c>
    </row>
    <row r="93" spans="1:8" x14ac:dyDescent="0.3">
      <c r="A93" s="23" t="s">
        <v>3281</v>
      </c>
      <c r="B93" s="23" t="s">
        <v>463</v>
      </c>
      <c r="C93" s="23" t="s">
        <v>4061</v>
      </c>
      <c r="E93" s="221" t="s">
        <v>881</v>
      </c>
      <c r="F93" s="23">
        <v>175</v>
      </c>
      <c r="H93" s="23" t="s">
        <v>905</v>
      </c>
    </row>
    <row r="94" spans="1:8" x14ac:dyDescent="0.3">
      <c r="A94" s="23" t="s">
        <v>3135</v>
      </c>
      <c r="B94" s="23" t="s">
        <v>672</v>
      </c>
      <c r="C94" s="23" t="s">
        <v>4061</v>
      </c>
      <c r="E94" s="221" t="s">
        <v>881</v>
      </c>
      <c r="F94" s="23">
        <v>4500</v>
      </c>
      <c r="H94" s="23" t="s">
        <v>905</v>
      </c>
    </row>
    <row r="95" spans="1:8" x14ac:dyDescent="0.3">
      <c r="A95" s="23" t="s">
        <v>3135</v>
      </c>
      <c r="B95" s="23" t="s">
        <v>673</v>
      </c>
      <c r="C95" s="23" t="s">
        <v>4061</v>
      </c>
      <c r="E95" s="221" t="s">
        <v>881</v>
      </c>
      <c r="F95" s="23">
        <v>4500</v>
      </c>
      <c r="H95" s="23" t="s">
        <v>905</v>
      </c>
    </row>
    <row r="96" spans="1:8" x14ac:dyDescent="0.3">
      <c r="A96" s="23" t="s">
        <v>3070</v>
      </c>
      <c r="B96" s="23" t="s">
        <v>164</v>
      </c>
      <c r="C96" s="23" t="s">
        <v>4061</v>
      </c>
      <c r="E96" s="221" t="s">
        <v>881</v>
      </c>
      <c r="F96" s="23">
        <v>3500</v>
      </c>
      <c r="H96" s="23" t="s">
        <v>1893</v>
      </c>
    </row>
    <row r="97" spans="1:8" x14ac:dyDescent="0.3">
      <c r="A97" s="23" t="s">
        <v>3086</v>
      </c>
      <c r="B97" s="23" t="s">
        <v>165</v>
      </c>
      <c r="C97" s="23" t="s">
        <v>4061</v>
      </c>
      <c r="E97" s="221" t="s">
        <v>881</v>
      </c>
      <c r="F97" s="23">
        <v>3500</v>
      </c>
      <c r="H97" s="23" t="s">
        <v>1893</v>
      </c>
    </row>
    <row r="98" spans="1:8" x14ac:dyDescent="0.3">
      <c r="A98" s="23" t="s">
        <v>3070</v>
      </c>
      <c r="B98" s="23" t="s">
        <v>165</v>
      </c>
      <c r="C98" s="23" t="s">
        <v>4061</v>
      </c>
      <c r="E98" s="221" t="s">
        <v>881</v>
      </c>
      <c r="F98" s="23">
        <v>3500</v>
      </c>
      <c r="H98" s="23" t="s">
        <v>1893</v>
      </c>
    </row>
    <row r="99" spans="1:8" x14ac:dyDescent="0.3">
      <c r="A99" s="23" t="s">
        <v>3086</v>
      </c>
      <c r="B99" s="23" t="s">
        <v>164</v>
      </c>
      <c r="C99" s="23" t="s">
        <v>4061</v>
      </c>
      <c r="E99" s="221" t="s">
        <v>881</v>
      </c>
      <c r="F99" s="23">
        <v>3500</v>
      </c>
      <c r="H99" s="23" t="s">
        <v>1893</v>
      </c>
    </row>
    <row r="100" spans="1:8" x14ac:dyDescent="0.3">
      <c r="A100" s="23" t="s">
        <v>3029</v>
      </c>
      <c r="B100" s="23" t="s">
        <v>402</v>
      </c>
      <c r="C100" s="23" t="s">
        <v>4061</v>
      </c>
      <c r="E100" s="221" t="s">
        <v>881</v>
      </c>
      <c r="F100" s="23">
        <v>50</v>
      </c>
      <c r="H100" s="23" t="s">
        <v>1893</v>
      </c>
    </row>
    <row r="101" spans="1:8" x14ac:dyDescent="0.3">
      <c r="A101" s="23" t="s">
        <v>3029</v>
      </c>
      <c r="B101" s="23" t="s">
        <v>403</v>
      </c>
      <c r="C101" s="23" t="s">
        <v>4061</v>
      </c>
      <c r="E101" s="221" t="s">
        <v>881</v>
      </c>
      <c r="F101" s="23">
        <v>43</v>
      </c>
      <c r="H101" s="23" t="s">
        <v>1893</v>
      </c>
    </row>
    <row r="102" spans="1:8" x14ac:dyDescent="0.3">
      <c r="A102" s="23" t="s">
        <v>2894</v>
      </c>
      <c r="B102" s="23" t="s">
        <v>402</v>
      </c>
      <c r="C102" s="23" t="s">
        <v>4061</v>
      </c>
      <c r="E102" s="221" t="s">
        <v>881</v>
      </c>
      <c r="F102" s="23">
        <v>1000</v>
      </c>
      <c r="H102" s="23" t="s">
        <v>1893</v>
      </c>
    </row>
    <row r="103" spans="1:8" x14ac:dyDescent="0.3">
      <c r="A103" s="23" t="s">
        <v>2911</v>
      </c>
      <c r="B103" s="23" t="s">
        <v>402</v>
      </c>
      <c r="C103" s="23" t="s">
        <v>4061</v>
      </c>
      <c r="E103" s="221" t="s">
        <v>881</v>
      </c>
      <c r="F103" s="23">
        <v>1000</v>
      </c>
      <c r="H103" s="23" t="s">
        <v>1893</v>
      </c>
    </row>
    <row r="104" spans="1:8" x14ac:dyDescent="0.3">
      <c r="A104" s="23" t="s">
        <v>2934</v>
      </c>
      <c r="B104" s="23" t="s">
        <v>402</v>
      </c>
      <c r="C104" s="23" t="s">
        <v>4061</v>
      </c>
      <c r="E104" s="221" t="s">
        <v>881</v>
      </c>
      <c r="F104" s="23">
        <v>1000</v>
      </c>
      <c r="H104" s="23" t="s">
        <v>1893</v>
      </c>
    </row>
    <row r="105" spans="1:8" x14ac:dyDescent="0.3">
      <c r="A105" s="23" t="s">
        <v>2942</v>
      </c>
      <c r="B105" s="23" t="s">
        <v>402</v>
      </c>
      <c r="C105" s="23" t="s">
        <v>4061</v>
      </c>
      <c r="E105" s="221" t="s">
        <v>881</v>
      </c>
      <c r="F105" s="23">
        <v>1000</v>
      </c>
      <c r="H105" s="23" t="s">
        <v>1893</v>
      </c>
    </row>
    <row r="106" spans="1:8" x14ac:dyDescent="0.3">
      <c r="A106" s="23" t="s">
        <v>3070</v>
      </c>
      <c r="B106" s="23" t="s">
        <v>402</v>
      </c>
      <c r="C106" s="23" t="s">
        <v>4061</v>
      </c>
      <c r="E106" s="221" t="s">
        <v>881</v>
      </c>
      <c r="F106" s="23">
        <v>22500</v>
      </c>
      <c r="H106" s="23" t="s">
        <v>1893</v>
      </c>
    </row>
    <row r="107" spans="1:8" x14ac:dyDescent="0.3">
      <c r="A107" s="23" t="s">
        <v>3077</v>
      </c>
      <c r="B107" s="23" t="s">
        <v>402</v>
      </c>
      <c r="C107" s="23" t="s">
        <v>4061</v>
      </c>
      <c r="E107" s="221" t="s">
        <v>881</v>
      </c>
      <c r="F107" s="23">
        <v>44000</v>
      </c>
      <c r="H107" s="23" t="s">
        <v>1893</v>
      </c>
    </row>
    <row r="108" spans="1:8" x14ac:dyDescent="0.3">
      <c r="A108" s="23" t="s">
        <v>3086</v>
      </c>
      <c r="B108" s="23" t="s">
        <v>402</v>
      </c>
      <c r="C108" s="23" t="s">
        <v>4061</v>
      </c>
      <c r="E108" s="221" t="s">
        <v>881</v>
      </c>
      <c r="F108" s="23">
        <v>24000</v>
      </c>
      <c r="H108" s="23" t="s">
        <v>1893</v>
      </c>
    </row>
    <row r="109" spans="1:8" x14ac:dyDescent="0.3">
      <c r="A109" s="23" t="s">
        <v>2894</v>
      </c>
      <c r="B109" s="23" t="s">
        <v>403</v>
      </c>
      <c r="C109" s="23" t="s">
        <v>4061</v>
      </c>
      <c r="E109" s="221" t="s">
        <v>881</v>
      </c>
      <c r="F109" s="23">
        <v>500</v>
      </c>
      <c r="H109" s="23" t="s">
        <v>1893</v>
      </c>
    </row>
    <row r="110" spans="1:8" x14ac:dyDescent="0.3">
      <c r="A110" s="23" t="s">
        <v>2911</v>
      </c>
      <c r="B110" s="23" t="s">
        <v>403</v>
      </c>
      <c r="C110" s="23" t="s">
        <v>4061</v>
      </c>
      <c r="E110" s="221" t="s">
        <v>881</v>
      </c>
      <c r="F110" s="23">
        <v>500</v>
      </c>
      <c r="H110" s="23" t="s">
        <v>1893</v>
      </c>
    </row>
    <row r="111" spans="1:8" x14ac:dyDescent="0.3">
      <c r="A111" s="23" t="s">
        <v>2934</v>
      </c>
      <c r="B111" s="23" t="s">
        <v>403</v>
      </c>
      <c r="C111" s="23" t="s">
        <v>4061</v>
      </c>
      <c r="E111" s="221" t="s">
        <v>881</v>
      </c>
      <c r="F111" s="23">
        <v>500</v>
      </c>
      <c r="H111" s="23" t="s">
        <v>1893</v>
      </c>
    </row>
    <row r="112" spans="1:8" x14ac:dyDescent="0.3">
      <c r="A112" s="23" t="s">
        <v>2942</v>
      </c>
      <c r="B112" s="23" t="s">
        <v>403</v>
      </c>
      <c r="C112" s="23" t="s">
        <v>4061</v>
      </c>
      <c r="E112" s="221" t="s">
        <v>881</v>
      </c>
      <c r="F112" s="23">
        <v>500</v>
      </c>
      <c r="H112" s="23" t="s">
        <v>1893</v>
      </c>
    </row>
    <row r="113" spans="1:8" x14ac:dyDescent="0.3">
      <c r="A113" s="23" t="s">
        <v>3070</v>
      </c>
      <c r="B113" s="23" t="s">
        <v>403</v>
      </c>
      <c r="C113" s="23" t="s">
        <v>4061</v>
      </c>
      <c r="E113" s="221" t="s">
        <v>881</v>
      </c>
      <c r="F113" s="23">
        <v>450</v>
      </c>
      <c r="H113" s="23" t="s">
        <v>1893</v>
      </c>
    </row>
    <row r="114" spans="1:8" x14ac:dyDescent="0.3">
      <c r="A114" s="23" t="s">
        <v>3077</v>
      </c>
      <c r="B114" s="23" t="s">
        <v>403</v>
      </c>
      <c r="C114" s="23" t="s">
        <v>4061</v>
      </c>
      <c r="E114" s="221" t="s">
        <v>881</v>
      </c>
      <c r="F114" s="23">
        <v>440</v>
      </c>
      <c r="H114" s="23" t="s">
        <v>1893</v>
      </c>
    </row>
    <row r="115" spans="1:8" x14ac:dyDescent="0.3">
      <c r="A115" s="23" t="s">
        <v>3086</v>
      </c>
      <c r="B115" s="23" t="s">
        <v>403</v>
      </c>
      <c r="C115" s="23" t="s">
        <v>4061</v>
      </c>
      <c r="E115" s="221" t="s">
        <v>881</v>
      </c>
      <c r="F115" s="23">
        <v>500</v>
      </c>
      <c r="H115" s="23" t="s">
        <v>1893</v>
      </c>
    </row>
    <row r="116" spans="1:8" x14ac:dyDescent="0.3">
      <c r="A116" s="23" t="s">
        <v>3441</v>
      </c>
      <c r="B116" s="23" t="s">
        <v>462</v>
      </c>
      <c r="C116" s="23" t="s">
        <v>4061</v>
      </c>
      <c r="E116" s="221" t="s">
        <v>881</v>
      </c>
      <c r="F116" s="23">
        <v>300</v>
      </c>
      <c r="H116" s="23" t="s">
        <v>1893</v>
      </c>
    </row>
    <row r="117" spans="1:8" x14ac:dyDescent="0.3">
      <c r="A117" s="23" t="s">
        <v>3444</v>
      </c>
      <c r="B117" s="23" t="s">
        <v>462</v>
      </c>
      <c r="C117" s="23" t="s">
        <v>4061</v>
      </c>
      <c r="E117" s="221" t="s">
        <v>881</v>
      </c>
      <c r="F117" s="23">
        <v>300</v>
      </c>
      <c r="H117" s="23" t="s">
        <v>1893</v>
      </c>
    </row>
    <row r="118" spans="1:8" x14ac:dyDescent="0.3">
      <c r="A118" s="23" t="s">
        <v>3441</v>
      </c>
      <c r="B118" s="23" t="s">
        <v>463</v>
      </c>
      <c r="C118" s="23" t="s">
        <v>4061</v>
      </c>
      <c r="E118" s="221" t="s">
        <v>881</v>
      </c>
      <c r="F118" s="23">
        <v>319</v>
      </c>
      <c r="H118" s="23" t="s">
        <v>1893</v>
      </c>
    </row>
    <row r="119" spans="1:8" x14ac:dyDescent="0.3">
      <c r="A119" s="23" t="s">
        <v>3444</v>
      </c>
      <c r="B119" s="23" t="s">
        <v>463</v>
      </c>
      <c r="C119" s="23" t="s">
        <v>4061</v>
      </c>
      <c r="E119" s="221" t="s">
        <v>881</v>
      </c>
      <c r="F119" s="23">
        <v>294</v>
      </c>
      <c r="H119" s="23" t="s">
        <v>1893</v>
      </c>
    </row>
    <row r="120" spans="1:8" x14ac:dyDescent="0.3">
      <c r="A120" s="23" t="s">
        <v>2942</v>
      </c>
      <c r="B120" s="23" t="s">
        <v>492</v>
      </c>
      <c r="C120" s="23" t="s">
        <v>4061</v>
      </c>
      <c r="E120" s="221" t="s">
        <v>881</v>
      </c>
      <c r="F120" s="23">
        <v>1250</v>
      </c>
      <c r="H120" s="23" t="s">
        <v>1893</v>
      </c>
    </row>
    <row r="121" spans="1:8" x14ac:dyDescent="0.3">
      <c r="A121" s="23" t="s">
        <v>2942</v>
      </c>
      <c r="B121" s="23" t="s">
        <v>493</v>
      </c>
      <c r="C121" s="23" t="s">
        <v>4061</v>
      </c>
      <c r="E121" s="221" t="s">
        <v>881</v>
      </c>
      <c r="F121" s="23">
        <v>188</v>
      </c>
      <c r="H121" s="23" t="s">
        <v>1893</v>
      </c>
    </row>
    <row r="122" spans="1:8" x14ac:dyDescent="0.3">
      <c r="A122" s="23" t="s">
        <v>2934</v>
      </c>
      <c r="B122" s="23" t="s">
        <v>582</v>
      </c>
      <c r="C122" s="23" t="s">
        <v>4061</v>
      </c>
      <c r="E122" s="221" t="s">
        <v>881</v>
      </c>
      <c r="F122" s="23">
        <v>1000</v>
      </c>
      <c r="H122" s="23" t="s">
        <v>1893</v>
      </c>
    </row>
    <row r="123" spans="1:8" x14ac:dyDescent="0.3">
      <c r="A123" s="23" t="s">
        <v>3059</v>
      </c>
      <c r="B123" s="23" t="s">
        <v>582</v>
      </c>
      <c r="C123" s="23" t="s">
        <v>4061</v>
      </c>
      <c r="E123" s="221" t="s">
        <v>881</v>
      </c>
      <c r="F123" s="23">
        <v>150</v>
      </c>
      <c r="H123" s="23" t="s">
        <v>1893</v>
      </c>
    </row>
    <row r="124" spans="1:8" x14ac:dyDescent="0.3">
      <c r="A124" s="23" t="s">
        <v>2934</v>
      </c>
      <c r="B124" s="23" t="s">
        <v>583</v>
      </c>
      <c r="C124" s="23" t="s">
        <v>4061</v>
      </c>
      <c r="E124" s="221" t="s">
        <v>881</v>
      </c>
      <c r="F124" s="23">
        <v>150</v>
      </c>
      <c r="H124" s="23" t="s">
        <v>1893</v>
      </c>
    </row>
    <row r="125" spans="1:8" x14ac:dyDescent="0.3">
      <c r="A125" s="23" t="s">
        <v>3059</v>
      </c>
      <c r="B125" s="23" t="s">
        <v>583</v>
      </c>
      <c r="C125" s="23" t="s">
        <v>4061</v>
      </c>
      <c r="E125" s="221" t="s">
        <v>881</v>
      </c>
      <c r="F125" s="23">
        <v>150</v>
      </c>
      <c r="H125" s="23" t="s">
        <v>1893</v>
      </c>
    </row>
    <row r="126" spans="1:8" x14ac:dyDescent="0.3">
      <c r="A126" s="23" t="s">
        <v>2955</v>
      </c>
      <c r="B126" s="23" t="s">
        <v>761</v>
      </c>
      <c r="C126" s="23" t="s">
        <v>4061</v>
      </c>
      <c r="E126" s="221" t="s">
        <v>881</v>
      </c>
      <c r="F126" s="23">
        <v>15</v>
      </c>
      <c r="H126" s="23" t="s">
        <v>1893</v>
      </c>
    </row>
    <row r="127" spans="1:8" x14ac:dyDescent="0.3">
      <c r="A127" s="23" t="s">
        <v>2957</v>
      </c>
      <c r="B127" s="23" t="s">
        <v>761</v>
      </c>
      <c r="C127" s="23" t="s">
        <v>4061</v>
      </c>
      <c r="E127" s="221" t="s">
        <v>881</v>
      </c>
      <c r="F127" s="23">
        <v>15</v>
      </c>
      <c r="H127" s="23" t="s">
        <v>1893</v>
      </c>
    </row>
    <row r="128" spans="1:8" x14ac:dyDescent="0.3">
      <c r="A128" s="23" t="s">
        <v>2959</v>
      </c>
      <c r="B128" s="23" t="s">
        <v>761</v>
      </c>
      <c r="C128" s="23" t="s">
        <v>4061</v>
      </c>
      <c r="E128" s="221" t="s">
        <v>881</v>
      </c>
      <c r="F128" s="23">
        <v>15</v>
      </c>
      <c r="H128" s="23" t="s">
        <v>1893</v>
      </c>
    </row>
    <row r="129" spans="1:8" x14ac:dyDescent="0.3">
      <c r="A129" s="23" t="s">
        <v>2955</v>
      </c>
      <c r="B129" s="23" t="s">
        <v>762</v>
      </c>
      <c r="C129" s="23" t="s">
        <v>4061</v>
      </c>
      <c r="E129" s="221" t="s">
        <v>881</v>
      </c>
      <c r="F129" s="23">
        <v>15</v>
      </c>
      <c r="H129" s="23" t="s">
        <v>1893</v>
      </c>
    </row>
    <row r="130" spans="1:8" x14ac:dyDescent="0.3">
      <c r="A130" s="23" t="s">
        <v>2957</v>
      </c>
      <c r="B130" s="23" t="s">
        <v>762</v>
      </c>
      <c r="C130" s="23" t="s">
        <v>4061</v>
      </c>
      <c r="E130" s="221" t="s">
        <v>881</v>
      </c>
      <c r="F130" s="23">
        <v>15</v>
      </c>
      <c r="H130" s="23" t="s">
        <v>1893</v>
      </c>
    </row>
    <row r="131" spans="1:8" x14ac:dyDescent="0.3">
      <c r="A131" s="23" t="s">
        <v>2959</v>
      </c>
      <c r="B131" s="23" t="s">
        <v>762</v>
      </c>
      <c r="C131" s="23" t="s">
        <v>4061</v>
      </c>
      <c r="E131" s="221" t="s">
        <v>881</v>
      </c>
      <c r="F131" s="23">
        <v>15</v>
      </c>
      <c r="H131" s="23" t="s">
        <v>1893</v>
      </c>
    </row>
    <row r="132" spans="1:8" x14ac:dyDescent="0.3">
      <c r="A132" s="23" t="s">
        <v>2202</v>
      </c>
      <c r="B132" s="23" t="s">
        <v>342</v>
      </c>
      <c r="C132" s="23" t="s">
        <v>4061</v>
      </c>
      <c r="E132" s="221" t="s">
        <v>881</v>
      </c>
      <c r="F132" s="23">
        <v>500</v>
      </c>
      <c r="H132" s="23" t="s">
        <v>930</v>
      </c>
    </row>
    <row r="133" spans="1:8" x14ac:dyDescent="0.3">
      <c r="A133" s="23" t="s">
        <v>2202</v>
      </c>
      <c r="B133" s="23" t="s">
        <v>343</v>
      </c>
      <c r="C133" s="23" t="s">
        <v>4061</v>
      </c>
      <c r="E133" s="221" t="s">
        <v>881</v>
      </c>
      <c r="F133" s="23">
        <v>500</v>
      </c>
      <c r="H133" s="23" t="s">
        <v>930</v>
      </c>
    </row>
    <row r="134" spans="1:8" x14ac:dyDescent="0.3">
      <c r="A134" s="23" t="s">
        <v>2318</v>
      </c>
      <c r="B134" s="23" t="s">
        <v>552</v>
      </c>
      <c r="C134" s="23" t="s">
        <v>4061</v>
      </c>
      <c r="E134" s="221" t="s">
        <v>881</v>
      </c>
      <c r="F134" s="23">
        <v>100</v>
      </c>
      <c r="H134" s="23" t="s">
        <v>930</v>
      </c>
    </row>
    <row r="135" spans="1:8" x14ac:dyDescent="0.3">
      <c r="A135" s="23" t="s">
        <v>2318</v>
      </c>
      <c r="B135" s="23" t="s">
        <v>553</v>
      </c>
      <c r="C135" s="23" t="s">
        <v>4061</v>
      </c>
      <c r="E135" s="221" t="s">
        <v>881</v>
      </c>
      <c r="F135" s="23">
        <v>100</v>
      </c>
      <c r="H135" s="23" t="s">
        <v>930</v>
      </c>
    </row>
    <row r="136" spans="1:8" x14ac:dyDescent="0.3">
      <c r="A136" s="23" t="s">
        <v>3979</v>
      </c>
      <c r="B136" s="23" t="s">
        <v>372</v>
      </c>
      <c r="C136" s="23" t="s">
        <v>4061</v>
      </c>
      <c r="E136" s="221" t="s">
        <v>881</v>
      </c>
      <c r="F136" s="23">
        <v>300</v>
      </c>
      <c r="H136" s="23" t="s">
        <v>2167</v>
      </c>
    </row>
    <row r="137" spans="1:8" x14ac:dyDescent="0.3">
      <c r="A137" s="23" t="s">
        <v>3979</v>
      </c>
      <c r="B137" s="23" t="s">
        <v>373</v>
      </c>
      <c r="C137" s="23" t="s">
        <v>4061</v>
      </c>
      <c r="E137" s="221" t="s">
        <v>881</v>
      </c>
      <c r="F137" s="23">
        <v>300</v>
      </c>
      <c r="H137" s="23" t="s">
        <v>2167</v>
      </c>
    </row>
    <row r="138" spans="1:8" x14ac:dyDescent="0.3">
      <c r="A138" s="23" t="s">
        <v>3979</v>
      </c>
      <c r="B138" s="23" t="s">
        <v>462</v>
      </c>
      <c r="C138" s="23" t="s">
        <v>4061</v>
      </c>
      <c r="E138" s="221" t="s">
        <v>881</v>
      </c>
      <c r="F138" s="23">
        <v>500</v>
      </c>
      <c r="H138" s="23" t="s">
        <v>2167</v>
      </c>
    </row>
    <row r="139" spans="1:8" x14ac:dyDescent="0.3">
      <c r="A139" s="23" t="s">
        <v>4022</v>
      </c>
      <c r="B139" s="23" t="s">
        <v>462</v>
      </c>
      <c r="C139" s="23" t="s">
        <v>4061</v>
      </c>
      <c r="E139" s="221" t="s">
        <v>881</v>
      </c>
      <c r="F139" s="23">
        <v>500</v>
      </c>
      <c r="H139" s="23" t="s">
        <v>2167</v>
      </c>
    </row>
    <row r="140" spans="1:8" x14ac:dyDescent="0.3">
      <c r="A140" s="23" t="s">
        <v>3979</v>
      </c>
      <c r="B140" s="23" t="s">
        <v>463</v>
      </c>
      <c r="C140" s="23" t="s">
        <v>4061</v>
      </c>
      <c r="E140" s="221" t="s">
        <v>881</v>
      </c>
      <c r="F140" s="23">
        <v>500</v>
      </c>
      <c r="H140" s="23" t="s">
        <v>2167</v>
      </c>
    </row>
    <row r="141" spans="1:8" x14ac:dyDescent="0.3">
      <c r="A141" s="23" t="s">
        <v>4022</v>
      </c>
      <c r="B141" s="23" t="s">
        <v>463</v>
      </c>
      <c r="C141" s="23" t="s">
        <v>4061</v>
      </c>
      <c r="E141" s="221" t="s">
        <v>881</v>
      </c>
      <c r="F141" s="23">
        <v>500</v>
      </c>
      <c r="H141" s="23" t="s">
        <v>2167</v>
      </c>
    </row>
    <row r="142" spans="1:8" x14ac:dyDescent="0.3">
      <c r="A142" s="23" t="s">
        <v>3979</v>
      </c>
      <c r="B142" s="23" t="s">
        <v>492</v>
      </c>
      <c r="C142" s="23" t="s">
        <v>4061</v>
      </c>
      <c r="E142" s="221" t="s">
        <v>881</v>
      </c>
      <c r="F142" s="23">
        <v>375</v>
      </c>
      <c r="H142" s="23" t="s">
        <v>2167</v>
      </c>
    </row>
    <row r="143" spans="1:8" x14ac:dyDescent="0.3">
      <c r="A143" s="23" t="s">
        <v>3979</v>
      </c>
      <c r="B143" s="23" t="s">
        <v>493</v>
      </c>
      <c r="C143" s="23" t="s">
        <v>4061</v>
      </c>
      <c r="E143" s="221" t="s">
        <v>881</v>
      </c>
      <c r="F143" s="23">
        <v>375</v>
      </c>
      <c r="H143" s="23" t="s">
        <v>2167</v>
      </c>
    </row>
    <row r="144" spans="1:8" x14ac:dyDescent="0.3">
      <c r="A144" s="23" t="s">
        <v>4002</v>
      </c>
      <c r="B144" s="23" t="s">
        <v>672</v>
      </c>
      <c r="C144" s="23" t="s">
        <v>4061</v>
      </c>
      <c r="E144" s="221" t="s">
        <v>881</v>
      </c>
      <c r="F144" s="23">
        <v>5000</v>
      </c>
      <c r="H144" s="23" t="s">
        <v>2167</v>
      </c>
    </row>
    <row r="145" spans="1:8" x14ac:dyDescent="0.3">
      <c r="A145" s="23" t="s">
        <v>4002</v>
      </c>
      <c r="B145" s="23" t="s">
        <v>673</v>
      </c>
      <c r="C145" s="23" t="s">
        <v>4061</v>
      </c>
      <c r="E145" s="221" t="s">
        <v>881</v>
      </c>
      <c r="F145" s="23">
        <v>5000</v>
      </c>
      <c r="H145" s="23" t="s">
        <v>2167</v>
      </c>
    </row>
    <row r="146" spans="1:8" x14ac:dyDescent="0.3">
      <c r="A146" s="23" t="s">
        <v>2435</v>
      </c>
      <c r="B146" s="23" t="s">
        <v>582</v>
      </c>
      <c r="C146" s="23" t="s">
        <v>4061</v>
      </c>
      <c r="E146" s="221" t="s">
        <v>881</v>
      </c>
      <c r="F146" s="23">
        <v>375</v>
      </c>
      <c r="H146" s="23" t="s">
        <v>932</v>
      </c>
    </row>
    <row r="147" spans="1:8" x14ac:dyDescent="0.3">
      <c r="A147" s="23" t="s">
        <v>2435</v>
      </c>
      <c r="B147" s="23" t="s">
        <v>583</v>
      </c>
      <c r="C147" s="23" t="s">
        <v>4061</v>
      </c>
      <c r="E147" s="221" t="s">
        <v>881</v>
      </c>
      <c r="F147" s="23">
        <v>113</v>
      </c>
      <c r="H147" s="23" t="s">
        <v>932</v>
      </c>
    </row>
    <row r="148" spans="1:8" x14ac:dyDescent="0.3">
      <c r="A148" s="23" t="s">
        <v>3661</v>
      </c>
      <c r="B148" s="23" t="s">
        <v>194</v>
      </c>
      <c r="C148" s="23" t="s">
        <v>4062</v>
      </c>
      <c r="E148" s="221" t="s">
        <v>881</v>
      </c>
      <c r="F148" s="23">
        <v>6000</v>
      </c>
      <c r="G148" s="23">
        <v>4000</v>
      </c>
      <c r="H148" s="23" t="s">
        <v>928</v>
      </c>
    </row>
    <row r="149" spans="1:8" x14ac:dyDescent="0.3">
      <c r="A149" s="23" t="s">
        <v>3679</v>
      </c>
      <c r="B149" s="23" t="s">
        <v>194</v>
      </c>
      <c r="C149" s="23" t="s">
        <v>4062</v>
      </c>
      <c r="E149" s="221" t="s">
        <v>881</v>
      </c>
      <c r="F149" s="23">
        <v>6000</v>
      </c>
      <c r="G149" s="23">
        <v>4000</v>
      </c>
      <c r="H149" s="23" t="s">
        <v>928</v>
      </c>
    </row>
    <row r="150" spans="1:8" x14ac:dyDescent="0.3">
      <c r="A150" s="23" t="s">
        <v>3693</v>
      </c>
      <c r="B150" s="23" t="s">
        <v>194</v>
      </c>
      <c r="C150" s="23" t="s">
        <v>4062</v>
      </c>
      <c r="E150" s="221" t="s">
        <v>881</v>
      </c>
      <c r="F150" s="23">
        <v>5500</v>
      </c>
      <c r="G150" s="23">
        <v>4000</v>
      </c>
      <c r="H150" s="23" t="s">
        <v>928</v>
      </c>
    </row>
    <row r="151" spans="1:8" x14ac:dyDescent="0.3">
      <c r="A151" s="23" t="s">
        <v>3661</v>
      </c>
      <c r="B151" s="23" t="s">
        <v>195</v>
      </c>
      <c r="C151" s="23" t="s">
        <v>4062</v>
      </c>
      <c r="E151" s="221" t="s">
        <v>881</v>
      </c>
      <c r="F151" s="23">
        <v>6000</v>
      </c>
      <c r="G151" s="23">
        <v>4000</v>
      </c>
      <c r="H151" s="23" t="s">
        <v>928</v>
      </c>
    </row>
    <row r="152" spans="1:8" x14ac:dyDescent="0.3">
      <c r="A152" s="23" t="s">
        <v>3679</v>
      </c>
      <c r="B152" s="23" t="s">
        <v>195</v>
      </c>
      <c r="C152" s="23" t="s">
        <v>4062</v>
      </c>
      <c r="E152" s="221" t="s">
        <v>881</v>
      </c>
      <c r="F152" s="23">
        <v>6000</v>
      </c>
      <c r="G152" s="23">
        <v>4000</v>
      </c>
      <c r="H152" s="23" t="s">
        <v>928</v>
      </c>
    </row>
    <row r="153" spans="1:8" x14ac:dyDescent="0.3">
      <c r="A153" s="23" t="s">
        <v>3693</v>
      </c>
      <c r="B153" s="23" t="s">
        <v>195</v>
      </c>
      <c r="C153" s="23" t="s">
        <v>4062</v>
      </c>
      <c r="E153" s="221" t="s">
        <v>881</v>
      </c>
      <c r="F153" s="23">
        <v>5500</v>
      </c>
      <c r="G153" s="23">
        <v>4000</v>
      </c>
      <c r="H153" s="23" t="s">
        <v>928</v>
      </c>
    </row>
    <row r="154" spans="1:8" x14ac:dyDescent="0.3">
      <c r="A154" s="23" t="s">
        <v>3608</v>
      </c>
      <c r="B154" s="23" t="s">
        <v>282</v>
      </c>
      <c r="C154" s="23" t="s">
        <v>4062</v>
      </c>
      <c r="E154" s="221" t="s">
        <v>881</v>
      </c>
      <c r="F154" s="23">
        <v>2000</v>
      </c>
      <c r="G154" s="23">
        <v>5000</v>
      </c>
      <c r="H154" s="23" t="s">
        <v>928</v>
      </c>
    </row>
    <row r="155" spans="1:8" x14ac:dyDescent="0.3">
      <c r="A155" s="23" t="s">
        <v>3728</v>
      </c>
      <c r="B155" s="23" t="s">
        <v>282</v>
      </c>
      <c r="C155" s="23" t="s">
        <v>4062</v>
      </c>
      <c r="E155" s="221" t="s">
        <v>881</v>
      </c>
      <c r="F155" s="23">
        <v>2500</v>
      </c>
      <c r="G155" s="23">
        <v>5000</v>
      </c>
      <c r="H155" s="23" t="s">
        <v>928</v>
      </c>
    </row>
    <row r="156" spans="1:8" x14ac:dyDescent="0.3">
      <c r="A156" s="23" t="s">
        <v>3732</v>
      </c>
      <c r="B156" s="23" t="s">
        <v>282</v>
      </c>
      <c r="C156" s="23" t="s">
        <v>4062</v>
      </c>
      <c r="E156" s="221" t="s">
        <v>881</v>
      </c>
      <c r="F156" s="23">
        <v>2500</v>
      </c>
      <c r="G156" s="23">
        <v>5000</v>
      </c>
      <c r="H156" s="23" t="s">
        <v>928</v>
      </c>
    </row>
    <row r="157" spans="1:8" x14ac:dyDescent="0.3">
      <c r="A157" s="23" t="s">
        <v>3608</v>
      </c>
      <c r="B157" s="23" t="s">
        <v>283</v>
      </c>
      <c r="C157" s="23" t="s">
        <v>4062</v>
      </c>
      <c r="E157" s="221" t="s">
        <v>881</v>
      </c>
      <c r="F157" s="23">
        <v>2000</v>
      </c>
      <c r="G157" s="23">
        <v>5000</v>
      </c>
      <c r="H157" s="23" t="s">
        <v>928</v>
      </c>
    </row>
    <row r="158" spans="1:8" x14ac:dyDescent="0.3">
      <c r="A158" s="23" t="s">
        <v>3728</v>
      </c>
      <c r="B158" s="23" t="s">
        <v>283</v>
      </c>
      <c r="C158" s="23" t="s">
        <v>4062</v>
      </c>
      <c r="E158" s="221" t="s">
        <v>881</v>
      </c>
      <c r="F158" s="23">
        <v>2500</v>
      </c>
      <c r="G158" s="23">
        <v>5000</v>
      </c>
      <c r="H158" s="23" t="s">
        <v>928</v>
      </c>
    </row>
    <row r="159" spans="1:8" x14ac:dyDescent="0.3">
      <c r="A159" s="23" t="s">
        <v>3732</v>
      </c>
      <c r="B159" s="23" t="s">
        <v>283</v>
      </c>
      <c r="C159" s="23" t="s">
        <v>4062</v>
      </c>
      <c r="E159" s="221" t="s">
        <v>881</v>
      </c>
      <c r="F159" s="23">
        <v>2500</v>
      </c>
      <c r="G159" s="23">
        <v>5000</v>
      </c>
      <c r="H159" s="23" t="s">
        <v>928</v>
      </c>
    </row>
    <row r="160" spans="1:8" x14ac:dyDescent="0.3">
      <c r="A160" s="23" t="s">
        <v>3621</v>
      </c>
      <c r="B160" s="23" t="s">
        <v>372</v>
      </c>
      <c r="C160" s="23" t="s">
        <v>4062</v>
      </c>
      <c r="E160" s="221" t="s">
        <v>881</v>
      </c>
      <c r="F160" s="23">
        <v>200</v>
      </c>
      <c r="G160" s="23">
        <v>280</v>
      </c>
      <c r="H160" s="23" t="s">
        <v>928</v>
      </c>
    </row>
    <row r="161" spans="1:8" x14ac:dyDescent="0.3">
      <c r="A161" s="23" t="s">
        <v>3624</v>
      </c>
      <c r="B161" s="23" t="s">
        <v>372</v>
      </c>
      <c r="C161" s="23" t="s">
        <v>4062</v>
      </c>
      <c r="E161" s="221" t="s">
        <v>881</v>
      </c>
      <c r="F161" s="23">
        <v>125</v>
      </c>
      <c r="G161" s="23">
        <v>280</v>
      </c>
      <c r="H161" s="23" t="s">
        <v>928</v>
      </c>
    </row>
    <row r="162" spans="1:8" x14ac:dyDescent="0.3">
      <c r="A162" s="23" t="s">
        <v>3627</v>
      </c>
      <c r="B162" s="23" t="s">
        <v>372</v>
      </c>
      <c r="C162" s="23" t="s">
        <v>4062</v>
      </c>
      <c r="E162" s="221" t="s">
        <v>881</v>
      </c>
      <c r="F162" s="23">
        <v>150</v>
      </c>
      <c r="G162" s="23">
        <v>280</v>
      </c>
      <c r="H162" s="23" t="s">
        <v>928</v>
      </c>
    </row>
    <row r="163" spans="1:8" x14ac:dyDescent="0.3">
      <c r="A163" s="23" t="s">
        <v>3621</v>
      </c>
      <c r="B163" s="23" t="s">
        <v>373</v>
      </c>
      <c r="C163" s="23" t="s">
        <v>4062</v>
      </c>
      <c r="E163" s="221" t="s">
        <v>881</v>
      </c>
      <c r="F163" s="23">
        <v>200</v>
      </c>
      <c r="G163" s="23">
        <v>280</v>
      </c>
      <c r="H163" s="23" t="s">
        <v>928</v>
      </c>
    </row>
    <row r="164" spans="1:8" x14ac:dyDescent="0.3">
      <c r="A164" s="23" t="s">
        <v>3624</v>
      </c>
      <c r="B164" s="23" t="s">
        <v>373</v>
      </c>
      <c r="C164" s="23" t="s">
        <v>4062</v>
      </c>
      <c r="E164" s="221" t="s">
        <v>881</v>
      </c>
      <c r="F164" s="23">
        <v>125</v>
      </c>
      <c r="G164" s="23">
        <v>280</v>
      </c>
      <c r="H164" s="23" t="s">
        <v>928</v>
      </c>
    </row>
    <row r="165" spans="1:8" x14ac:dyDescent="0.3">
      <c r="A165" s="23" t="s">
        <v>3627</v>
      </c>
      <c r="B165" s="23" t="s">
        <v>373</v>
      </c>
      <c r="C165" s="23" t="s">
        <v>4062</v>
      </c>
      <c r="E165" s="221" t="s">
        <v>881</v>
      </c>
      <c r="F165" s="23">
        <v>150</v>
      </c>
      <c r="G165" s="23">
        <v>280</v>
      </c>
      <c r="H165" s="23" t="s">
        <v>928</v>
      </c>
    </row>
    <row r="166" spans="1:8" x14ac:dyDescent="0.3">
      <c r="A166" s="23" t="s">
        <v>3664</v>
      </c>
      <c r="B166" s="23" t="s">
        <v>582</v>
      </c>
      <c r="C166" s="23" t="s">
        <v>4062</v>
      </c>
      <c r="E166" s="221" t="s">
        <v>881</v>
      </c>
      <c r="F166" s="23">
        <v>100</v>
      </c>
      <c r="G166" s="23">
        <v>50</v>
      </c>
      <c r="H166" s="23" t="s">
        <v>928</v>
      </c>
    </row>
    <row r="167" spans="1:8" x14ac:dyDescent="0.3">
      <c r="A167" s="23" t="s">
        <v>3668</v>
      </c>
      <c r="B167" s="23" t="s">
        <v>582</v>
      </c>
      <c r="C167" s="23" t="s">
        <v>4062</v>
      </c>
      <c r="E167" s="221" t="s">
        <v>881</v>
      </c>
      <c r="F167" s="23">
        <v>100</v>
      </c>
      <c r="G167" s="23">
        <v>50</v>
      </c>
      <c r="H167" s="23" t="s">
        <v>928</v>
      </c>
    </row>
    <row r="168" spans="1:8" x14ac:dyDescent="0.3">
      <c r="A168" s="23" t="s">
        <v>3676</v>
      </c>
      <c r="B168" s="23" t="s">
        <v>582</v>
      </c>
      <c r="C168" s="23" t="s">
        <v>4062</v>
      </c>
      <c r="E168" s="221" t="s">
        <v>881</v>
      </c>
      <c r="F168" s="23">
        <v>100</v>
      </c>
      <c r="G168" s="23">
        <v>50</v>
      </c>
      <c r="H168" s="23" t="s">
        <v>928</v>
      </c>
    </row>
    <row r="169" spans="1:8" x14ac:dyDescent="0.3">
      <c r="A169" s="23" t="s">
        <v>3664</v>
      </c>
      <c r="B169" s="23" t="s">
        <v>583</v>
      </c>
      <c r="C169" s="23" t="s">
        <v>4062</v>
      </c>
      <c r="E169" s="221" t="s">
        <v>881</v>
      </c>
      <c r="F169" s="23">
        <v>100</v>
      </c>
      <c r="G169" s="23">
        <v>50</v>
      </c>
      <c r="H169" s="23" t="s">
        <v>928</v>
      </c>
    </row>
    <row r="170" spans="1:8" x14ac:dyDescent="0.3">
      <c r="A170" s="23" t="s">
        <v>3668</v>
      </c>
      <c r="B170" s="23" t="s">
        <v>583</v>
      </c>
      <c r="C170" s="23" t="s">
        <v>4062</v>
      </c>
      <c r="E170" s="221" t="s">
        <v>881</v>
      </c>
      <c r="F170" s="23">
        <v>100</v>
      </c>
      <c r="G170" s="23">
        <v>50</v>
      </c>
      <c r="H170" s="23" t="s">
        <v>928</v>
      </c>
    </row>
    <row r="171" spans="1:8" x14ac:dyDescent="0.3">
      <c r="A171" s="23" t="s">
        <v>3676</v>
      </c>
      <c r="B171" s="23" t="s">
        <v>583</v>
      </c>
      <c r="C171" s="23" t="s">
        <v>4062</v>
      </c>
      <c r="E171" s="221" t="s">
        <v>881</v>
      </c>
      <c r="F171" s="23">
        <v>100</v>
      </c>
      <c r="G171" s="23">
        <v>50</v>
      </c>
      <c r="H171" s="23" t="s">
        <v>928</v>
      </c>
    </row>
    <row r="172" spans="1:8" x14ac:dyDescent="0.3">
      <c r="A172" s="23" t="s">
        <v>3661</v>
      </c>
      <c r="B172" s="23" t="s">
        <v>194</v>
      </c>
      <c r="C172" s="23" t="s">
        <v>4062</v>
      </c>
      <c r="E172" s="221" t="s">
        <v>881</v>
      </c>
      <c r="F172" s="23">
        <v>6000</v>
      </c>
      <c r="G172" s="23">
        <v>4000</v>
      </c>
      <c r="H172" s="23" t="s">
        <v>928</v>
      </c>
    </row>
    <row r="173" spans="1:8" x14ac:dyDescent="0.3">
      <c r="A173" s="23" t="s">
        <v>3679</v>
      </c>
      <c r="B173" s="23" t="s">
        <v>194</v>
      </c>
      <c r="C173" s="23" t="s">
        <v>4062</v>
      </c>
      <c r="E173" s="221" t="s">
        <v>881</v>
      </c>
      <c r="F173" s="23">
        <v>6000</v>
      </c>
      <c r="G173" s="23">
        <v>4000</v>
      </c>
      <c r="H173" s="23" t="s">
        <v>928</v>
      </c>
    </row>
    <row r="174" spans="1:8" x14ac:dyDescent="0.3">
      <c r="A174" s="23" t="s">
        <v>3693</v>
      </c>
      <c r="B174" s="23" t="s">
        <v>194</v>
      </c>
      <c r="C174" s="23" t="s">
        <v>4062</v>
      </c>
      <c r="E174" s="221" t="s">
        <v>881</v>
      </c>
      <c r="F174" s="23">
        <v>5500</v>
      </c>
      <c r="G174" s="23">
        <v>4000</v>
      </c>
      <c r="H174" s="23" t="s">
        <v>928</v>
      </c>
    </row>
    <row r="175" spans="1:8" x14ac:dyDescent="0.3">
      <c r="A175" s="23" t="s">
        <v>3661</v>
      </c>
      <c r="B175" s="23" t="s">
        <v>195</v>
      </c>
      <c r="C175" s="23" t="s">
        <v>4062</v>
      </c>
      <c r="E175" s="221" t="s">
        <v>881</v>
      </c>
      <c r="F175" s="23">
        <v>6000</v>
      </c>
      <c r="G175" s="23">
        <v>4000</v>
      </c>
      <c r="H175" s="23" t="s">
        <v>928</v>
      </c>
    </row>
    <row r="176" spans="1:8" x14ac:dyDescent="0.3">
      <c r="A176" s="23" t="s">
        <v>3679</v>
      </c>
      <c r="B176" s="23" t="s">
        <v>195</v>
      </c>
      <c r="C176" s="23" t="s">
        <v>4062</v>
      </c>
      <c r="E176" s="221" t="s">
        <v>881</v>
      </c>
      <c r="F176" s="23">
        <v>6000</v>
      </c>
      <c r="G176" s="23">
        <v>4000</v>
      </c>
      <c r="H176" s="23" t="s">
        <v>928</v>
      </c>
    </row>
    <row r="177" spans="1:8" x14ac:dyDescent="0.3">
      <c r="A177" s="23" t="s">
        <v>3693</v>
      </c>
      <c r="B177" s="23" t="s">
        <v>195</v>
      </c>
      <c r="C177" s="23" t="s">
        <v>4062</v>
      </c>
      <c r="E177" s="221" t="s">
        <v>881</v>
      </c>
      <c r="F177" s="23">
        <v>5500</v>
      </c>
      <c r="G177" s="23">
        <v>4000</v>
      </c>
      <c r="H177" s="23" t="s">
        <v>928</v>
      </c>
    </row>
    <row r="178" spans="1:8" x14ac:dyDescent="0.3">
      <c r="A178" s="23" t="s">
        <v>3608</v>
      </c>
      <c r="B178" s="23" t="s">
        <v>282</v>
      </c>
      <c r="C178" s="23" t="s">
        <v>4062</v>
      </c>
      <c r="E178" s="221" t="s">
        <v>881</v>
      </c>
      <c r="F178" s="23">
        <v>2000</v>
      </c>
      <c r="G178" s="23">
        <v>5000</v>
      </c>
      <c r="H178" s="23" t="s">
        <v>928</v>
      </c>
    </row>
    <row r="179" spans="1:8" x14ac:dyDescent="0.3">
      <c r="A179" s="23" t="s">
        <v>3728</v>
      </c>
      <c r="B179" s="23" t="s">
        <v>282</v>
      </c>
      <c r="C179" s="23" t="s">
        <v>4062</v>
      </c>
      <c r="E179" s="221" t="s">
        <v>881</v>
      </c>
      <c r="F179" s="23">
        <v>2500</v>
      </c>
      <c r="G179" s="23">
        <v>5000</v>
      </c>
      <c r="H179" s="23" t="s">
        <v>928</v>
      </c>
    </row>
    <row r="180" spans="1:8" x14ac:dyDescent="0.3">
      <c r="A180" s="23" t="s">
        <v>3732</v>
      </c>
      <c r="B180" s="23" t="s">
        <v>282</v>
      </c>
      <c r="C180" s="23" t="s">
        <v>4062</v>
      </c>
      <c r="E180" s="221" t="s">
        <v>881</v>
      </c>
      <c r="F180" s="23">
        <v>2500</v>
      </c>
      <c r="G180" s="23">
        <v>5000</v>
      </c>
      <c r="H180" s="23" t="s">
        <v>928</v>
      </c>
    </row>
    <row r="181" spans="1:8" x14ac:dyDescent="0.3">
      <c r="A181" s="23" t="s">
        <v>3608</v>
      </c>
      <c r="B181" s="23" t="s">
        <v>283</v>
      </c>
      <c r="C181" s="23" t="s">
        <v>4062</v>
      </c>
      <c r="E181" s="221" t="s">
        <v>881</v>
      </c>
      <c r="F181" s="23">
        <v>2000</v>
      </c>
      <c r="G181" s="23">
        <v>5000</v>
      </c>
      <c r="H181" s="23" t="s">
        <v>928</v>
      </c>
    </row>
    <row r="182" spans="1:8" x14ac:dyDescent="0.3">
      <c r="A182" s="23" t="s">
        <v>3728</v>
      </c>
      <c r="B182" s="23" t="s">
        <v>283</v>
      </c>
      <c r="C182" s="23" t="s">
        <v>4062</v>
      </c>
      <c r="E182" s="221" t="s">
        <v>881</v>
      </c>
      <c r="F182" s="23">
        <v>2500</v>
      </c>
      <c r="G182" s="23">
        <v>5000</v>
      </c>
      <c r="H182" s="23" t="s">
        <v>928</v>
      </c>
    </row>
    <row r="183" spans="1:8" x14ac:dyDescent="0.3">
      <c r="A183" s="23" t="s">
        <v>3732</v>
      </c>
      <c r="B183" s="23" t="s">
        <v>283</v>
      </c>
      <c r="C183" s="23" t="s">
        <v>4062</v>
      </c>
      <c r="E183" s="221" t="s">
        <v>881</v>
      </c>
      <c r="F183" s="23">
        <v>2500</v>
      </c>
      <c r="G183" s="23">
        <v>5000</v>
      </c>
      <c r="H183" s="23" t="s">
        <v>928</v>
      </c>
    </row>
    <row r="184" spans="1:8" x14ac:dyDescent="0.3">
      <c r="A184" s="23" t="s">
        <v>3621</v>
      </c>
      <c r="B184" s="23" t="s">
        <v>372</v>
      </c>
      <c r="C184" s="23" t="s">
        <v>4062</v>
      </c>
      <c r="E184" s="221" t="s">
        <v>881</v>
      </c>
      <c r="F184" s="23">
        <v>200</v>
      </c>
      <c r="G184" s="23">
        <v>280</v>
      </c>
      <c r="H184" s="23" t="s">
        <v>928</v>
      </c>
    </row>
    <row r="185" spans="1:8" x14ac:dyDescent="0.3">
      <c r="A185" s="23" t="s">
        <v>3624</v>
      </c>
      <c r="B185" s="23" t="s">
        <v>372</v>
      </c>
      <c r="C185" s="23" t="s">
        <v>4062</v>
      </c>
      <c r="E185" s="221" t="s">
        <v>881</v>
      </c>
      <c r="F185" s="23">
        <v>125</v>
      </c>
      <c r="G185" s="23">
        <v>280</v>
      </c>
      <c r="H185" s="23" t="s">
        <v>928</v>
      </c>
    </row>
    <row r="186" spans="1:8" x14ac:dyDescent="0.3">
      <c r="A186" s="23" t="s">
        <v>3627</v>
      </c>
      <c r="B186" s="23" t="s">
        <v>372</v>
      </c>
      <c r="C186" s="23" t="s">
        <v>4062</v>
      </c>
      <c r="E186" s="221" t="s">
        <v>881</v>
      </c>
      <c r="F186" s="23">
        <v>150</v>
      </c>
      <c r="G186" s="23">
        <v>280</v>
      </c>
      <c r="H186" s="23" t="s">
        <v>928</v>
      </c>
    </row>
    <row r="187" spans="1:8" x14ac:dyDescent="0.3">
      <c r="A187" s="23" t="s">
        <v>3621</v>
      </c>
      <c r="B187" s="23" t="s">
        <v>373</v>
      </c>
      <c r="C187" s="23" t="s">
        <v>4062</v>
      </c>
      <c r="E187" s="221" t="s">
        <v>881</v>
      </c>
      <c r="F187" s="23">
        <v>200</v>
      </c>
      <c r="G187" s="23">
        <v>280</v>
      </c>
      <c r="H187" s="23" t="s">
        <v>928</v>
      </c>
    </row>
    <row r="188" spans="1:8" x14ac:dyDescent="0.3">
      <c r="A188" s="23" t="s">
        <v>3624</v>
      </c>
      <c r="B188" s="23" t="s">
        <v>373</v>
      </c>
      <c r="C188" s="23" t="s">
        <v>4062</v>
      </c>
      <c r="E188" s="221" t="s">
        <v>881</v>
      </c>
      <c r="F188" s="23">
        <v>125</v>
      </c>
      <c r="G188" s="23">
        <v>280</v>
      </c>
      <c r="H188" s="23" t="s">
        <v>928</v>
      </c>
    </row>
    <row r="189" spans="1:8" x14ac:dyDescent="0.3">
      <c r="A189" s="23" t="s">
        <v>3627</v>
      </c>
      <c r="B189" s="23" t="s">
        <v>373</v>
      </c>
      <c r="C189" s="23" t="s">
        <v>4062</v>
      </c>
      <c r="E189" s="221" t="s">
        <v>881</v>
      </c>
      <c r="F189" s="23">
        <v>150</v>
      </c>
      <c r="G189" s="23">
        <v>280</v>
      </c>
      <c r="H189" s="23" t="s">
        <v>928</v>
      </c>
    </row>
    <row r="190" spans="1:8" x14ac:dyDescent="0.3">
      <c r="A190" s="23" t="s">
        <v>3664</v>
      </c>
      <c r="B190" s="23" t="s">
        <v>582</v>
      </c>
      <c r="C190" s="23" t="s">
        <v>4062</v>
      </c>
      <c r="E190" s="221" t="s">
        <v>881</v>
      </c>
      <c r="F190" s="23">
        <v>100</v>
      </c>
      <c r="G190" s="23">
        <v>50</v>
      </c>
      <c r="H190" s="23" t="s">
        <v>928</v>
      </c>
    </row>
    <row r="191" spans="1:8" x14ac:dyDescent="0.3">
      <c r="A191" s="23" t="s">
        <v>3668</v>
      </c>
      <c r="B191" s="23" t="s">
        <v>582</v>
      </c>
      <c r="C191" s="23" t="s">
        <v>4062</v>
      </c>
      <c r="E191" s="221" t="s">
        <v>881</v>
      </c>
      <c r="F191" s="23">
        <v>100</v>
      </c>
      <c r="G191" s="23">
        <v>50</v>
      </c>
      <c r="H191" s="23" t="s">
        <v>928</v>
      </c>
    </row>
    <row r="192" spans="1:8" x14ac:dyDescent="0.3">
      <c r="A192" s="23" t="s">
        <v>3676</v>
      </c>
      <c r="B192" s="23" t="s">
        <v>582</v>
      </c>
      <c r="C192" s="23" t="s">
        <v>4062</v>
      </c>
      <c r="E192" s="221" t="s">
        <v>881</v>
      </c>
      <c r="F192" s="23">
        <v>100</v>
      </c>
      <c r="G192" s="23">
        <v>50</v>
      </c>
      <c r="H192" s="23" t="s">
        <v>928</v>
      </c>
    </row>
    <row r="193" spans="1:8" x14ac:dyDescent="0.3">
      <c r="A193" s="23" t="s">
        <v>3664</v>
      </c>
      <c r="B193" s="23" t="s">
        <v>583</v>
      </c>
      <c r="C193" s="23" t="s">
        <v>4062</v>
      </c>
      <c r="E193" s="221" t="s">
        <v>881</v>
      </c>
      <c r="F193" s="23">
        <v>100</v>
      </c>
      <c r="G193" s="23">
        <v>50</v>
      </c>
      <c r="H193" s="23" t="s">
        <v>928</v>
      </c>
    </row>
    <row r="194" spans="1:8" x14ac:dyDescent="0.3">
      <c r="A194" s="23" t="s">
        <v>3668</v>
      </c>
      <c r="B194" s="23" t="s">
        <v>583</v>
      </c>
      <c r="C194" s="23" t="s">
        <v>4062</v>
      </c>
      <c r="E194" s="221" t="s">
        <v>881</v>
      </c>
      <c r="F194" s="23">
        <v>100</v>
      </c>
      <c r="G194" s="23">
        <v>50</v>
      </c>
      <c r="H194" s="23" t="s">
        <v>928</v>
      </c>
    </row>
    <row r="195" spans="1:8" x14ac:dyDescent="0.3">
      <c r="A195" s="23" t="s">
        <v>3676</v>
      </c>
      <c r="B195" s="23" t="s">
        <v>583</v>
      </c>
      <c r="C195" s="23" t="s">
        <v>4062</v>
      </c>
      <c r="E195" s="221" t="s">
        <v>881</v>
      </c>
      <c r="F195" s="23">
        <v>100</v>
      </c>
      <c r="G195" s="23">
        <v>50</v>
      </c>
      <c r="H195" s="23" t="s">
        <v>928</v>
      </c>
    </row>
    <row r="196" spans="1:8" x14ac:dyDescent="0.3">
      <c r="A196" s="23" t="s">
        <v>3441</v>
      </c>
      <c r="B196" s="23" t="s">
        <v>462</v>
      </c>
      <c r="C196" s="23" t="s">
        <v>4061</v>
      </c>
      <c r="E196" s="221" t="s">
        <v>881</v>
      </c>
      <c r="F196" s="23">
        <v>300</v>
      </c>
      <c r="H196" s="23" t="s">
        <v>1893</v>
      </c>
    </row>
    <row r="197" spans="1:8" x14ac:dyDescent="0.3">
      <c r="A197" s="23" t="s">
        <v>3441</v>
      </c>
      <c r="B197" s="23" t="s">
        <v>463</v>
      </c>
      <c r="C197" s="23" t="s">
        <v>4061</v>
      </c>
      <c r="E197" s="221" t="s">
        <v>881</v>
      </c>
      <c r="F197" s="23">
        <v>319</v>
      </c>
      <c r="H197" s="23" t="s">
        <v>1893</v>
      </c>
    </row>
    <row r="198" spans="1:8" x14ac:dyDescent="0.3">
      <c r="A198" s="23" t="s">
        <v>3444</v>
      </c>
      <c r="B198" s="23" t="s">
        <v>462</v>
      </c>
      <c r="C198" s="23" t="s">
        <v>4062</v>
      </c>
      <c r="E198" s="221" t="s">
        <v>881</v>
      </c>
      <c r="F198" s="23">
        <v>300</v>
      </c>
      <c r="G198" s="23">
        <v>424</v>
      </c>
      <c r="H198" s="23" t="s">
        <v>1893</v>
      </c>
    </row>
    <row r="199" spans="1:8" x14ac:dyDescent="0.3">
      <c r="A199" s="23" t="s">
        <v>3013</v>
      </c>
      <c r="B199" s="23" t="s">
        <v>462</v>
      </c>
      <c r="C199" s="23" t="s">
        <v>4062</v>
      </c>
      <c r="E199" s="221" t="s">
        <v>881</v>
      </c>
      <c r="F199" s="23">
        <v>100</v>
      </c>
      <c r="G199" s="23">
        <v>417</v>
      </c>
      <c r="H199" s="23" t="s">
        <v>1893</v>
      </c>
    </row>
    <row r="200" spans="1:8" x14ac:dyDescent="0.3">
      <c r="A200" s="23" t="s">
        <v>3017</v>
      </c>
      <c r="B200" s="23" t="s">
        <v>462</v>
      </c>
      <c r="C200" s="23" t="s">
        <v>4062</v>
      </c>
      <c r="E200" s="221" t="s">
        <v>881</v>
      </c>
      <c r="F200" s="23">
        <v>100</v>
      </c>
      <c r="G200" s="23">
        <v>397</v>
      </c>
      <c r="H200" s="23" t="s">
        <v>1893</v>
      </c>
    </row>
    <row r="201" spans="1:8" x14ac:dyDescent="0.3">
      <c r="A201" s="23" t="s">
        <v>3021</v>
      </c>
      <c r="B201" s="23" t="s">
        <v>462</v>
      </c>
      <c r="C201" s="23" t="s">
        <v>4062</v>
      </c>
      <c r="E201" s="221" t="s">
        <v>881</v>
      </c>
      <c r="F201" s="23">
        <v>100</v>
      </c>
      <c r="G201" s="23">
        <v>424</v>
      </c>
      <c r="H201" s="23" t="s">
        <v>1893</v>
      </c>
    </row>
    <row r="202" spans="1:8" x14ac:dyDescent="0.3">
      <c r="A202" s="23" t="s">
        <v>3025</v>
      </c>
      <c r="B202" s="23" t="s">
        <v>462</v>
      </c>
      <c r="C202" s="23" t="s">
        <v>4062</v>
      </c>
      <c r="E202" s="221" t="s">
        <v>881</v>
      </c>
      <c r="F202" s="23">
        <v>100</v>
      </c>
      <c r="G202" s="23">
        <v>417</v>
      </c>
      <c r="H202" s="23" t="s">
        <v>1893</v>
      </c>
    </row>
    <row r="203" spans="1:8" x14ac:dyDescent="0.3">
      <c r="A203" s="23" t="s">
        <v>3043</v>
      </c>
      <c r="B203" s="23" t="s">
        <v>462</v>
      </c>
      <c r="C203" s="23" t="s">
        <v>4062</v>
      </c>
      <c r="E203" s="221" t="s">
        <v>881</v>
      </c>
      <c r="F203" s="23">
        <v>100</v>
      </c>
      <c r="G203" s="23">
        <v>397</v>
      </c>
      <c r="H203" s="23" t="s">
        <v>1893</v>
      </c>
    </row>
    <row r="204" spans="1:8" x14ac:dyDescent="0.3">
      <c r="A204" s="23" t="s">
        <v>3013</v>
      </c>
      <c r="B204" s="23" t="s">
        <v>463</v>
      </c>
      <c r="C204" s="23" t="s">
        <v>4062</v>
      </c>
      <c r="E204" s="221" t="s">
        <v>881</v>
      </c>
      <c r="F204" s="23">
        <v>111</v>
      </c>
      <c r="G204" s="23">
        <v>424</v>
      </c>
      <c r="H204" s="23" t="s">
        <v>1893</v>
      </c>
    </row>
    <row r="205" spans="1:8" x14ac:dyDescent="0.3">
      <c r="A205" s="23" t="s">
        <v>3017</v>
      </c>
      <c r="B205" s="23" t="s">
        <v>463</v>
      </c>
      <c r="C205" s="23" t="s">
        <v>4062</v>
      </c>
      <c r="E205" s="221" t="s">
        <v>881</v>
      </c>
      <c r="F205" s="23">
        <v>100</v>
      </c>
      <c r="G205" s="23">
        <v>417</v>
      </c>
      <c r="H205" s="23" t="s">
        <v>1893</v>
      </c>
    </row>
    <row r="206" spans="1:8" x14ac:dyDescent="0.3">
      <c r="A206" s="23" t="s">
        <v>3021</v>
      </c>
      <c r="B206" s="23" t="s">
        <v>463</v>
      </c>
      <c r="C206" s="23" t="s">
        <v>4062</v>
      </c>
      <c r="E206" s="221" t="s">
        <v>881</v>
      </c>
      <c r="F206" s="23">
        <v>131</v>
      </c>
      <c r="G206" s="23">
        <v>397</v>
      </c>
      <c r="H206" s="23" t="s">
        <v>1893</v>
      </c>
    </row>
    <row r="207" spans="1:8" x14ac:dyDescent="0.3">
      <c r="A207" s="23" t="s">
        <v>3025</v>
      </c>
      <c r="B207" s="23" t="s">
        <v>463</v>
      </c>
      <c r="C207" s="23" t="s">
        <v>4062</v>
      </c>
      <c r="E207" s="221" t="s">
        <v>881</v>
      </c>
      <c r="F207" s="23">
        <v>132</v>
      </c>
      <c r="G207" s="23">
        <v>417</v>
      </c>
      <c r="H207" s="23" t="s">
        <v>1893</v>
      </c>
    </row>
    <row r="208" spans="1:8" x14ac:dyDescent="0.3">
      <c r="A208" s="23" t="s">
        <v>3043</v>
      </c>
      <c r="B208" s="23" t="s">
        <v>463</v>
      </c>
      <c r="C208" s="23" t="s">
        <v>4062</v>
      </c>
      <c r="E208" s="221" t="s">
        <v>881</v>
      </c>
      <c r="F208" s="23">
        <v>104</v>
      </c>
      <c r="G208" s="23">
        <v>397</v>
      </c>
      <c r="H208" s="23" t="s">
        <v>1893</v>
      </c>
    </row>
    <row r="209" spans="1:8" x14ac:dyDescent="0.3">
      <c r="A209" s="23" t="s">
        <v>3444</v>
      </c>
      <c r="B209" s="23" t="s">
        <v>463</v>
      </c>
      <c r="C209" s="23" t="s">
        <v>4062</v>
      </c>
      <c r="E209" s="221" t="s">
        <v>881</v>
      </c>
      <c r="F209" s="23">
        <v>294</v>
      </c>
      <c r="G209" s="23">
        <v>424</v>
      </c>
      <c r="H209" s="23" t="s">
        <v>1893</v>
      </c>
    </row>
    <row r="210" spans="1:8" x14ac:dyDescent="0.3">
      <c r="A210" s="23" t="s">
        <v>3314</v>
      </c>
      <c r="B210" s="23" t="s">
        <v>282</v>
      </c>
      <c r="C210" s="23" t="s">
        <v>4062</v>
      </c>
      <c r="E210" s="221" t="s">
        <v>881</v>
      </c>
      <c r="F210" s="23">
        <v>5000</v>
      </c>
      <c r="G210" s="23">
        <v>4000</v>
      </c>
      <c r="H210" s="23" t="s">
        <v>931</v>
      </c>
    </row>
    <row r="211" spans="1:8" x14ac:dyDescent="0.3">
      <c r="A211" s="23" t="s">
        <v>3319</v>
      </c>
      <c r="B211" s="23" t="s">
        <v>282</v>
      </c>
      <c r="C211" s="23" t="s">
        <v>4062</v>
      </c>
      <c r="E211" s="221" t="s">
        <v>881</v>
      </c>
      <c r="F211" s="23">
        <v>5000</v>
      </c>
      <c r="G211" s="23">
        <v>4000</v>
      </c>
      <c r="H211" s="23" t="s">
        <v>931</v>
      </c>
    </row>
    <row r="212" spans="1:8" x14ac:dyDescent="0.3">
      <c r="A212" s="23" t="s">
        <v>3323</v>
      </c>
      <c r="B212" s="23" t="s">
        <v>282</v>
      </c>
      <c r="C212" s="23" t="s">
        <v>4062</v>
      </c>
      <c r="E212" s="221" t="s">
        <v>881</v>
      </c>
      <c r="F212" s="23">
        <v>5000</v>
      </c>
      <c r="G212" s="23">
        <v>4000</v>
      </c>
      <c r="H212" s="23" t="s">
        <v>931</v>
      </c>
    </row>
    <row r="213" spans="1:8" x14ac:dyDescent="0.3">
      <c r="A213" s="23" t="s">
        <v>3334</v>
      </c>
      <c r="B213" s="23" t="s">
        <v>282</v>
      </c>
      <c r="C213" s="23" t="s">
        <v>4062</v>
      </c>
      <c r="E213" s="221" t="s">
        <v>881</v>
      </c>
      <c r="F213" s="23">
        <v>5000</v>
      </c>
      <c r="G213" s="23">
        <v>4000</v>
      </c>
      <c r="H213" s="23" t="s">
        <v>931</v>
      </c>
    </row>
    <row r="214" spans="1:8" x14ac:dyDescent="0.3">
      <c r="A214" s="23" t="s">
        <v>3345</v>
      </c>
      <c r="B214" s="23" t="s">
        <v>282</v>
      </c>
      <c r="C214" s="23" t="s">
        <v>4062</v>
      </c>
      <c r="E214" s="221" t="s">
        <v>881</v>
      </c>
      <c r="F214" s="23">
        <v>5000</v>
      </c>
      <c r="G214" s="23">
        <v>4000</v>
      </c>
      <c r="H214" s="23" t="s">
        <v>931</v>
      </c>
    </row>
    <row r="215" spans="1:8" x14ac:dyDescent="0.3">
      <c r="A215" s="23" t="s">
        <v>3314</v>
      </c>
      <c r="B215" s="23" t="s">
        <v>283</v>
      </c>
      <c r="C215" s="23" t="s">
        <v>4062</v>
      </c>
      <c r="E215" s="221" t="s">
        <v>881</v>
      </c>
      <c r="F215" s="23">
        <v>5000</v>
      </c>
      <c r="G215" s="23">
        <v>4000</v>
      </c>
      <c r="H215" s="23" t="s">
        <v>931</v>
      </c>
    </row>
    <row r="216" spans="1:8" x14ac:dyDescent="0.3">
      <c r="A216" s="23" t="s">
        <v>3319</v>
      </c>
      <c r="B216" s="23" t="s">
        <v>283</v>
      </c>
      <c r="C216" s="23" t="s">
        <v>4062</v>
      </c>
      <c r="E216" s="221" t="s">
        <v>881</v>
      </c>
      <c r="F216" s="23">
        <v>5000</v>
      </c>
      <c r="G216" s="23">
        <v>4000</v>
      </c>
      <c r="H216" s="23" t="s">
        <v>931</v>
      </c>
    </row>
    <row r="217" spans="1:8" x14ac:dyDescent="0.3">
      <c r="A217" s="23" t="s">
        <v>3323</v>
      </c>
      <c r="B217" s="23" t="s">
        <v>283</v>
      </c>
      <c r="C217" s="23" t="s">
        <v>4062</v>
      </c>
      <c r="E217" s="221" t="s">
        <v>881</v>
      </c>
      <c r="F217" s="23">
        <v>5000</v>
      </c>
      <c r="G217" s="23">
        <v>4000</v>
      </c>
      <c r="H217" s="23" t="s">
        <v>931</v>
      </c>
    </row>
    <row r="218" spans="1:8" x14ac:dyDescent="0.3">
      <c r="A218" s="23" t="s">
        <v>3334</v>
      </c>
      <c r="B218" s="23" t="s">
        <v>283</v>
      </c>
      <c r="C218" s="23" t="s">
        <v>4062</v>
      </c>
      <c r="E218" s="221" t="s">
        <v>881</v>
      </c>
      <c r="F218" s="23">
        <v>5000</v>
      </c>
      <c r="G218" s="23">
        <v>4000</v>
      </c>
      <c r="H218" s="23" t="s">
        <v>931</v>
      </c>
    </row>
    <row r="219" spans="1:8" x14ac:dyDescent="0.3">
      <c r="A219" s="23" t="s">
        <v>3345</v>
      </c>
      <c r="B219" s="23" t="s">
        <v>283</v>
      </c>
      <c r="C219" s="23" t="s">
        <v>4062</v>
      </c>
      <c r="E219" s="221" t="s">
        <v>881</v>
      </c>
      <c r="F219" s="23">
        <v>5000</v>
      </c>
      <c r="G219" s="23">
        <v>4000</v>
      </c>
      <c r="H219" s="23" t="s">
        <v>931</v>
      </c>
    </row>
    <row r="220" spans="1:8" x14ac:dyDescent="0.3">
      <c r="A220" s="23" t="s">
        <v>3458</v>
      </c>
      <c r="B220" s="23" t="s">
        <v>342</v>
      </c>
      <c r="C220" s="23" t="s">
        <v>4061</v>
      </c>
      <c r="E220" s="221" t="s">
        <v>881</v>
      </c>
      <c r="F220" s="23">
        <v>125</v>
      </c>
      <c r="H220" s="23" t="s">
        <v>1893</v>
      </c>
    </row>
    <row r="221" spans="1:8" x14ac:dyDescent="0.3">
      <c r="A221" s="23" t="s">
        <v>3458</v>
      </c>
      <c r="B221" s="23" t="s">
        <v>343</v>
      </c>
      <c r="C221" s="23" t="s">
        <v>4061</v>
      </c>
      <c r="E221" s="221" t="s">
        <v>881</v>
      </c>
      <c r="F221" s="23">
        <v>93</v>
      </c>
      <c r="H221" s="23" t="s">
        <v>1893</v>
      </c>
    </row>
    <row r="222" spans="1:8" x14ac:dyDescent="0.3">
      <c r="A222" s="23" t="s">
        <v>3444</v>
      </c>
      <c r="B222" s="23" t="s">
        <v>492</v>
      </c>
      <c r="C222" s="23" t="s">
        <v>4061</v>
      </c>
      <c r="E222" s="221" t="s">
        <v>881</v>
      </c>
      <c r="F222" s="23">
        <v>50</v>
      </c>
      <c r="H222" s="23" t="s">
        <v>1893</v>
      </c>
    </row>
    <row r="223" spans="1:8" x14ac:dyDescent="0.3">
      <c r="A223" s="23" t="s">
        <v>3444</v>
      </c>
      <c r="B223" s="23" t="s">
        <v>493</v>
      </c>
      <c r="C223" s="23" t="s">
        <v>4061</v>
      </c>
      <c r="E223" s="221" t="s">
        <v>881</v>
      </c>
      <c r="F223" s="23">
        <v>46</v>
      </c>
      <c r="H223" s="23" t="s">
        <v>1893</v>
      </c>
    </row>
    <row r="224" spans="1:8" x14ac:dyDescent="0.3">
      <c r="A224" s="23" t="s">
        <v>3372</v>
      </c>
      <c r="B224" s="23" t="s">
        <v>492</v>
      </c>
      <c r="C224" s="23" t="s">
        <v>4061</v>
      </c>
      <c r="E224" s="221" t="s">
        <v>881</v>
      </c>
      <c r="F224" s="23">
        <v>1000</v>
      </c>
      <c r="H224" s="23" t="s">
        <v>931</v>
      </c>
    </row>
    <row r="225" spans="1:8" x14ac:dyDescent="0.3">
      <c r="A225" s="23" t="s">
        <v>3372</v>
      </c>
      <c r="B225" s="23" t="s">
        <v>493</v>
      </c>
      <c r="C225" s="23" t="s">
        <v>4061</v>
      </c>
      <c r="E225" s="221" t="s">
        <v>881</v>
      </c>
      <c r="F225" s="23">
        <v>100</v>
      </c>
      <c r="H225" s="23" t="s">
        <v>931</v>
      </c>
    </row>
    <row r="226" spans="1:8" x14ac:dyDescent="0.3">
      <c r="A226" s="23" t="s">
        <v>3979</v>
      </c>
      <c r="B226" s="23" t="s">
        <v>312</v>
      </c>
      <c r="C226" s="23" t="s">
        <v>4061</v>
      </c>
      <c r="E226" s="221" t="s">
        <v>881</v>
      </c>
      <c r="F226" s="23">
        <v>10000</v>
      </c>
      <c r="H226" s="23" t="s">
        <v>2167</v>
      </c>
    </row>
    <row r="227" spans="1:8" x14ac:dyDescent="0.3">
      <c r="A227" s="23" t="s">
        <v>3979</v>
      </c>
      <c r="B227" s="23" t="s">
        <v>313</v>
      </c>
      <c r="C227" s="23" t="s">
        <v>4061</v>
      </c>
      <c r="E227" s="221" t="s">
        <v>881</v>
      </c>
      <c r="F227" s="23">
        <v>10000</v>
      </c>
      <c r="H227" s="23" t="s">
        <v>2167</v>
      </c>
    </row>
    <row r="228" spans="1:8" x14ac:dyDescent="0.3">
      <c r="A228" s="23" t="s">
        <v>3964</v>
      </c>
      <c r="B228" s="23" t="s">
        <v>342</v>
      </c>
      <c r="C228" s="23" t="s">
        <v>4061</v>
      </c>
      <c r="E228" s="221" t="s">
        <v>881</v>
      </c>
      <c r="F228" s="23">
        <v>200</v>
      </c>
      <c r="H228" s="23" t="s">
        <v>2167</v>
      </c>
    </row>
    <row r="229" spans="1:8" x14ac:dyDescent="0.3">
      <c r="A229" s="23" t="s">
        <v>3964</v>
      </c>
      <c r="B229" s="23" t="s">
        <v>343</v>
      </c>
      <c r="C229" s="23" t="s">
        <v>4061</v>
      </c>
      <c r="E229" s="221" t="s">
        <v>881</v>
      </c>
      <c r="F229" s="23">
        <v>200</v>
      </c>
      <c r="H229" s="23" t="s">
        <v>2167</v>
      </c>
    </row>
    <row r="230" spans="1:8" x14ac:dyDescent="0.3">
      <c r="A230" s="23" t="s">
        <v>2884</v>
      </c>
      <c r="B230" s="23" t="s">
        <v>582</v>
      </c>
      <c r="C230" s="23" t="s">
        <v>4061</v>
      </c>
      <c r="E230" s="221" t="s">
        <v>881</v>
      </c>
      <c r="F230" s="23">
        <v>2000</v>
      </c>
      <c r="H230" s="23" t="s">
        <v>903</v>
      </c>
    </row>
    <row r="231" spans="1:8" x14ac:dyDescent="0.3">
      <c r="A231" s="23" t="s">
        <v>2884</v>
      </c>
      <c r="B231" s="23" t="s">
        <v>583</v>
      </c>
      <c r="C231" s="23" t="s">
        <v>4061</v>
      </c>
      <c r="E231" s="221" t="s">
        <v>881</v>
      </c>
      <c r="F231" s="23">
        <v>300</v>
      </c>
      <c r="H231" s="23" t="s">
        <v>903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80" zoomScaleNormal="80" workbookViewId="0">
      <selection activeCell="B3" sqref="B3:C32"/>
    </sheetView>
  </sheetViews>
  <sheetFormatPr defaultColWidth="11.5703125" defaultRowHeight="16.5" x14ac:dyDescent="0.3"/>
  <cols>
    <col min="1" max="1" width="34.5703125" style="23" customWidth="1"/>
    <col min="2" max="2" width="30.28515625" style="23" customWidth="1"/>
    <col min="3" max="3" width="29.140625" style="23" customWidth="1"/>
    <col min="4" max="7" width="11.5703125" style="23"/>
    <col min="8" max="8" width="30.42578125" style="23" customWidth="1"/>
    <col min="9" max="16384" width="11.5703125" style="23"/>
  </cols>
  <sheetData>
    <row r="1" spans="1:9" s="32" customFormat="1" ht="60" customHeight="1" x14ac:dyDescent="0.25">
      <c r="A1" s="29" t="s">
        <v>884</v>
      </c>
      <c r="B1" s="30" t="s">
        <v>885</v>
      </c>
      <c r="C1" s="30" t="s">
        <v>886</v>
      </c>
      <c r="D1" s="30" t="s">
        <v>887</v>
      </c>
      <c r="E1" s="30" t="s">
        <v>888</v>
      </c>
      <c r="F1" s="30" t="s">
        <v>889</v>
      </c>
      <c r="G1" s="30" t="s">
        <v>890</v>
      </c>
      <c r="H1" s="31" t="s">
        <v>906</v>
      </c>
      <c r="I1" s="31" t="s">
        <v>891</v>
      </c>
    </row>
    <row r="2" spans="1:9" x14ac:dyDescent="0.3">
      <c r="A2" s="23" t="s">
        <v>4065</v>
      </c>
      <c r="B2" s="23" t="s">
        <v>4066</v>
      </c>
      <c r="C2" s="221" t="s">
        <v>4066</v>
      </c>
      <c r="E2" s="23" t="s">
        <v>881</v>
      </c>
      <c r="I2" s="23" t="s">
        <v>4066</v>
      </c>
    </row>
    <row r="3" spans="1:9" x14ac:dyDescent="0.3">
      <c r="A3" s="23" t="s">
        <v>4067</v>
      </c>
      <c r="B3" s="23" t="s">
        <v>4098</v>
      </c>
      <c r="C3" s="23" t="s">
        <v>4097</v>
      </c>
      <c r="E3" s="221" t="s">
        <v>881</v>
      </c>
      <c r="I3" s="23" t="s">
        <v>926</v>
      </c>
    </row>
    <row r="4" spans="1:9" x14ac:dyDescent="0.3">
      <c r="A4" s="23" t="s">
        <v>4068</v>
      </c>
      <c r="B4" s="221" t="s">
        <v>4098</v>
      </c>
      <c r="C4" s="221" t="s">
        <v>4097</v>
      </c>
      <c r="E4" s="221" t="s">
        <v>881</v>
      </c>
      <c r="I4" s="23" t="s">
        <v>926</v>
      </c>
    </row>
    <row r="5" spans="1:9" x14ac:dyDescent="0.3">
      <c r="A5" s="23" t="s">
        <v>4069</v>
      </c>
      <c r="B5" s="221" t="s">
        <v>4098</v>
      </c>
      <c r="C5" s="221" t="s">
        <v>4097</v>
      </c>
      <c r="E5" s="221" t="s">
        <v>881</v>
      </c>
      <c r="I5" s="23" t="s">
        <v>926</v>
      </c>
    </row>
    <row r="6" spans="1:9" x14ac:dyDescent="0.3">
      <c r="A6" s="23" t="s">
        <v>4070</v>
      </c>
      <c r="B6" s="221" t="s">
        <v>4098</v>
      </c>
      <c r="C6" s="221" t="s">
        <v>4097</v>
      </c>
      <c r="E6" s="221" t="s">
        <v>881</v>
      </c>
      <c r="I6" s="23" t="s">
        <v>926</v>
      </c>
    </row>
    <row r="7" spans="1:9" x14ac:dyDescent="0.3">
      <c r="A7" s="23" t="s">
        <v>4071</v>
      </c>
      <c r="B7" s="221" t="s">
        <v>4098</v>
      </c>
      <c r="C7" s="221" t="s">
        <v>4097</v>
      </c>
      <c r="E7" s="221" t="s">
        <v>881</v>
      </c>
      <c r="I7" s="23" t="s">
        <v>926</v>
      </c>
    </row>
    <row r="8" spans="1:9" x14ac:dyDescent="0.3">
      <c r="A8" s="23" t="s">
        <v>4072</v>
      </c>
      <c r="B8" s="221" t="s">
        <v>4098</v>
      </c>
      <c r="C8" s="221" t="s">
        <v>4097</v>
      </c>
      <c r="E8" s="221" t="s">
        <v>881</v>
      </c>
      <c r="I8" s="23" t="s">
        <v>926</v>
      </c>
    </row>
    <row r="9" spans="1:9" x14ac:dyDescent="0.3">
      <c r="A9" s="23" t="s">
        <v>4073</v>
      </c>
      <c r="B9" s="221" t="s">
        <v>4098</v>
      </c>
      <c r="C9" s="221" t="s">
        <v>4097</v>
      </c>
      <c r="E9" s="221" t="s">
        <v>881</v>
      </c>
      <c r="I9" s="23" t="s">
        <v>926</v>
      </c>
    </row>
    <row r="10" spans="1:9" x14ac:dyDescent="0.3">
      <c r="A10" s="23" t="s">
        <v>4074</v>
      </c>
      <c r="B10" s="221" t="s">
        <v>4098</v>
      </c>
      <c r="C10" s="221" t="s">
        <v>4097</v>
      </c>
      <c r="E10" s="221" t="s">
        <v>881</v>
      </c>
      <c r="I10" s="23" t="s">
        <v>926</v>
      </c>
    </row>
    <row r="11" spans="1:9" x14ac:dyDescent="0.3">
      <c r="A11" s="23" t="s">
        <v>4075</v>
      </c>
      <c r="B11" s="221" t="s">
        <v>4098</v>
      </c>
      <c r="C11" s="221" t="s">
        <v>4097</v>
      </c>
      <c r="E11" s="221" t="s">
        <v>881</v>
      </c>
      <c r="I11" s="23" t="s">
        <v>926</v>
      </c>
    </row>
    <row r="12" spans="1:9" x14ac:dyDescent="0.3">
      <c r="A12" s="23" t="s">
        <v>4076</v>
      </c>
      <c r="B12" s="221" t="s">
        <v>4098</v>
      </c>
      <c r="C12" s="221" t="s">
        <v>4097</v>
      </c>
      <c r="E12" s="221" t="s">
        <v>881</v>
      </c>
      <c r="I12" s="23" t="s">
        <v>926</v>
      </c>
    </row>
    <row r="13" spans="1:9" x14ac:dyDescent="0.3">
      <c r="A13" s="23" t="s">
        <v>4077</v>
      </c>
      <c r="B13" s="221" t="s">
        <v>4098</v>
      </c>
      <c r="C13" s="221" t="s">
        <v>4097</v>
      </c>
      <c r="E13" s="221" t="s">
        <v>881</v>
      </c>
      <c r="I13" s="23" t="s">
        <v>926</v>
      </c>
    </row>
    <row r="14" spans="1:9" x14ac:dyDescent="0.3">
      <c r="A14" s="23" t="s">
        <v>4078</v>
      </c>
      <c r="B14" s="221" t="s">
        <v>4098</v>
      </c>
      <c r="C14" s="221" t="s">
        <v>4097</v>
      </c>
      <c r="E14" s="221" t="s">
        <v>881</v>
      </c>
      <c r="I14" s="23" t="s">
        <v>926</v>
      </c>
    </row>
    <row r="15" spans="1:9" x14ac:dyDescent="0.3">
      <c r="A15" s="23" t="s">
        <v>4079</v>
      </c>
      <c r="B15" s="221" t="s">
        <v>4098</v>
      </c>
      <c r="C15" s="221" t="s">
        <v>4097</v>
      </c>
      <c r="E15" s="221" t="s">
        <v>881</v>
      </c>
      <c r="I15" s="23" t="s">
        <v>926</v>
      </c>
    </row>
    <row r="16" spans="1:9" x14ac:dyDescent="0.3">
      <c r="A16" s="23" t="s">
        <v>4080</v>
      </c>
      <c r="B16" s="221" t="s">
        <v>4098</v>
      </c>
      <c r="C16" s="221" t="s">
        <v>4097</v>
      </c>
      <c r="E16" s="221" t="s">
        <v>881</v>
      </c>
      <c r="I16" s="23" t="s">
        <v>926</v>
      </c>
    </row>
    <row r="17" spans="1:9" x14ac:dyDescent="0.3">
      <c r="A17" s="23" t="s">
        <v>4081</v>
      </c>
      <c r="B17" s="221" t="s">
        <v>4098</v>
      </c>
      <c r="C17" s="221" t="s">
        <v>4097</v>
      </c>
      <c r="E17" s="221" t="s">
        <v>881</v>
      </c>
      <c r="I17" s="23" t="s">
        <v>926</v>
      </c>
    </row>
    <row r="18" spans="1:9" x14ac:dyDescent="0.3">
      <c r="A18" s="23" t="s">
        <v>4082</v>
      </c>
      <c r="B18" s="221" t="s">
        <v>4098</v>
      </c>
      <c r="C18" s="221" t="s">
        <v>4097</v>
      </c>
      <c r="E18" s="221" t="s">
        <v>881</v>
      </c>
      <c r="I18" s="23" t="s">
        <v>926</v>
      </c>
    </row>
    <row r="19" spans="1:9" x14ac:dyDescent="0.3">
      <c r="A19" s="23" t="s">
        <v>4083</v>
      </c>
      <c r="B19" s="221" t="s">
        <v>4098</v>
      </c>
      <c r="C19" s="221" t="s">
        <v>4097</v>
      </c>
      <c r="E19" s="221" t="s">
        <v>881</v>
      </c>
      <c r="I19" s="23" t="s">
        <v>926</v>
      </c>
    </row>
    <row r="20" spans="1:9" x14ac:dyDescent="0.3">
      <c r="A20" s="23" t="s">
        <v>4084</v>
      </c>
      <c r="B20" s="221" t="s">
        <v>4098</v>
      </c>
      <c r="C20" s="221" t="s">
        <v>4097</v>
      </c>
      <c r="E20" s="221" t="s">
        <v>881</v>
      </c>
      <c r="I20" s="23" t="s">
        <v>926</v>
      </c>
    </row>
    <row r="21" spans="1:9" x14ac:dyDescent="0.3">
      <c r="A21" s="23" t="s">
        <v>4085</v>
      </c>
      <c r="B21" s="221" t="s">
        <v>4098</v>
      </c>
      <c r="C21" s="221" t="s">
        <v>4097</v>
      </c>
      <c r="E21" s="221" t="s">
        <v>881</v>
      </c>
      <c r="I21" s="23" t="s">
        <v>926</v>
      </c>
    </row>
    <row r="22" spans="1:9" x14ac:dyDescent="0.3">
      <c r="A22" s="23" t="s">
        <v>4086</v>
      </c>
      <c r="B22" s="221" t="s">
        <v>4098</v>
      </c>
      <c r="C22" s="221" t="s">
        <v>4097</v>
      </c>
      <c r="E22" s="221" t="s">
        <v>881</v>
      </c>
      <c r="I22" s="23" t="s">
        <v>926</v>
      </c>
    </row>
    <row r="23" spans="1:9" x14ac:dyDescent="0.3">
      <c r="A23" s="23" t="s">
        <v>4087</v>
      </c>
      <c r="B23" s="221" t="s">
        <v>4098</v>
      </c>
      <c r="C23" s="221" t="s">
        <v>4097</v>
      </c>
      <c r="E23" s="221" t="s">
        <v>881</v>
      </c>
      <c r="I23" s="23" t="s">
        <v>926</v>
      </c>
    </row>
    <row r="24" spans="1:9" x14ac:dyDescent="0.3">
      <c r="A24" s="23" t="s">
        <v>4088</v>
      </c>
      <c r="B24" s="221" t="s">
        <v>4098</v>
      </c>
      <c r="C24" s="221" t="s">
        <v>4097</v>
      </c>
      <c r="E24" s="221" t="s">
        <v>881</v>
      </c>
      <c r="I24" s="23" t="s">
        <v>926</v>
      </c>
    </row>
    <row r="25" spans="1:9" x14ac:dyDescent="0.3">
      <c r="A25" s="23" t="s">
        <v>4089</v>
      </c>
      <c r="B25" s="221" t="s">
        <v>4098</v>
      </c>
      <c r="C25" s="221" t="s">
        <v>4097</v>
      </c>
      <c r="E25" s="221" t="s">
        <v>881</v>
      </c>
      <c r="I25" s="23" t="s">
        <v>926</v>
      </c>
    </row>
    <row r="26" spans="1:9" x14ac:dyDescent="0.3">
      <c r="A26" s="23" t="s">
        <v>4090</v>
      </c>
      <c r="B26" s="221" t="s">
        <v>4098</v>
      </c>
      <c r="C26" s="221" t="s">
        <v>4097</v>
      </c>
      <c r="E26" s="221" t="s">
        <v>881</v>
      </c>
      <c r="I26" s="23" t="s">
        <v>926</v>
      </c>
    </row>
    <row r="27" spans="1:9" x14ac:dyDescent="0.3">
      <c r="A27" s="23" t="s">
        <v>4091</v>
      </c>
      <c r="B27" s="221" t="s">
        <v>4098</v>
      </c>
      <c r="C27" s="221" t="s">
        <v>4097</v>
      </c>
      <c r="E27" s="221" t="s">
        <v>881</v>
      </c>
      <c r="I27" s="23" t="s">
        <v>926</v>
      </c>
    </row>
    <row r="28" spans="1:9" x14ac:dyDescent="0.3">
      <c r="A28" s="23" t="s">
        <v>4092</v>
      </c>
      <c r="B28" s="221" t="s">
        <v>4098</v>
      </c>
      <c r="C28" s="221" t="s">
        <v>4097</v>
      </c>
      <c r="E28" s="221" t="s">
        <v>881</v>
      </c>
      <c r="I28" s="23" t="s">
        <v>926</v>
      </c>
    </row>
    <row r="29" spans="1:9" x14ac:dyDescent="0.3">
      <c r="A29" s="23" t="s">
        <v>4093</v>
      </c>
      <c r="B29" s="221" t="s">
        <v>4098</v>
      </c>
      <c r="C29" s="221" t="s">
        <v>4097</v>
      </c>
      <c r="E29" s="221" t="s">
        <v>881</v>
      </c>
      <c r="I29" s="23" t="s">
        <v>926</v>
      </c>
    </row>
    <row r="30" spans="1:9" x14ac:dyDescent="0.3">
      <c r="A30" s="23" t="s">
        <v>4094</v>
      </c>
      <c r="B30" s="221" t="s">
        <v>4098</v>
      </c>
      <c r="C30" s="221" t="s">
        <v>4097</v>
      </c>
      <c r="E30" s="221" t="s">
        <v>881</v>
      </c>
      <c r="I30" s="23" t="s">
        <v>926</v>
      </c>
    </row>
    <row r="31" spans="1:9" x14ac:dyDescent="0.3">
      <c r="A31" s="23" t="s">
        <v>4095</v>
      </c>
      <c r="B31" s="221" t="s">
        <v>4098</v>
      </c>
      <c r="C31" s="221" t="s">
        <v>4097</v>
      </c>
      <c r="E31" s="221" t="s">
        <v>881</v>
      </c>
      <c r="I31" s="23" t="s">
        <v>926</v>
      </c>
    </row>
    <row r="32" spans="1:9" x14ac:dyDescent="0.3">
      <c r="A32" s="23" t="s">
        <v>4096</v>
      </c>
      <c r="B32" s="221" t="s">
        <v>4098</v>
      </c>
      <c r="C32" s="221" t="s">
        <v>4097</v>
      </c>
      <c r="E32" s="221" t="s">
        <v>881</v>
      </c>
      <c r="I32" s="23" t="s">
        <v>926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70" zoomScaleNormal="70" workbookViewId="0">
      <pane xSplit="1" topLeftCell="B1" activePane="topRight" state="frozen"/>
      <selection pane="topRight" activeCell="X19" sqref="X19"/>
    </sheetView>
  </sheetViews>
  <sheetFormatPr defaultColWidth="11.5703125" defaultRowHeight="16.5" x14ac:dyDescent="0.3"/>
  <cols>
    <col min="1" max="1" width="14.7109375" style="23" customWidth="1"/>
    <col min="2" max="2" width="12.7109375" style="23" customWidth="1"/>
    <col min="3" max="4" width="11.5703125" style="23"/>
    <col min="5" max="5" width="11.5703125" style="23" customWidth="1"/>
    <col min="6" max="8" width="11.5703125" style="23"/>
    <col min="9" max="9" width="11.5703125" style="23" customWidth="1"/>
    <col min="10" max="11" width="11.5703125" style="23"/>
    <col min="12" max="12" width="9.7109375" style="23" customWidth="1"/>
    <col min="13" max="15" width="11.5703125" style="23" customWidth="1"/>
    <col min="16" max="16" width="11.5703125" style="23"/>
    <col min="17" max="20" width="11.5703125" style="23" customWidth="1"/>
    <col min="21" max="22" width="11.5703125" style="23"/>
    <col min="23" max="23" width="11.5703125" style="23" customWidth="1"/>
    <col min="24" max="16384" width="11.5703125" style="23"/>
  </cols>
  <sheetData>
    <row r="2" spans="1:24" s="36" customFormat="1" ht="33" x14ac:dyDescent="0.3">
      <c r="A2" s="33" t="s">
        <v>907</v>
      </c>
      <c r="B2" s="34" t="s">
        <v>41</v>
      </c>
      <c r="C2" s="34" t="s">
        <v>908</v>
      </c>
      <c r="D2" s="34" t="s">
        <v>909</v>
      </c>
      <c r="E2" s="34" t="s">
        <v>910</v>
      </c>
      <c r="F2" s="34" t="s">
        <v>45</v>
      </c>
      <c r="G2" s="34" t="s">
        <v>911</v>
      </c>
      <c r="H2" s="34" t="s">
        <v>47</v>
      </c>
      <c r="I2" s="34" t="s">
        <v>912</v>
      </c>
      <c r="J2" s="34" t="s">
        <v>913</v>
      </c>
      <c r="K2" s="34" t="s">
        <v>914</v>
      </c>
      <c r="L2" s="34" t="s">
        <v>51</v>
      </c>
      <c r="M2" s="34" t="s">
        <v>915</v>
      </c>
      <c r="N2" s="34" t="s">
        <v>916</v>
      </c>
      <c r="O2" s="34" t="s">
        <v>917</v>
      </c>
      <c r="P2" s="34" t="s">
        <v>918</v>
      </c>
      <c r="Q2" s="34" t="s">
        <v>919</v>
      </c>
      <c r="R2" s="34" t="s">
        <v>920</v>
      </c>
      <c r="S2" s="34" t="s">
        <v>921</v>
      </c>
      <c r="T2" s="34" t="s">
        <v>922</v>
      </c>
      <c r="U2" s="34" t="s">
        <v>923</v>
      </c>
      <c r="V2" s="34" t="s">
        <v>61</v>
      </c>
      <c r="W2" s="34" t="s">
        <v>62</v>
      </c>
      <c r="X2" s="35" t="s">
        <v>924</v>
      </c>
    </row>
    <row r="3" spans="1:24" s="36" customFormat="1" ht="15" customHeight="1" x14ac:dyDescent="0.3">
      <c r="A3" s="37" t="s">
        <v>904</v>
      </c>
      <c r="B3" s="38">
        <v>4</v>
      </c>
      <c r="C3" s="38">
        <v>4</v>
      </c>
      <c r="D3" s="38">
        <v>4</v>
      </c>
      <c r="E3" s="38">
        <v>4</v>
      </c>
      <c r="F3" s="38">
        <v>4</v>
      </c>
      <c r="G3" s="38">
        <v>4</v>
      </c>
      <c r="H3" s="38">
        <v>4</v>
      </c>
      <c r="I3" s="38">
        <v>0</v>
      </c>
      <c r="J3" s="38">
        <v>1</v>
      </c>
      <c r="K3" s="38">
        <v>5</v>
      </c>
      <c r="L3" s="38">
        <v>5</v>
      </c>
      <c r="M3" s="38">
        <v>5</v>
      </c>
      <c r="N3" s="38">
        <v>5</v>
      </c>
      <c r="O3" s="38">
        <v>5</v>
      </c>
      <c r="P3" s="38">
        <v>4</v>
      </c>
      <c r="Q3" s="38">
        <v>4</v>
      </c>
      <c r="R3" s="38">
        <v>4</v>
      </c>
      <c r="S3" s="38">
        <v>4</v>
      </c>
      <c r="T3" s="38">
        <v>4</v>
      </c>
      <c r="U3" s="38">
        <v>4</v>
      </c>
      <c r="V3" s="38">
        <v>5</v>
      </c>
      <c r="W3" s="38">
        <v>6</v>
      </c>
      <c r="X3" s="38">
        <v>0</v>
      </c>
    </row>
    <row r="4" spans="1:24" s="36" customFormat="1" ht="15" customHeight="1" x14ac:dyDescent="0.3">
      <c r="A4" s="39" t="s">
        <v>925</v>
      </c>
      <c r="B4" s="38">
        <v>5</v>
      </c>
      <c r="C4" s="38">
        <v>5</v>
      </c>
      <c r="D4" s="38">
        <v>5</v>
      </c>
      <c r="E4" s="38">
        <v>4</v>
      </c>
      <c r="F4" s="38">
        <v>5</v>
      </c>
      <c r="G4" s="38">
        <v>3</v>
      </c>
      <c r="H4" s="38">
        <v>4</v>
      </c>
      <c r="I4" s="38">
        <v>4</v>
      </c>
      <c r="J4" s="38">
        <v>5</v>
      </c>
      <c r="K4" s="38">
        <v>5</v>
      </c>
      <c r="L4" s="38">
        <v>5</v>
      </c>
      <c r="M4" s="38">
        <v>5</v>
      </c>
      <c r="N4" s="38">
        <v>5</v>
      </c>
      <c r="O4" s="38">
        <v>5</v>
      </c>
      <c r="P4" s="38">
        <v>5</v>
      </c>
      <c r="Q4" s="38">
        <v>5</v>
      </c>
      <c r="R4" s="38">
        <v>5</v>
      </c>
      <c r="S4" s="38">
        <v>5</v>
      </c>
      <c r="T4" s="38">
        <v>5</v>
      </c>
      <c r="U4" s="38">
        <v>5</v>
      </c>
      <c r="V4" s="38">
        <v>5</v>
      </c>
      <c r="W4" s="38">
        <v>5</v>
      </c>
      <c r="X4" s="38">
        <v>5</v>
      </c>
    </row>
    <row r="5" spans="1:24" s="36" customFormat="1" ht="15" customHeight="1" x14ac:dyDescent="0.3">
      <c r="A5" s="39" t="s">
        <v>901</v>
      </c>
      <c r="B5" s="38">
        <v>4</v>
      </c>
      <c r="C5" s="38">
        <v>4</v>
      </c>
      <c r="D5" s="38">
        <v>4</v>
      </c>
      <c r="E5" s="38">
        <v>5</v>
      </c>
      <c r="F5" s="38">
        <v>5</v>
      </c>
      <c r="G5" s="38">
        <v>4</v>
      </c>
      <c r="H5" s="38">
        <v>3</v>
      </c>
      <c r="I5" s="38">
        <v>5</v>
      </c>
      <c r="J5" s="38">
        <v>5</v>
      </c>
      <c r="K5" s="38">
        <v>5</v>
      </c>
      <c r="L5" s="38">
        <v>6</v>
      </c>
      <c r="M5" s="38">
        <v>5</v>
      </c>
      <c r="N5" s="38">
        <v>5</v>
      </c>
      <c r="O5" s="38">
        <v>5</v>
      </c>
      <c r="P5" s="38">
        <v>5</v>
      </c>
      <c r="Q5" s="38">
        <v>7</v>
      </c>
      <c r="R5" s="38">
        <v>5</v>
      </c>
      <c r="S5" s="38">
        <v>5</v>
      </c>
      <c r="T5" s="38">
        <v>5</v>
      </c>
      <c r="U5" s="38">
        <v>5</v>
      </c>
      <c r="V5" s="38">
        <v>4</v>
      </c>
      <c r="W5" s="38">
        <v>5</v>
      </c>
      <c r="X5" s="38">
        <v>3</v>
      </c>
    </row>
    <row r="6" spans="1:24" s="36" customFormat="1" ht="15" customHeight="1" x14ac:dyDescent="0.3">
      <c r="A6" s="39" t="s">
        <v>1053</v>
      </c>
      <c r="B6" s="38">
        <v>5</v>
      </c>
      <c r="C6" s="38">
        <v>5</v>
      </c>
      <c r="D6" s="38">
        <v>4</v>
      </c>
      <c r="E6" s="38">
        <v>5</v>
      </c>
      <c r="F6" s="38">
        <v>5</v>
      </c>
      <c r="G6" s="38">
        <v>5</v>
      </c>
      <c r="H6" s="38">
        <v>3</v>
      </c>
      <c r="I6" s="38">
        <v>3</v>
      </c>
      <c r="J6" s="38">
        <v>5</v>
      </c>
      <c r="K6" s="38">
        <v>5</v>
      </c>
      <c r="L6" s="38">
        <v>3</v>
      </c>
      <c r="M6" s="38">
        <v>5</v>
      </c>
      <c r="N6" s="38">
        <v>5</v>
      </c>
      <c r="O6" s="38">
        <v>5</v>
      </c>
      <c r="P6" s="38">
        <v>4</v>
      </c>
      <c r="Q6" s="38">
        <v>5</v>
      </c>
      <c r="R6" s="38">
        <v>4</v>
      </c>
      <c r="S6" s="38">
        <v>3</v>
      </c>
      <c r="T6" s="38">
        <v>3</v>
      </c>
      <c r="U6" s="38">
        <v>3</v>
      </c>
      <c r="V6" s="38">
        <v>4</v>
      </c>
      <c r="W6" s="38">
        <v>4</v>
      </c>
      <c r="X6" s="38">
        <v>5</v>
      </c>
    </row>
    <row r="7" spans="1:24" s="36" customFormat="1" ht="15" customHeight="1" x14ac:dyDescent="0.3">
      <c r="A7" s="39" t="s">
        <v>905</v>
      </c>
      <c r="B7" s="38">
        <v>8</v>
      </c>
      <c r="C7" s="38">
        <v>6</v>
      </c>
      <c r="D7" s="38">
        <v>5</v>
      </c>
      <c r="E7" s="38">
        <v>5</v>
      </c>
      <c r="F7" s="38">
        <v>6</v>
      </c>
      <c r="G7" s="38">
        <v>5</v>
      </c>
      <c r="H7" s="38">
        <v>6</v>
      </c>
      <c r="I7" s="38">
        <v>6</v>
      </c>
      <c r="J7" s="38">
        <v>0</v>
      </c>
      <c r="K7" s="38">
        <v>5</v>
      </c>
      <c r="L7" s="38">
        <v>7</v>
      </c>
      <c r="M7" s="38">
        <v>6</v>
      </c>
      <c r="N7" s="38">
        <v>7</v>
      </c>
      <c r="O7" s="38">
        <v>4</v>
      </c>
      <c r="P7" s="38">
        <v>6</v>
      </c>
      <c r="Q7" s="38">
        <v>7</v>
      </c>
      <c r="R7" s="38">
        <v>7</v>
      </c>
      <c r="S7" s="38">
        <v>5</v>
      </c>
      <c r="T7" s="38">
        <v>6</v>
      </c>
      <c r="U7" s="38">
        <v>4</v>
      </c>
      <c r="V7" s="38">
        <v>3</v>
      </c>
      <c r="W7" s="38">
        <v>5</v>
      </c>
      <c r="X7" s="38">
        <v>0</v>
      </c>
    </row>
    <row r="8" spans="1:24" s="36" customFormat="1" ht="15" customHeight="1" x14ac:dyDescent="0.3">
      <c r="A8" s="39" t="s">
        <v>902</v>
      </c>
      <c r="B8" s="38">
        <v>6</v>
      </c>
      <c r="C8" s="38">
        <v>6</v>
      </c>
      <c r="D8" s="38">
        <v>6</v>
      </c>
      <c r="E8" s="38">
        <v>6</v>
      </c>
      <c r="F8" s="38">
        <v>6</v>
      </c>
      <c r="G8" s="38">
        <v>6</v>
      </c>
      <c r="H8" s="38">
        <v>6</v>
      </c>
      <c r="I8" s="38">
        <v>6</v>
      </c>
      <c r="J8" s="38">
        <v>6</v>
      </c>
      <c r="K8" s="38">
        <v>6</v>
      </c>
      <c r="L8" s="38">
        <v>6</v>
      </c>
      <c r="M8" s="38">
        <v>6</v>
      </c>
      <c r="N8" s="38">
        <v>6</v>
      </c>
      <c r="O8" s="38">
        <v>6</v>
      </c>
      <c r="P8" s="38">
        <v>6</v>
      </c>
      <c r="Q8" s="38">
        <v>6</v>
      </c>
      <c r="R8" s="38">
        <v>6</v>
      </c>
      <c r="S8" s="38">
        <v>6</v>
      </c>
      <c r="T8" s="38">
        <v>6</v>
      </c>
      <c r="U8" s="38">
        <v>6</v>
      </c>
      <c r="V8" s="38">
        <v>6</v>
      </c>
      <c r="W8" s="38">
        <v>6</v>
      </c>
      <c r="X8" s="38">
        <v>6</v>
      </c>
    </row>
    <row r="9" spans="1:24" s="36" customFormat="1" ht="15" customHeight="1" x14ac:dyDescent="0.3">
      <c r="A9" s="39" t="s">
        <v>927</v>
      </c>
      <c r="B9" s="38">
        <v>10</v>
      </c>
      <c r="C9" s="38">
        <v>10</v>
      </c>
      <c r="D9" s="38">
        <v>10</v>
      </c>
      <c r="E9" s="38">
        <v>10</v>
      </c>
      <c r="F9" s="38">
        <v>10</v>
      </c>
      <c r="G9" s="38">
        <v>0</v>
      </c>
      <c r="H9" s="38">
        <v>9</v>
      </c>
      <c r="I9" s="38">
        <v>0</v>
      </c>
      <c r="J9" s="38">
        <v>10</v>
      </c>
      <c r="K9" s="38">
        <v>10</v>
      </c>
      <c r="L9" s="38">
        <v>11</v>
      </c>
      <c r="M9" s="38">
        <v>10</v>
      </c>
      <c r="N9" s="38">
        <v>11</v>
      </c>
      <c r="O9" s="38">
        <v>6</v>
      </c>
      <c r="P9" s="38">
        <v>10</v>
      </c>
      <c r="Q9" s="38">
        <v>9</v>
      </c>
      <c r="R9" s="38">
        <v>11</v>
      </c>
      <c r="S9" s="38">
        <v>10</v>
      </c>
      <c r="T9" s="38">
        <v>10</v>
      </c>
      <c r="U9" s="38">
        <v>11</v>
      </c>
      <c r="V9" s="38">
        <v>9</v>
      </c>
      <c r="W9" s="38">
        <v>10</v>
      </c>
      <c r="X9" s="38">
        <v>10</v>
      </c>
    </row>
    <row r="10" spans="1:24" s="36" customFormat="1" ht="15" customHeight="1" x14ac:dyDescent="0.3">
      <c r="A10" s="39" t="s">
        <v>928</v>
      </c>
      <c r="B10" s="38">
        <v>3</v>
      </c>
      <c r="C10" s="38">
        <v>2</v>
      </c>
      <c r="D10" s="38">
        <v>4</v>
      </c>
      <c r="E10" s="38">
        <v>3</v>
      </c>
      <c r="F10" s="38">
        <v>3</v>
      </c>
      <c r="G10" s="38">
        <v>3</v>
      </c>
      <c r="H10" s="38">
        <v>3</v>
      </c>
      <c r="I10" s="38">
        <v>3</v>
      </c>
      <c r="J10" s="38">
        <v>3</v>
      </c>
      <c r="K10" s="38">
        <v>3</v>
      </c>
      <c r="L10" s="38">
        <v>4</v>
      </c>
      <c r="M10" s="38">
        <v>3</v>
      </c>
      <c r="N10" s="38">
        <v>3</v>
      </c>
      <c r="O10" s="38">
        <v>3</v>
      </c>
      <c r="P10" s="38">
        <v>3</v>
      </c>
      <c r="Q10" s="38">
        <v>3</v>
      </c>
      <c r="R10" s="38">
        <v>3</v>
      </c>
      <c r="S10" s="38">
        <v>3</v>
      </c>
      <c r="T10" s="38">
        <v>3</v>
      </c>
      <c r="U10" s="38">
        <v>3</v>
      </c>
      <c r="V10" s="38">
        <v>3</v>
      </c>
      <c r="W10" s="38">
        <v>3</v>
      </c>
      <c r="X10" s="38">
        <v>3</v>
      </c>
    </row>
    <row r="11" spans="1:24" s="36" customFormat="1" ht="15" customHeight="1" x14ac:dyDescent="0.3">
      <c r="A11" s="39" t="s">
        <v>929</v>
      </c>
      <c r="B11" s="38">
        <v>5</v>
      </c>
      <c r="C11" s="38">
        <v>5</v>
      </c>
      <c r="D11" s="38">
        <v>5</v>
      </c>
      <c r="E11" s="38">
        <v>5</v>
      </c>
      <c r="F11" s="38">
        <v>5</v>
      </c>
      <c r="G11" s="38">
        <v>1</v>
      </c>
      <c r="H11" s="38">
        <v>0</v>
      </c>
      <c r="I11" s="38">
        <v>0</v>
      </c>
      <c r="J11" s="38">
        <v>5</v>
      </c>
      <c r="K11" s="38">
        <v>5</v>
      </c>
      <c r="L11" s="38">
        <v>5</v>
      </c>
      <c r="M11" s="38">
        <v>5</v>
      </c>
      <c r="N11" s="38">
        <v>5</v>
      </c>
      <c r="O11" s="38">
        <v>5</v>
      </c>
      <c r="P11" s="38">
        <v>5</v>
      </c>
      <c r="Q11" s="38">
        <v>5</v>
      </c>
      <c r="R11" s="38">
        <v>5</v>
      </c>
      <c r="S11" s="38">
        <v>5</v>
      </c>
      <c r="T11" s="38">
        <v>5</v>
      </c>
      <c r="U11" s="38">
        <v>5</v>
      </c>
      <c r="V11" s="38">
        <v>5</v>
      </c>
      <c r="W11" s="38">
        <v>5</v>
      </c>
      <c r="X11" s="38">
        <v>5</v>
      </c>
    </row>
    <row r="12" spans="1:24" s="36" customFormat="1" ht="15" customHeight="1" x14ac:dyDescent="0.3">
      <c r="A12" s="39" t="s">
        <v>1893</v>
      </c>
      <c r="B12" s="38">
        <v>3</v>
      </c>
      <c r="C12" s="38">
        <v>7</v>
      </c>
      <c r="D12" s="38">
        <v>8</v>
      </c>
      <c r="E12" s="38">
        <v>11</v>
      </c>
      <c r="F12" s="38">
        <v>12</v>
      </c>
      <c r="G12" s="38">
        <v>4</v>
      </c>
      <c r="H12" s="38">
        <v>4</v>
      </c>
      <c r="I12" s="38">
        <v>3</v>
      </c>
      <c r="J12" s="38">
        <v>4</v>
      </c>
      <c r="K12" s="38">
        <v>11</v>
      </c>
      <c r="L12" s="38">
        <v>5</v>
      </c>
      <c r="M12" s="38">
        <v>6</v>
      </c>
      <c r="N12" s="38">
        <v>8</v>
      </c>
      <c r="O12" s="38">
        <v>7</v>
      </c>
      <c r="P12" s="38">
        <v>10</v>
      </c>
      <c r="Q12" s="38">
        <v>8</v>
      </c>
      <c r="R12" s="38">
        <v>11</v>
      </c>
      <c r="S12" s="38">
        <v>10</v>
      </c>
      <c r="T12" s="38">
        <v>9</v>
      </c>
      <c r="U12" s="38">
        <v>7</v>
      </c>
      <c r="V12" s="38">
        <v>10</v>
      </c>
      <c r="W12" s="38">
        <v>5</v>
      </c>
      <c r="X12" s="38">
        <v>5</v>
      </c>
    </row>
    <row r="13" spans="1:24" s="36" customFormat="1" ht="15" customHeight="1" x14ac:dyDescent="0.3">
      <c r="A13" s="39" t="s">
        <v>874</v>
      </c>
      <c r="B13" s="38">
        <v>5</v>
      </c>
      <c r="C13" s="38">
        <v>5</v>
      </c>
      <c r="D13" s="38">
        <v>5</v>
      </c>
      <c r="E13" s="38">
        <v>5</v>
      </c>
      <c r="F13" s="38">
        <v>5</v>
      </c>
      <c r="G13" s="38">
        <v>5</v>
      </c>
      <c r="H13" s="38">
        <v>5</v>
      </c>
      <c r="I13" s="38">
        <v>5</v>
      </c>
      <c r="J13" s="38">
        <v>5</v>
      </c>
      <c r="K13" s="38">
        <v>5</v>
      </c>
      <c r="L13" s="38">
        <v>5</v>
      </c>
      <c r="M13" s="38">
        <v>5</v>
      </c>
      <c r="N13" s="38">
        <v>5</v>
      </c>
      <c r="O13" s="38">
        <v>3</v>
      </c>
      <c r="P13" s="38">
        <v>5</v>
      </c>
      <c r="Q13" s="38">
        <v>5</v>
      </c>
      <c r="R13" s="38">
        <v>5</v>
      </c>
      <c r="S13" s="38">
        <v>5</v>
      </c>
      <c r="T13" s="38">
        <v>5</v>
      </c>
      <c r="U13" s="38">
        <v>5</v>
      </c>
      <c r="V13" s="38">
        <v>5</v>
      </c>
      <c r="W13" s="38">
        <v>5</v>
      </c>
      <c r="X13" s="38">
        <v>5</v>
      </c>
    </row>
    <row r="14" spans="1:24" s="36" customFormat="1" ht="15" customHeight="1" x14ac:dyDescent="0.3">
      <c r="A14" s="39" t="s">
        <v>930</v>
      </c>
      <c r="B14" s="38">
        <v>2</v>
      </c>
      <c r="C14" s="38">
        <v>2</v>
      </c>
      <c r="D14" s="38">
        <v>5</v>
      </c>
      <c r="E14" s="38">
        <v>5</v>
      </c>
      <c r="F14" s="38">
        <v>3</v>
      </c>
      <c r="G14" s="38">
        <v>1</v>
      </c>
      <c r="H14" s="38">
        <v>0</v>
      </c>
      <c r="I14" s="38">
        <v>2</v>
      </c>
      <c r="J14" s="38">
        <v>4</v>
      </c>
      <c r="K14" s="38">
        <v>5</v>
      </c>
      <c r="L14" s="38">
        <v>6</v>
      </c>
      <c r="M14" s="38">
        <v>5</v>
      </c>
      <c r="N14" s="38">
        <v>5</v>
      </c>
      <c r="O14" s="38">
        <v>5</v>
      </c>
      <c r="P14" s="38">
        <v>5</v>
      </c>
      <c r="Q14" s="38">
        <v>5</v>
      </c>
      <c r="R14" s="38">
        <v>6</v>
      </c>
      <c r="S14" s="38">
        <v>8</v>
      </c>
      <c r="T14" s="38">
        <v>7</v>
      </c>
      <c r="U14" s="38">
        <v>4</v>
      </c>
      <c r="V14" s="38">
        <v>6</v>
      </c>
      <c r="W14" s="38">
        <v>6</v>
      </c>
      <c r="X14" s="38">
        <v>5</v>
      </c>
    </row>
    <row r="15" spans="1:24" s="36" customFormat="1" ht="15" customHeight="1" x14ac:dyDescent="0.3">
      <c r="A15" s="39" t="s">
        <v>931</v>
      </c>
      <c r="B15" s="38">
        <v>5</v>
      </c>
      <c r="C15" s="38">
        <v>5</v>
      </c>
      <c r="D15" s="38">
        <v>5</v>
      </c>
      <c r="E15" s="38">
        <v>4</v>
      </c>
      <c r="F15" s="38">
        <v>4</v>
      </c>
      <c r="G15" s="38">
        <v>5</v>
      </c>
      <c r="H15" s="38">
        <v>5</v>
      </c>
      <c r="I15" s="38">
        <v>5</v>
      </c>
      <c r="J15" s="38">
        <v>5</v>
      </c>
      <c r="K15" s="38">
        <v>5</v>
      </c>
      <c r="L15" s="38">
        <v>5</v>
      </c>
      <c r="M15" s="38">
        <v>5</v>
      </c>
      <c r="N15" s="38">
        <v>4</v>
      </c>
      <c r="O15" s="38">
        <v>5</v>
      </c>
      <c r="P15" s="38">
        <v>5</v>
      </c>
      <c r="Q15" s="38">
        <v>5</v>
      </c>
      <c r="R15" s="38">
        <v>5</v>
      </c>
      <c r="S15" s="38">
        <v>5</v>
      </c>
      <c r="T15" s="38">
        <v>5</v>
      </c>
      <c r="U15" s="38">
        <v>5</v>
      </c>
      <c r="V15" s="38">
        <v>0</v>
      </c>
      <c r="W15" s="38">
        <v>5</v>
      </c>
      <c r="X15" s="38">
        <v>0</v>
      </c>
    </row>
    <row r="16" spans="1:24" s="36" customFormat="1" ht="15" customHeight="1" x14ac:dyDescent="0.3">
      <c r="A16" s="39" t="s">
        <v>2167</v>
      </c>
      <c r="B16" s="38">
        <v>3</v>
      </c>
      <c r="C16" s="38">
        <v>5</v>
      </c>
      <c r="D16" s="38">
        <v>5</v>
      </c>
      <c r="E16" s="38">
        <v>4</v>
      </c>
      <c r="F16" s="38">
        <v>5</v>
      </c>
      <c r="G16" s="38">
        <v>5</v>
      </c>
      <c r="H16" s="38">
        <v>5</v>
      </c>
      <c r="I16" s="38">
        <v>3</v>
      </c>
      <c r="J16" s="38">
        <v>4</v>
      </c>
      <c r="K16" s="38">
        <v>4</v>
      </c>
      <c r="L16" s="38">
        <v>4</v>
      </c>
      <c r="M16" s="38">
        <v>3</v>
      </c>
      <c r="N16" s="38">
        <v>4</v>
      </c>
      <c r="O16" s="38">
        <v>5</v>
      </c>
      <c r="P16" s="38">
        <v>5</v>
      </c>
      <c r="Q16" s="38">
        <v>4</v>
      </c>
      <c r="R16" s="38">
        <v>4</v>
      </c>
      <c r="S16" s="38">
        <v>5</v>
      </c>
      <c r="T16" s="38">
        <v>5</v>
      </c>
      <c r="U16" s="38">
        <v>3</v>
      </c>
      <c r="V16" s="38">
        <v>5</v>
      </c>
      <c r="W16" s="38">
        <v>5</v>
      </c>
      <c r="X16" s="38">
        <v>4</v>
      </c>
    </row>
    <row r="17" spans="1:24" s="40" customFormat="1" ht="15" customHeight="1" x14ac:dyDescent="0.3">
      <c r="A17" s="39" t="s">
        <v>932</v>
      </c>
      <c r="B17" s="38">
        <v>0</v>
      </c>
      <c r="C17" s="38">
        <v>1</v>
      </c>
      <c r="D17" s="38">
        <v>3</v>
      </c>
      <c r="E17" s="38">
        <v>2</v>
      </c>
      <c r="F17" s="38">
        <v>0</v>
      </c>
      <c r="G17" s="38">
        <v>0</v>
      </c>
      <c r="H17" s="38">
        <v>0</v>
      </c>
      <c r="I17" s="38">
        <v>0</v>
      </c>
      <c r="J17" s="38">
        <v>4</v>
      </c>
      <c r="K17" s="38">
        <v>1</v>
      </c>
      <c r="L17" s="38">
        <v>5</v>
      </c>
      <c r="M17" s="38">
        <v>4</v>
      </c>
      <c r="N17" s="38">
        <v>5</v>
      </c>
      <c r="O17" s="38">
        <v>0</v>
      </c>
      <c r="P17" s="38">
        <v>6</v>
      </c>
      <c r="Q17" s="38">
        <v>3</v>
      </c>
      <c r="R17" s="38">
        <v>4</v>
      </c>
      <c r="S17" s="38">
        <v>6</v>
      </c>
      <c r="T17" s="38">
        <v>0</v>
      </c>
      <c r="U17" s="38">
        <v>0</v>
      </c>
      <c r="V17" s="38">
        <v>0</v>
      </c>
      <c r="W17" s="38">
        <v>4</v>
      </c>
      <c r="X17" s="38">
        <v>0</v>
      </c>
    </row>
    <row r="18" spans="1:24" s="36" customFormat="1" x14ac:dyDescent="0.3">
      <c r="A18" s="39" t="s">
        <v>934</v>
      </c>
      <c r="B18" s="38">
        <v>5</v>
      </c>
      <c r="C18" s="38">
        <v>4</v>
      </c>
      <c r="D18" s="38">
        <v>5</v>
      </c>
      <c r="E18" s="38">
        <v>4</v>
      </c>
      <c r="F18" s="38">
        <v>5</v>
      </c>
      <c r="G18" s="38">
        <v>5</v>
      </c>
      <c r="H18" s="38">
        <v>5</v>
      </c>
      <c r="I18" s="38">
        <v>5</v>
      </c>
      <c r="J18" s="38">
        <v>0</v>
      </c>
      <c r="K18" s="38">
        <v>5</v>
      </c>
      <c r="L18" s="38">
        <v>5</v>
      </c>
      <c r="M18" s="38">
        <v>1</v>
      </c>
      <c r="N18" s="38">
        <v>4</v>
      </c>
      <c r="O18" s="38">
        <v>4</v>
      </c>
      <c r="P18" s="38">
        <v>5</v>
      </c>
      <c r="Q18" s="38">
        <v>3</v>
      </c>
      <c r="R18" s="38">
        <v>4</v>
      </c>
      <c r="S18" s="38">
        <v>5</v>
      </c>
      <c r="T18" s="38">
        <v>5</v>
      </c>
      <c r="U18" s="38">
        <v>5</v>
      </c>
      <c r="V18" s="38">
        <v>6</v>
      </c>
      <c r="W18" s="38">
        <v>5</v>
      </c>
      <c r="X18" s="38">
        <v>2</v>
      </c>
    </row>
  </sheetData>
  <conditionalFormatting sqref="C3:G3">
    <cfRule type="cellIs" dxfId="78" priority="52" operator="greaterThanOrEqual">
      <formula>5</formula>
    </cfRule>
    <cfRule type="cellIs" dxfId="77" priority="53" operator="between">
      <formula>3</formula>
      <formula>4</formula>
    </cfRule>
    <cfRule type="cellIs" dxfId="76" priority="54" operator="between">
      <formula>1</formula>
      <formula>2</formula>
    </cfRule>
  </conditionalFormatting>
  <conditionalFormatting sqref="C4:G14">
    <cfRule type="cellIs" dxfId="75" priority="49" operator="greaterThanOrEqual">
      <formula>5</formula>
    </cfRule>
    <cfRule type="cellIs" dxfId="74" priority="50" operator="between">
      <formula>3</formula>
      <formula>4</formula>
    </cfRule>
    <cfRule type="cellIs" dxfId="73" priority="51" operator="between">
      <formula>1</formula>
      <formula>2</formula>
    </cfRule>
  </conditionalFormatting>
  <conditionalFormatting sqref="C17:G17">
    <cfRule type="cellIs" dxfId="72" priority="40" operator="greaterThanOrEqual">
      <formula>5</formula>
    </cfRule>
    <cfRule type="cellIs" dxfId="71" priority="41" operator="between">
      <formula>3</formula>
      <formula>4</formula>
    </cfRule>
    <cfRule type="cellIs" dxfId="70" priority="42" operator="between">
      <formula>1</formula>
      <formula>2</formula>
    </cfRule>
  </conditionalFormatting>
  <conditionalFormatting sqref="B18">
    <cfRule type="cellIs" dxfId="69" priority="55" operator="greaterThanOrEqual">
      <formula>5</formula>
    </cfRule>
    <cfRule type="cellIs" dxfId="68" priority="56" operator="between">
      <formula>3</formula>
      <formula>4</formula>
    </cfRule>
    <cfRule type="cellIs" dxfId="67" priority="57" operator="between">
      <formula>1</formula>
      <formula>2</formula>
    </cfRule>
  </conditionalFormatting>
  <conditionalFormatting sqref="B3">
    <cfRule type="cellIs" dxfId="66" priority="70" operator="greaterThanOrEqual">
      <formula>5</formula>
    </cfRule>
    <cfRule type="cellIs" dxfId="65" priority="71" operator="between">
      <formula>3</formula>
      <formula>4</formula>
    </cfRule>
    <cfRule type="cellIs" dxfId="64" priority="72" operator="between">
      <formula>1</formula>
      <formula>2</formula>
    </cfRule>
  </conditionalFormatting>
  <conditionalFormatting sqref="B4:B14">
    <cfRule type="cellIs" dxfId="63" priority="67" operator="greaterThanOrEqual">
      <formula>5</formula>
    </cfRule>
    <cfRule type="cellIs" dxfId="62" priority="68" operator="between">
      <formula>3</formula>
      <formula>4</formula>
    </cfRule>
    <cfRule type="cellIs" dxfId="61" priority="69" operator="between">
      <formula>1</formula>
      <formula>2</formula>
    </cfRule>
  </conditionalFormatting>
  <conditionalFormatting sqref="B15">
    <cfRule type="cellIs" dxfId="60" priority="64" operator="greaterThanOrEqual">
      <formula>5</formula>
    </cfRule>
    <cfRule type="cellIs" dxfId="59" priority="65" operator="between">
      <formula>3</formula>
      <formula>4</formula>
    </cfRule>
    <cfRule type="cellIs" dxfId="58" priority="66" operator="between">
      <formula>1</formula>
      <formula>2</formula>
    </cfRule>
  </conditionalFormatting>
  <conditionalFormatting sqref="B16">
    <cfRule type="cellIs" dxfId="57" priority="61" operator="greaterThanOrEqual">
      <formula>5</formula>
    </cfRule>
    <cfRule type="cellIs" dxfId="56" priority="62" operator="between">
      <formula>3</formula>
      <formula>4</formula>
    </cfRule>
    <cfRule type="cellIs" dxfId="55" priority="63" operator="between">
      <formula>1</formula>
      <formula>2</formula>
    </cfRule>
  </conditionalFormatting>
  <conditionalFormatting sqref="B17">
    <cfRule type="cellIs" dxfId="54" priority="58" operator="greaterThanOrEqual">
      <formula>5</formula>
    </cfRule>
    <cfRule type="cellIs" dxfId="53" priority="59" operator="between">
      <formula>3</formula>
      <formula>4</formula>
    </cfRule>
    <cfRule type="cellIs" dxfId="52" priority="60" operator="between">
      <formula>1</formula>
      <formula>2</formula>
    </cfRule>
  </conditionalFormatting>
  <conditionalFormatting sqref="C18:G18">
    <cfRule type="cellIs" dxfId="51" priority="37" operator="greaterThanOrEqual">
      <formula>5</formula>
    </cfRule>
    <cfRule type="cellIs" dxfId="50" priority="38" operator="between">
      <formula>3</formula>
      <formula>4</formula>
    </cfRule>
    <cfRule type="cellIs" dxfId="49" priority="39" operator="between">
      <formula>1</formula>
      <formula>2</formula>
    </cfRule>
  </conditionalFormatting>
  <conditionalFormatting sqref="C15:G15">
    <cfRule type="cellIs" dxfId="48" priority="46" operator="greaterThanOrEqual">
      <formula>5</formula>
    </cfRule>
    <cfRule type="cellIs" dxfId="47" priority="47" operator="between">
      <formula>3</formula>
      <formula>4</formula>
    </cfRule>
    <cfRule type="cellIs" dxfId="46" priority="48" operator="between">
      <formula>1</formula>
      <formula>2</formula>
    </cfRule>
  </conditionalFormatting>
  <conditionalFormatting sqref="C16:G16">
    <cfRule type="cellIs" dxfId="45" priority="43" operator="greaterThanOrEqual">
      <formula>5</formula>
    </cfRule>
    <cfRule type="cellIs" dxfId="44" priority="44" operator="between">
      <formula>3</formula>
      <formula>4</formula>
    </cfRule>
    <cfRule type="cellIs" dxfId="43" priority="45" operator="between">
      <formula>1</formula>
      <formula>2</formula>
    </cfRule>
  </conditionalFormatting>
  <conditionalFormatting sqref="H18:O18">
    <cfRule type="cellIs" dxfId="42" priority="19" operator="greaterThanOrEqual">
      <formula>5</formula>
    </cfRule>
    <cfRule type="cellIs" dxfId="41" priority="20" operator="between">
      <formula>3</formula>
      <formula>4</formula>
    </cfRule>
    <cfRule type="cellIs" dxfId="40" priority="21" operator="between">
      <formula>1</formula>
      <formula>2</formula>
    </cfRule>
  </conditionalFormatting>
  <conditionalFormatting sqref="H3:O3">
    <cfRule type="cellIs" dxfId="39" priority="34" operator="greaterThanOrEqual">
      <formula>5</formula>
    </cfRule>
    <cfRule type="cellIs" dxfId="38" priority="35" operator="between">
      <formula>3</formula>
      <formula>4</formula>
    </cfRule>
    <cfRule type="cellIs" dxfId="37" priority="36" operator="between">
      <formula>1</formula>
      <formula>2</formula>
    </cfRule>
  </conditionalFormatting>
  <conditionalFormatting sqref="H4:O14">
    <cfRule type="cellIs" dxfId="36" priority="31" operator="greaterThanOrEqual">
      <formula>5</formula>
    </cfRule>
    <cfRule type="cellIs" dxfId="35" priority="32" operator="between">
      <formula>3</formula>
      <formula>4</formula>
    </cfRule>
    <cfRule type="cellIs" dxfId="34" priority="33" operator="between">
      <formula>1</formula>
      <formula>2</formula>
    </cfRule>
  </conditionalFormatting>
  <conditionalFormatting sqref="H15:O15">
    <cfRule type="cellIs" dxfId="33" priority="28" operator="greaterThanOrEqual">
      <formula>5</formula>
    </cfRule>
    <cfRule type="cellIs" dxfId="32" priority="29" operator="between">
      <formula>3</formula>
      <formula>4</formula>
    </cfRule>
    <cfRule type="cellIs" dxfId="31" priority="30" operator="between">
      <formula>1</formula>
      <formula>2</formula>
    </cfRule>
  </conditionalFormatting>
  <conditionalFormatting sqref="H16:O16">
    <cfRule type="cellIs" dxfId="30" priority="25" operator="greaterThanOrEqual">
      <formula>5</formula>
    </cfRule>
    <cfRule type="cellIs" dxfId="29" priority="26" operator="between">
      <formula>3</formula>
      <formula>4</formula>
    </cfRule>
    <cfRule type="cellIs" dxfId="28" priority="27" operator="between">
      <formula>1</formula>
      <formula>2</formula>
    </cfRule>
  </conditionalFormatting>
  <conditionalFormatting sqref="H17:O17">
    <cfRule type="cellIs" dxfId="27" priority="22" operator="greaterThanOrEqual">
      <formula>5</formula>
    </cfRule>
    <cfRule type="cellIs" dxfId="26" priority="23" operator="between">
      <formula>3</formula>
      <formula>4</formula>
    </cfRule>
    <cfRule type="cellIs" dxfId="25" priority="24" operator="between">
      <formula>1</formula>
      <formula>2</formula>
    </cfRule>
  </conditionalFormatting>
  <conditionalFormatting sqref="P18:X18">
    <cfRule type="cellIs" dxfId="24" priority="1" operator="greaterThanOrEqual">
      <formula>5</formula>
    </cfRule>
    <cfRule type="cellIs" dxfId="23" priority="2" operator="between">
      <formula>3</formula>
      <formula>4</formula>
    </cfRule>
    <cfRule type="cellIs" dxfId="22" priority="3" operator="between">
      <formula>1</formula>
      <formula>2</formula>
    </cfRule>
  </conditionalFormatting>
  <conditionalFormatting sqref="P3:X3">
    <cfRule type="cellIs" dxfId="21" priority="16" operator="greaterThanOrEqual">
      <formula>5</formula>
    </cfRule>
    <cfRule type="cellIs" dxfId="20" priority="17" operator="between">
      <formula>3</formula>
      <formula>4</formula>
    </cfRule>
    <cfRule type="cellIs" dxfId="19" priority="18" operator="between">
      <formula>1</formula>
      <formula>2</formula>
    </cfRule>
  </conditionalFormatting>
  <conditionalFormatting sqref="P4:X14">
    <cfRule type="cellIs" dxfId="18" priority="13" operator="greaterThanOrEqual">
      <formula>5</formula>
    </cfRule>
    <cfRule type="cellIs" dxfId="17" priority="14" operator="between">
      <formula>3</formula>
      <formula>4</formula>
    </cfRule>
    <cfRule type="cellIs" dxfId="16" priority="15" operator="between">
      <formula>1</formula>
      <formula>2</formula>
    </cfRule>
  </conditionalFormatting>
  <conditionalFormatting sqref="P15:X15">
    <cfRule type="cellIs" dxfId="15" priority="10" operator="greaterThanOrEqual">
      <formula>5</formula>
    </cfRule>
    <cfRule type="cellIs" dxfId="14" priority="11" operator="between">
      <formula>3</formula>
      <formula>4</formula>
    </cfRule>
    <cfRule type="cellIs" dxfId="13" priority="12" operator="between">
      <formula>1</formula>
      <formula>2</formula>
    </cfRule>
  </conditionalFormatting>
  <conditionalFormatting sqref="P16:X16">
    <cfRule type="cellIs" dxfId="12" priority="7" operator="greaterThanOrEqual">
      <formula>5</formula>
    </cfRule>
    <cfRule type="cellIs" dxfId="11" priority="8" operator="between">
      <formula>3</formula>
      <formula>4</formula>
    </cfRule>
    <cfRule type="cellIs" dxfId="10" priority="9" operator="between">
      <formula>1</formula>
      <formula>2</formula>
    </cfRule>
  </conditionalFormatting>
  <conditionalFormatting sqref="P17:X17">
    <cfRule type="cellIs" dxfId="9" priority="4" operator="greaterThanOrEqual">
      <formula>5</formula>
    </cfRule>
    <cfRule type="cellIs" dxfId="8" priority="5" operator="between">
      <formula>3</formula>
      <formula>4</formula>
    </cfRule>
    <cfRule type="cellIs" dxfId="7" priority="6" operator="between">
      <formula>1</formula>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U19"/>
  <sheetViews>
    <sheetView zoomScale="70" zoomScaleNormal="70" workbookViewId="0">
      <pane xSplit="1" topLeftCell="B1" activePane="topRight" state="frozen"/>
      <selection pane="topRight" activeCell="R40" sqref="R40"/>
    </sheetView>
  </sheetViews>
  <sheetFormatPr defaultColWidth="10.85546875" defaultRowHeight="15" x14ac:dyDescent="0.25"/>
  <cols>
    <col min="1" max="1" width="15.42578125" customWidth="1"/>
  </cols>
  <sheetData>
    <row r="2" spans="1:73" s="36" customFormat="1" ht="16.5" x14ac:dyDescent="0.3">
      <c r="A2" s="41" t="s">
        <v>907</v>
      </c>
      <c r="B2" s="383" t="s">
        <v>41</v>
      </c>
      <c r="C2" s="384"/>
      <c r="D2" s="385"/>
      <c r="E2" s="383" t="s">
        <v>42</v>
      </c>
      <c r="F2" s="384"/>
      <c r="G2" s="385"/>
      <c r="H2" s="383" t="s">
        <v>43</v>
      </c>
      <c r="I2" s="384"/>
      <c r="J2" s="385"/>
      <c r="K2" s="383" t="s">
        <v>910</v>
      </c>
      <c r="L2" s="384"/>
      <c r="M2" s="385"/>
      <c r="N2" s="383" t="s">
        <v>45</v>
      </c>
      <c r="O2" s="384"/>
      <c r="P2" s="385"/>
      <c r="Q2" s="383" t="s">
        <v>911</v>
      </c>
      <c r="R2" s="384"/>
      <c r="S2" s="385"/>
      <c r="T2" s="383" t="s">
        <v>47</v>
      </c>
      <c r="U2" s="384"/>
      <c r="V2" s="385"/>
      <c r="W2" s="383" t="s">
        <v>912</v>
      </c>
      <c r="X2" s="384"/>
      <c r="Y2" s="385"/>
      <c r="Z2" s="383" t="s">
        <v>913</v>
      </c>
      <c r="AA2" s="384"/>
      <c r="AB2" s="385"/>
      <c r="AC2" s="383" t="s">
        <v>935</v>
      </c>
      <c r="AD2" s="384"/>
      <c r="AE2" s="385"/>
      <c r="AF2" s="383" t="s">
        <v>51</v>
      </c>
      <c r="AG2" s="384"/>
      <c r="AH2" s="385"/>
      <c r="AI2" s="383" t="s">
        <v>916</v>
      </c>
      <c r="AJ2" s="384"/>
      <c r="AK2" s="385"/>
      <c r="AL2" s="383" t="s">
        <v>917</v>
      </c>
      <c r="AM2" s="384"/>
      <c r="AN2" s="385"/>
      <c r="AO2" s="383" t="s">
        <v>915</v>
      </c>
      <c r="AP2" s="384"/>
      <c r="AQ2" s="385"/>
      <c r="AR2" s="383" t="s">
        <v>56</v>
      </c>
      <c r="AS2" s="384"/>
      <c r="AT2" s="385"/>
      <c r="AU2" s="383" t="s">
        <v>57</v>
      </c>
      <c r="AV2" s="384"/>
      <c r="AW2" s="385"/>
      <c r="AX2" s="383" t="s">
        <v>918</v>
      </c>
      <c r="AY2" s="384"/>
      <c r="AZ2" s="385"/>
      <c r="BA2" s="383" t="s">
        <v>921</v>
      </c>
      <c r="BB2" s="384"/>
      <c r="BC2" s="385"/>
      <c r="BD2" s="383" t="s">
        <v>922</v>
      </c>
      <c r="BE2" s="384"/>
      <c r="BF2" s="385"/>
      <c r="BG2" s="383" t="s">
        <v>923</v>
      </c>
      <c r="BH2" s="384"/>
      <c r="BI2" s="385"/>
      <c r="BJ2" s="383" t="s">
        <v>61</v>
      </c>
      <c r="BK2" s="384"/>
      <c r="BL2" s="385"/>
      <c r="BM2" s="383" t="s">
        <v>62</v>
      </c>
      <c r="BN2" s="384"/>
      <c r="BO2" s="385"/>
      <c r="BP2" s="383" t="s">
        <v>936</v>
      </c>
      <c r="BQ2" s="384"/>
      <c r="BR2" s="385"/>
      <c r="BS2" s="383" t="s">
        <v>937</v>
      </c>
      <c r="BT2" s="384"/>
      <c r="BU2" s="385"/>
    </row>
    <row r="3" spans="1:73" s="36" customFormat="1" ht="16.5" x14ac:dyDescent="0.3">
      <c r="A3" s="42"/>
      <c r="B3" s="43" t="s">
        <v>938</v>
      </c>
      <c r="C3" s="44" t="s">
        <v>939</v>
      </c>
      <c r="D3" s="45" t="s">
        <v>940</v>
      </c>
      <c r="E3" s="43" t="s">
        <v>938</v>
      </c>
      <c r="F3" s="44" t="s">
        <v>939</v>
      </c>
      <c r="G3" s="45" t="s">
        <v>940</v>
      </c>
      <c r="H3" s="43" t="s">
        <v>938</v>
      </c>
      <c r="I3" s="44" t="s">
        <v>939</v>
      </c>
      <c r="J3" s="45" t="s">
        <v>940</v>
      </c>
      <c r="K3" s="43" t="s">
        <v>938</v>
      </c>
      <c r="L3" s="44" t="s">
        <v>939</v>
      </c>
      <c r="M3" s="45" t="s">
        <v>940</v>
      </c>
      <c r="N3" s="43" t="s">
        <v>938</v>
      </c>
      <c r="O3" s="44" t="s">
        <v>939</v>
      </c>
      <c r="P3" s="45" t="s">
        <v>940</v>
      </c>
      <c r="Q3" s="43" t="s">
        <v>938</v>
      </c>
      <c r="R3" s="44" t="s">
        <v>939</v>
      </c>
      <c r="S3" s="45" t="s">
        <v>940</v>
      </c>
      <c r="T3" s="43" t="s">
        <v>938</v>
      </c>
      <c r="U3" s="44" t="s">
        <v>939</v>
      </c>
      <c r="V3" s="45" t="s">
        <v>940</v>
      </c>
      <c r="W3" s="43" t="s">
        <v>938</v>
      </c>
      <c r="X3" s="44" t="s">
        <v>939</v>
      </c>
      <c r="Y3" s="45" t="s">
        <v>940</v>
      </c>
      <c r="Z3" s="46" t="s">
        <v>938</v>
      </c>
      <c r="AA3" s="44" t="s">
        <v>939</v>
      </c>
      <c r="AB3" s="45" t="s">
        <v>940</v>
      </c>
      <c r="AC3" s="43" t="s">
        <v>938</v>
      </c>
      <c r="AD3" s="44" t="s">
        <v>939</v>
      </c>
      <c r="AE3" s="45" t="s">
        <v>940</v>
      </c>
      <c r="AF3" s="43" t="s">
        <v>938</v>
      </c>
      <c r="AG3" s="44" t="s">
        <v>939</v>
      </c>
      <c r="AH3" s="45" t="s">
        <v>940</v>
      </c>
      <c r="AI3" s="43" t="s">
        <v>938</v>
      </c>
      <c r="AJ3" s="44" t="s">
        <v>939</v>
      </c>
      <c r="AK3" s="45" t="s">
        <v>940</v>
      </c>
      <c r="AL3" s="43" t="s">
        <v>938</v>
      </c>
      <c r="AM3" s="44" t="s">
        <v>939</v>
      </c>
      <c r="AN3" s="45" t="s">
        <v>940</v>
      </c>
      <c r="AO3" s="43" t="s">
        <v>938</v>
      </c>
      <c r="AP3" s="44" t="s">
        <v>939</v>
      </c>
      <c r="AQ3" s="45" t="s">
        <v>940</v>
      </c>
      <c r="AR3" s="43" t="s">
        <v>938</v>
      </c>
      <c r="AS3" s="44" t="s">
        <v>939</v>
      </c>
      <c r="AT3" s="45" t="s">
        <v>940</v>
      </c>
      <c r="AU3" s="43" t="s">
        <v>938</v>
      </c>
      <c r="AV3" s="44" t="s">
        <v>939</v>
      </c>
      <c r="AW3" s="45" t="s">
        <v>940</v>
      </c>
      <c r="AX3" s="43" t="s">
        <v>938</v>
      </c>
      <c r="AY3" s="44" t="s">
        <v>939</v>
      </c>
      <c r="AZ3" s="45" t="s">
        <v>940</v>
      </c>
      <c r="BA3" s="47" t="s">
        <v>938</v>
      </c>
      <c r="BB3" s="44" t="s">
        <v>939</v>
      </c>
      <c r="BC3" s="45" t="s">
        <v>940</v>
      </c>
      <c r="BD3" s="43" t="s">
        <v>938</v>
      </c>
      <c r="BE3" s="44" t="s">
        <v>939</v>
      </c>
      <c r="BF3" s="45" t="s">
        <v>940</v>
      </c>
      <c r="BG3" s="43" t="s">
        <v>938</v>
      </c>
      <c r="BH3" s="44" t="s">
        <v>939</v>
      </c>
      <c r="BI3" s="45" t="s">
        <v>940</v>
      </c>
      <c r="BJ3" s="43" t="s">
        <v>938</v>
      </c>
      <c r="BK3" s="44" t="s">
        <v>939</v>
      </c>
      <c r="BL3" s="45" t="s">
        <v>940</v>
      </c>
      <c r="BM3" s="43" t="s">
        <v>938</v>
      </c>
      <c r="BN3" s="44" t="s">
        <v>939</v>
      </c>
      <c r="BO3" s="45" t="s">
        <v>940</v>
      </c>
      <c r="BP3" s="43" t="s">
        <v>938</v>
      </c>
      <c r="BQ3" s="44" t="s">
        <v>939</v>
      </c>
      <c r="BR3" s="45" t="s">
        <v>940</v>
      </c>
      <c r="BS3" s="43" t="s">
        <v>938</v>
      </c>
      <c r="BT3" s="44" t="s">
        <v>939</v>
      </c>
      <c r="BU3" s="45" t="s">
        <v>940</v>
      </c>
    </row>
    <row r="4" spans="1:73" s="36" customFormat="1" ht="16.5" x14ac:dyDescent="0.3">
      <c r="A4" s="37" t="s">
        <v>904</v>
      </c>
      <c r="B4" s="48">
        <v>1000</v>
      </c>
      <c r="C4" s="48">
        <v>1500</v>
      </c>
      <c r="D4" s="49">
        <v>0.5</v>
      </c>
      <c r="E4" s="48">
        <v>2000</v>
      </c>
      <c r="F4" s="48">
        <v>3500</v>
      </c>
      <c r="G4" s="49">
        <v>0.75</v>
      </c>
      <c r="H4" s="48">
        <v>2500</v>
      </c>
      <c r="I4" s="48">
        <v>3500</v>
      </c>
      <c r="J4" s="49">
        <v>0.4</v>
      </c>
      <c r="K4" s="48">
        <v>4000</v>
      </c>
      <c r="L4" s="48">
        <v>4000</v>
      </c>
      <c r="M4" s="49">
        <v>0</v>
      </c>
      <c r="N4" s="48">
        <v>3500</v>
      </c>
      <c r="O4" s="48">
        <v>4000</v>
      </c>
      <c r="P4" s="49">
        <v>0.1428571428571429</v>
      </c>
      <c r="Q4" s="48">
        <v>10000</v>
      </c>
      <c r="R4" s="48">
        <v>15000</v>
      </c>
      <c r="S4" s="49">
        <v>0.5</v>
      </c>
      <c r="T4" s="48">
        <v>4000</v>
      </c>
      <c r="U4" s="48">
        <v>4000</v>
      </c>
      <c r="V4" s="49">
        <v>0</v>
      </c>
      <c r="W4" s="48" t="s">
        <v>941</v>
      </c>
      <c r="X4" s="48" t="s">
        <v>941</v>
      </c>
      <c r="Y4" s="49"/>
      <c r="Z4" s="48">
        <v>175</v>
      </c>
      <c r="AA4" s="48">
        <v>175</v>
      </c>
      <c r="AB4" s="49">
        <v>0</v>
      </c>
      <c r="AC4" s="48">
        <v>67</v>
      </c>
      <c r="AD4" s="48">
        <v>67</v>
      </c>
      <c r="AE4" s="49">
        <v>0</v>
      </c>
      <c r="AF4" s="48">
        <v>188</v>
      </c>
      <c r="AG4" s="48">
        <v>250</v>
      </c>
      <c r="AH4" s="49">
        <v>0.32978723404255322</v>
      </c>
      <c r="AI4" s="48">
        <v>100</v>
      </c>
      <c r="AJ4" s="48">
        <v>150</v>
      </c>
      <c r="AK4" s="49">
        <v>0.5</v>
      </c>
      <c r="AL4" s="48">
        <v>94</v>
      </c>
      <c r="AM4" s="48">
        <v>113</v>
      </c>
      <c r="AN4" s="49">
        <v>0.2021276595744681</v>
      </c>
      <c r="AO4" s="48">
        <v>1500</v>
      </c>
      <c r="AP4" s="48">
        <v>1500</v>
      </c>
      <c r="AQ4" s="49">
        <v>0</v>
      </c>
      <c r="AR4" s="48">
        <v>200</v>
      </c>
      <c r="AS4" s="48">
        <v>240</v>
      </c>
      <c r="AT4" s="49">
        <v>0.2</v>
      </c>
      <c r="AU4" s="48">
        <v>90</v>
      </c>
      <c r="AV4" s="48">
        <v>113</v>
      </c>
      <c r="AW4" s="50">
        <v>0.25555555555555548</v>
      </c>
      <c r="AX4" s="48">
        <v>1500</v>
      </c>
      <c r="AY4" s="48">
        <v>1500</v>
      </c>
      <c r="AZ4" s="49">
        <v>0</v>
      </c>
      <c r="BA4" s="48">
        <v>200</v>
      </c>
      <c r="BB4" s="48">
        <v>200</v>
      </c>
      <c r="BC4" s="49">
        <v>0</v>
      </c>
      <c r="BD4" s="48">
        <v>1500</v>
      </c>
      <c r="BE4" s="48">
        <v>2000</v>
      </c>
      <c r="BF4" s="49">
        <v>0.33333333333333331</v>
      </c>
      <c r="BG4" s="48">
        <v>2500</v>
      </c>
      <c r="BH4" s="48">
        <v>3500</v>
      </c>
      <c r="BI4" s="49">
        <v>0.4</v>
      </c>
      <c r="BJ4" s="48">
        <v>50</v>
      </c>
      <c r="BK4" s="48">
        <v>50</v>
      </c>
      <c r="BL4" s="49">
        <v>0</v>
      </c>
      <c r="BM4" s="48">
        <v>1200</v>
      </c>
      <c r="BN4" s="48">
        <v>1250</v>
      </c>
      <c r="BO4" s="49">
        <v>4.1666666666666657E-2</v>
      </c>
      <c r="BP4" s="48" t="s">
        <v>941</v>
      </c>
      <c r="BQ4" s="48" t="s">
        <v>941</v>
      </c>
      <c r="BR4" s="49"/>
      <c r="BS4" s="48">
        <f>SUM(B4,E4,H4,K4,N4,Q4,T4,W4,Z4,AC4,AF4,AI4,AL4,AO4,AX4,BA4,BD4,BG4,BJ4,AU4,AR4,BM4,BP4)</f>
        <v>36364</v>
      </c>
      <c r="BT4" s="48">
        <f>SUM(C4,F4,I4,L4,O4,R4,U4,X4,AA4,AD4,AG4,AJ4,AM4,AP4,AY4,BB4,BE4,BH4,BK4,AV4,AS4,BN4,BQ4)</f>
        <v>46608</v>
      </c>
      <c r="BU4" s="49">
        <f>IF(OR(BS4=0,BT4=0),"",(BT4-BS4)/BS4)</f>
        <v>0.28170718292817071</v>
      </c>
    </row>
    <row r="5" spans="1:73" s="36" customFormat="1" ht="16.5" x14ac:dyDescent="0.3">
      <c r="A5" s="39" t="s">
        <v>925</v>
      </c>
      <c r="B5" s="48">
        <v>1000</v>
      </c>
      <c r="C5" s="48">
        <v>1000</v>
      </c>
      <c r="D5" s="49">
        <v>0</v>
      </c>
      <c r="E5" s="48">
        <v>1000</v>
      </c>
      <c r="F5" s="48">
        <v>1000</v>
      </c>
      <c r="G5" s="49">
        <v>0</v>
      </c>
      <c r="H5" s="48">
        <v>3500</v>
      </c>
      <c r="I5" s="48">
        <v>3500</v>
      </c>
      <c r="J5" s="49">
        <v>0</v>
      </c>
      <c r="K5" s="48">
        <v>6000</v>
      </c>
      <c r="L5" s="48">
        <v>6000</v>
      </c>
      <c r="M5" s="49">
        <v>0</v>
      </c>
      <c r="N5" s="48">
        <v>3000</v>
      </c>
      <c r="O5" s="48">
        <v>3000</v>
      </c>
      <c r="P5" s="49">
        <v>0</v>
      </c>
      <c r="Q5" s="48">
        <v>13000</v>
      </c>
      <c r="R5" s="48">
        <v>13500</v>
      </c>
      <c r="S5" s="49">
        <v>3.8461538461538457E-2</v>
      </c>
      <c r="T5" s="48">
        <v>3000</v>
      </c>
      <c r="U5" s="48">
        <v>3000</v>
      </c>
      <c r="V5" s="49">
        <v>0</v>
      </c>
      <c r="W5" s="48">
        <v>6000</v>
      </c>
      <c r="X5" s="48">
        <v>6000</v>
      </c>
      <c r="Y5" s="49">
        <v>0</v>
      </c>
      <c r="Z5" s="48">
        <v>200</v>
      </c>
      <c r="AA5" s="48">
        <v>250</v>
      </c>
      <c r="AB5" s="49">
        <v>0.25</v>
      </c>
      <c r="AC5" s="48">
        <v>175</v>
      </c>
      <c r="AD5" s="48">
        <v>175</v>
      </c>
      <c r="AE5" s="49">
        <v>0</v>
      </c>
      <c r="AF5" s="48">
        <v>250</v>
      </c>
      <c r="AG5" s="48">
        <v>300</v>
      </c>
      <c r="AH5" s="49">
        <v>0.2</v>
      </c>
      <c r="AI5" s="48">
        <v>200</v>
      </c>
      <c r="AJ5" s="48">
        <v>300</v>
      </c>
      <c r="AK5" s="49">
        <v>0.5</v>
      </c>
      <c r="AL5" s="48">
        <v>150</v>
      </c>
      <c r="AM5" s="48">
        <v>200</v>
      </c>
      <c r="AN5" s="49">
        <v>0.33333333333333331</v>
      </c>
      <c r="AO5" s="48">
        <v>1000</v>
      </c>
      <c r="AP5" s="48">
        <v>1500</v>
      </c>
      <c r="AQ5" s="49">
        <v>0.5</v>
      </c>
      <c r="AR5" s="48">
        <v>200</v>
      </c>
      <c r="AS5" s="48">
        <v>250</v>
      </c>
      <c r="AT5" s="49">
        <v>0.25</v>
      </c>
      <c r="AU5" s="48">
        <v>100</v>
      </c>
      <c r="AV5" s="48">
        <v>100</v>
      </c>
      <c r="AW5" s="50">
        <v>0</v>
      </c>
      <c r="AX5" s="48">
        <v>1250</v>
      </c>
      <c r="AY5" s="48">
        <v>1250</v>
      </c>
      <c r="AZ5" s="49">
        <v>0</v>
      </c>
      <c r="BA5" s="48">
        <v>150</v>
      </c>
      <c r="BB5" s="48">
        <v>150</v>
      </c>
      <c r="BC5" s="49">
        <v>0</v>
      </c>
      <c r="BD5" s="48">
        <v>1000</v>
      </c>
      <c r="BE5" s="48">
        <v>1000</v>
      </c>
      <c r="BF5" s="49">
        <v>0</v>
      </c>
      <c r="BG5" s="48">
        <v>3000</v>
      </c>
      <c r="BH5" s="48">
        <v>3000</v>
      </c>
      <c r="BI5" s="49">
        <v>0</v>
      </c>
      <c r="BJ5" s="48">
        <v>50</v>
      </c>
      <c r="BK5" s="48">
        <v>50</v>
      </c>
      <c r="BL5" s="49">
        <v>0</v>
      </c>
      <c r="BM5" s="48">
        <v>1000</v>
      </c>
      <c r="BN5" s="48">
        <v>1000</v>
      </c>
      <c r="BO5" s="49">
        <v>0</v>
      </c>
      <c r="BP5" s="48">
        <v>100</v>
      </c>
      <c r="BQ5" s="48">
        <v>100</v>
      </c>
      <c r="BR5" s="50">
        <v>0</v>
      </c>
      <c r="BS5" s="48">
        <f>SUM(B5,E5,H5,K5,N5,Q5,T5,W5,Z5,AC5,AF5,AI5,AL5,AO5,AX5,BA5,BD5,BG5,BJ5,AU5,AR5,BM5,BP5)</f>
        <v>45325</v>
      </c>
      <c r="BT5" s="48">
        <f>SUM(C5,F5,I5,L5,O5,R5,U5,X5,AA5,AD5,AG5,AJ5,AM5,AP5,AY5,BB5,BE5,BH5,BK5,AV5,AS5,BN5,BQ5)</f>
        <v>46625</v>
      </c>
      <c r="BU5" s="49">
        <f t="shared" ref="BU5:BU19" si="0">IF(OR(BS5=0,BT5=0),"",(BT5-BS5)/BS5)</f>
        <v>2.8681742967457253E-2</v>
      </c>
    </row>
    <row r="6" spans="1:73" s="36" customFormat="1" ht="16.5" x14ac:dyDescent="0.3">
      <c r="A6" s="39" t="s">
        <v>901</v>
      </c>
      <c r="B6" s="48">
        <v>1500</v>
      </c>
      <c r="C6" s="48">
        <v>1500</v>
      </c>
      <c r="D6" s="49">
        <v>0</v>
      </c>
      <c r="E6" s="48">
        <v>1250</v>
      </c>
      <c r="F6" s="48">
        <v>1250</v>
      </c>
      <c r="G6" s="49">
        <v>0</v>
      </c>
      <c r="H6" s="48">
        <v>2500</v>
      </c>
      <c r="I6" s="48">
        <v>3500</v>
      </c>
      <c r="J6" s="49">
        <v>0.4</v>
      </c>
      <c r="K6" s="48">
        <v>5500</v>
      </c>
      <c r="L6" s="48">
        <v>6000</v>
      </c>
      <c r="M6" s="49">
        <v>9.0909090909090912E-2</v>
      </c>
      <c r="N6" s="48">
        <v>3000</v>
      </c>
      <c r="O6" s="48">
        <v>3000</v>
      </c>
      <c r="P6" s="49">
        <v>0</v>
      </c>
      <c r="Q6" s="48">
        <v>12500</v>
      </c>
      <c r="R6" s="48">
        <v>15000</v>
      </c>
      <c r="S6" s="49">
        <v>0.2</v>
      </c>
      <c r="T6" s="48">
        <v>4500</v>
      </c>
      <c r="U6" s="48">
        <v>5000</v>
      </c>
      <c r="V6" s="49">
        <v>0.1111111111111111</v>
      </c>
      <c r="W6" s="48">
        <v>4000</v>
      </c>
      <c r="X6" s="48">
        <v>8000</v>
      </c>
      <c r="Y6" s="49">
        <v>1</v>
      </c>
      <c r="Z6" s="48">
        <v>125</v>
      </c>
      <c r="AA6" s="48">
        <v>250</v>
      </c>
      <c r="AB6" s="49">
        <v>1</v>
      </c>
      <c r="AC6" s="48">
        <v>150</v>
      </c>
      <c r="AD6" s="48">
        <v>250</v>
      </c>
      <c r="AE6" s="49">
        <v>0.66666666666666663</v>
      </c>
      <c r="AF6" s="48">
        <v>350</v>
      </c>
      <c r="AG6" s="48">
        <v>350</v>
      </c>
      <c r="AH6" s="49">
        <v>0</v>
      </c>
      <c r="AI6" s="48">
        <v>250</v>
      </c>
      <c r="AJ6" s="48">
        <v>300</v>
      </c>
      <c r="AK6" s="49">
        <v>0.2</v>
      </c>
      <c r="AL6" s="48">
        <v>150</v>
      </c>
      <c r="AM6" s="48">
        <v>150</v>
      </c>
      <c r="AN6" s="49">
        <v>0</v>
      </c>
      <c r="AO6" s="48">
        <v>3000</v>
      </c>
      <c r="AP6" s="48">
        <v>3000</v>
      </c>
      <c r="AQ6" s="49">
        <v>0</v>
      </c>
      <c r="AR6" s="48">
        <v>220</v>
      </c>
      <c r="AS6" s="48">
        <v>250</v>
      </c>
      <c r="AT6" s="49">
        <v>0.13636363636363641</v>
      </c>
      <c r="AU6" s="48">
        <v>50</v>
      </c>
      <c r="AV6" s="48">
        <v>100</v>
      </c>
      <c r="AW6" s="50">
        <v>1</v>
      </c>
      <c r="AX6" s="48">
        <v>1200</v>
      </c>
      <c r="AY6" s="48">
        <v>1500</v>
      </c>
      <c r="AZ6" s="49">
        <v>0.25</v>
      </c>
      <c r="BA6" s="48">
        <v>125</v>
      </c>
      <c r="BB6" s="48">
        <v>200</v>
      </c>
      <c r="BC6" s="49">
        <v>0.6</v>
      </c>
      <c r="BD6" s="48">
        <v>1000</v>
      </c>
      <c r="BE6" s="48">
        <v>1000</v>
      </c>
      <c r="BF6" s="49">
        <v>0</v>
      </c>
      <c r="BG6" s="48">
        <v>1250</v>
      </c>
      <c r="BH6" s="48">
        <v>1500</v>
      </c>
      <c r="BI6" s="49">
        <v>0.2</v>
      </c>
      <c r="BJ6" s="48">
        <v>50</v>
      </c>
      <c r="BK6" s="48">
        <v>50</v>
      </c>
      <c r="BL6" s="49">
        <v>0</v>
      </c>
      <c r="BM6" s="48">
        <v>865</v>
      </c>
      <c r="BN6" s="48">
        <v>1000</v>
      </c>
      <c r="BO6" s="49">
        <v>0.15606936416184969</v>
      </c>
      <c r="BP6" s="48">
        <v>25</v>
      </c>
      <c r="BQ6" s="48">
        <v>25</v>
      </c>
      <c r="BR6" s="49">
        <v>0</v>
      </c>
      <c r="BS6" s="48">
        <f>SUM(,E6,H6,K6,N6,Q6,T6,W6,Z6,AC6,AF6,AI6,AL6,AO6,AX6,BA6,BD6,BG6,BJ6,AU6,AR6,BM6,BP6)</f>
        <v>42060</v>
      </c>
      <c r="BT6" s="48">
        <f>SUM(F6,I6,L6,O6,R6,U6,X6,AA6,AD6,AG6,AJ6,AM6,AP6,AY6,BB6,BE6,BH6,BK6,AV6,AS6,BN6,BQ6)</f>
        <v>51675</v>
      </c>
      <c r="BU6" s="49">
        <f t="shared" si="0"/>
        <v>0.22860199714693294</v>
      </c>
    </row>
    <row r="7" spans="1:73" s="36" customFormat="1" ht="16.5" x14ac:dyDescent="0.3">
      <c r="A7" s="39" t="s">
        <v>1053</v>
      </c>
      <c r="B7" s="48">
        <v>2500</v>
      </c>
      <c r="C7" s="48">
        <v>3000</v>
      </c>
      <c r="D7" s="49">
        <v>0.2</v>
      </c>
      <c r="E7" s="48">
        <v>1000</v>
      </c>
      <c r="F7" s="48">
        <v>1000</v>
      </c>
      <c r="G7" s="49">
        <v>0</v>
      </c>
      <c r="H7" s="48">
        <v>5000</v>
      </c>
      <c r="I7" s="48">
        <v>10000</v>
      </c>
      <c r="J7" s="49">
        <v>1</v>
      </c>
      <c r="K7" s="48">
        <v>5000</v>
      </c>
      <c r="L7" s="48">
        <v>6500</v>
      </c>
      <c r="M7" s="49">
        <v>0.3</v>
      </c>
      <c r="N7" s="48">
        <v>2500</v>
      </c>
      <c r="O7" s="48">
        <v>3000</v>
      </c>
      <c r="P7" s="49">
        <v>0.2</v>
      </c>
      <c r="Q7" s="48">
        <v>12000</v>
      </c>
      <c r="R7" s="48">
        <v>15000</v>
      </c>
      <c r="S7" s="49">
        <v>0.25</v>
      </c>
      <c r="T7" s="48">
        <v>4500</v>
      </c>
      <c r="U7" s="48">
        <v>6000</v>
      </c>
      <c r="V7" s="49">
        <v>0.33333333333333331</v>
      </c>
      <c r="W7" s="48">
        <v>4000</v>
      </c>
      <c r="X7" s="48">
        <v>6500</v>
      </c>
      <c r="Y7" s="49">
        <v>0.625</v>
      </c>
      <c r="Z7" s="48">
        <v>200</v>
      </c>
      <c r="AA7" s="48">
        <v>400</v>
      </c>
      <c r="AB7" s="49">
        <v>1</v>
      </c>
      <c r="AC7" s="48">
        <v>100</v>
      </c>
      <c r="AD7" s="48">
        <v>150</v>
      </c>
      <c r="AE7" s="49">
        <v>0.5</v>
      </c>
      <c r="AF7" s="48">
        <v>200</v>
      </c>
      <c r="AG7" s="48">
        <v>200</v>
      </c>
      <c r="AH7" s="49">
        <v>0</v>
      </c>
      <c r="AI7" s="48">
        <v>400</v>
      </c>
      <c r="AJ7" s="48">
        <v>500</v>
      </c>
      <c r="AK7" s="49">
        <v>0.25</v>
      </c>
      <c r="AL7" s="48">
        <v>75</v>
      </c>
      <c r="AM7" s="48">
        <v>113</v>
      </c>
      <c r="AN7" s="49">
        <v>0.50666666666666671</v>
      </c>
      <c r="AO7" s="48">
        <v>3000</v>
      </c>
      <c r="AP7" s="48">
        <v>3500</v>
      </c>
      <c r="AQ7" s="49">
        <v>0.16666666666666671</v>
      </c>
      <c r="AR7" s="48">
        <v>100</v>
      </c>
      <c r="AS7" s="48">
        <v>200</v>
      </c>
      <c r="AT7" s="49">
        <v>1</v>
      </c>
      <c r="AU7" s="48">
        <v>75</v>
      </c>
      <c r="AV7" s="48">
        <v>100</v>
      </c>
      <c r="AW7" s="50">
        <v>0.33333333333333331</v>
      </c>
      <c r="AX7" s="48">
        <v>1200</v>
      </c>
      <c r="AY7" s="48">
        <v>1300</v>
      </c>
      <c r="AZ7" s="49">
        <v>8.3333333333333329E-2</v>
      </c>
      <c r="BA7" s="48">
        <v>200</v>
      </c>
      <c r="BB7" s="48">
        <v>200</v>
      </c>
      <c r="BC7" s="49">
        <v>0</v>
      </c>
      <c r="BD7" s="48">
        <v>800</v>
      </c>
      <c r="BE7" s="48">
        <v>1000</v>
      </c>
      <c r="BF7" s="49">
        <v>0.25</v>
      </c>
      <c r="BG7" s="48">
        <v>2000</v>
      </c>
      <c r="BH7" s="48">
        <v>2500</v>
      </c>
      <c r="BI7" s="49">
        <v>0.25</v>
      </c>
      <c r="BJ7" s="48">
        <v>50</v>
      </c>
      <c r="BK7" s="48">
        <v>50</v>
      </c>
      <c r="BL7" s="49">
        <v>0</v>
      </c>
      <c r="BM7" s="48">
        <v>750</v>
      </c>
      <c r="BN7" s="48">
        <v>750</v>
      </c>
      <c r="BO7" s="49">
        <v>0</v>
      </c>
      <c r="BP7" s="48">
        <v>25</v>
      </c>
      <c r="BQ7" s="48">
        <v>25</v>
      </c>
      <c r="BR7" s="49">
        <v>0</v>
      </c>
      <c r="BS7" s="48">
        <f t="shared" ref="BS7:BS16" si="1">SUM(,E7,H7,K7,N7,Q7,T7,W7,Z7,AC7,AF7,AI7,AL7,AO7,AX7,BA7,BD7,BG7,BJ7,AU7,AR7,BM7,BP7)</f>
        <v>43175</v>
      </c>
      <c r="BT7" s="48">
        <f t="shared" ref="BT7:BT16" si="2">SUM(F7,I7,L7,O7,R7,U7,X7,AA7,AD7,AG7,AJ7,AM7,AP7,AY7,BB7,BE7,BH7,BK7,AV7,AS7,BN7,BQ7)</f>
        <v>58988</v>
      </c>
      <c r="BU7" s="49">
        <f t="shared" si="0"/>
        <v>0.3662536189924725</v>
      </c>
    </row>
    <row r="8" spans="1:73" s="36" customFormat="1" ht="16.5" x14ac:dyDescent="0.3">
      <c r="A8" s="39" t="s">
        <v>905</v>
      </c>
      <c r="B8" s="48">
        <v>1500</v>
      </c>
      <c r="C8" s="48">
        <v>2000</v>
      </c>
      <c r="D8" s="49">
        <v>0.33333333333333331</v>
      </c>
      <c r="E8" s="48">
        <v>2222</v>
      </c>
      <c r="F8" s="48">
        <v>2889</v>
      </c>
      <c r="G8" s="49">
        <v>0.30018001800180022</v>
      </c>
      <c r="H8" s="48">
        <v>3500</v>
      </c>
      <c r="I8" s="48">
        <v>5000</v>
      </c>
      <c r="J8" s="49">
        <v>0.4285714285714286</v>
      </c>
      <c r="K8" s="48">
        <v>4000</v>
      </c>
      <c r="L8" s="48">
        <v>7500</v>
      </c>
      <c r="M8" s="49">
        <v>0.875</v>
      </c>
      <c r="N8" s="48">
        <v>1800</v>
      </c>
      <c r="O8" s="48">
        <v>3000</v>
      </c>
      <c r="P8" s="49">
        <v>0.66666666666666663</v>
      </c>
      <c r="Q8" s="48">
        <v>8000</v>
      </c>
      <c r="R8" s="48">
        <v>10000</v>
      </c>
      <c r="S8" s="49">
        <v>0.25</v>
      </c>
      <c r="T8" s="48">
        <v>3000</v>
      </c>
      <c r="U8" s="48">
        <v>4000</v>
      </c>
      <c r="V8" s="49">
        <v>0.33333333333333331</v>
      </c>
      <c r="W8" s="48">
        <v>6000</v>
      </c>
      <c r="X8" s="48">
        <v>7500</v>
      </c>
      <c r="Y8" s="49">
        <v>0.25</v>
      </c>
      <c r="Z8" s="48" t="s">
        <v>941</v>
      </c>
      <c r="AA8" s="48" t="s">
        <v>941</v>
      </c>
      <c r="AB8" s="49"/>
      <c r="AC8" s="48">
        <v>125</v>
      </c>
      <c r="AD8" s="48">
        <v>175</v>
      </c>
      <c r="AE8" s="49">
        <v>0.4</v>
      </c>
      <c r="AF8" s="48">
        <v>375</v>
      </c>
      <c r="AG8" s="48">
        <v>500</v>
      </c>
      <c r="AH8" s="49">
        <v>0.33333333333333331</v>
      </c>
      <c r="AI8" s="48">
        <v>100</v>
      </c>
      <c r="AJ8" s="48">
        <v>150</v>
      </c>
      <c r="AK8" s="49">
        <v>0.5</v>
      </c>
      <c r="AL8" s="48">
        <v>30</v>
      </c>
      <c r="AM8" s="48">
        <v>60</v>
      </c>
      <c r="AN8" s="49">
        <v>1</v>
      </c>
      <c r="AO8" s="48">
        <v>1900</v>
      </c>
      <c r="AP8" s="48">
        <v>2250</v>
      </c>
      <c r="AQ8" s="49">
        <v>0.18421052631578949</v>
      </c>
      <c r="AR8" s="48">
        <v>140</v>
      </c>
      <c r="AS8" s="48">
        <v>200</v>
      </c>
      <c r="AT8" s="49">
        <v>0.4285714285714286</v>
      </c>
      <c r="AU8" s="48">
        <v>45</v>
      </c>
      <c r="AV8" s="48">
        <v>75</v>
      </c>
      <c r="AW8" s="50">
        <v>0.66666666666666663</v>
      </c>
      <c r="AX8" s="48">
        <v>1800</v>
      </c>
      <c r="AY8" s="48">
        <v>2000</v>
      </c>
      <c r="AZ8" s="49">
        <v>0.1111111111111111</v>
      </c>
      <c r="BA8" s="48">
        <v>175</v>
      </c>
      <c r="BB8" s="48">
        <v>275</v>
      </c>
      <c r="BC8" s="49">
        <v>0.5714285714285714</v>
      </c>
      <c r="BD8" s="48">
        <v>1500</v>
      </c>
      <c r="BE8" s="48">
        <v>2000</v>
      </c>
      <c r="BF8" s="49">
        <v>0.33333333333333331</v>
      </c>
      <c r="BG8" s="48">
        <v>2000</v>
      </c>
      <c r="BH8" s="48">
        <v>3500</v>
      </c>
      <c r="BI8" s="49">
        <v>0.75</v>
      </c>
      <c r="BJ8" s="48">
        <v>500</v>
      </c>
      <c r="BK8" s="48">
        <v>500</v>
      </c>
      <c r="BL8" s="49">
        <v>0</v>
      </c>
      <c r="BM8" s="48">
        <v>1100</v>
      </c>
      <c r="BN8" s="48">
        <v>1300</v>
      </c>
      <c r="BO8" s="49">
        <v>0.1818181818181818</v>
      </c>
      <c r="BP8" s="48" t="s">
        <v>941</v>
      </c>
      <c r="BQ8" s="48" t="s">
        <v>941</v>
      </c>
      <c r="BR8" s="49"/>
      <c r="BS8" s="48">
        <f t="shared" si="1"/>
        <v>38312</v>
      </c>
      <c r="BT8" s="48">
        <f t="shared" si="2"/>
        <v>52874</v>
      </c>
      <c r="BU8" s="49">
        <f t="shared" si="0"/>
        <v>0.38008978910002089</v>
      </c>
    </row>
    <row r="9" spans="1:73" s="36" customFormat="1" ht="16.5" x14ac:dyDescent="0.3">
      <c r="A9" s="39" t="s">
        <v>902</v>
      </c>
      <c r="B9" s="48">
        <v>1500</v>
      </c>
      <c r="C9" s="48">
        <v>1500</v>
      </c>
      <c r="D9" s="49">
        <v>0</v>
      </c>
      <c r="E9" s="48">
        <v>1500</v>
      </c>
      <c r="F9" s="48">
        <v>2000</v>
      </c>
      <c r="G9" s="49">
        <v>0.33333333333333331</v>
      </c>
      <c r="H9" s="48">
        <v>3000</v>
      </c>
      <c r="I9" s="48">
        <v>3000</v>
      </c>
      <c r="J9" s="49">
        <v>0</v>
      </c>
      <c r="K9" s="48">
        <v>6000</v>
      </c>
      <c r="L9" s="48">
        <v>6000</v>
      </c>
      <c r="M9" s="49">
        <v>0</v>
      </c>
      <c r="N9" s="48">
        <v>2500</v>
      </c>
      <c r="O9" s="48">
        <v>2500</v>
      </c>
      <c r="P9" s="49">
        <v>0</v>
      </c>
      <c r="Q9" s="48">
        <v>15000</v>
      </c>
      <c r="R9" s="48">
        <v>15000</v>
      </c>
      <c r="S9" s="49">
        <v>0</v>
      </c>
      <c r="T9" s="48">
        <v>3000</v>
      </c>
      <c r="U9" s="48">
        <v>3000</v>
      </c>
      <c r="V9" s="49">
        <v>0</v>
      </c>
      <c r="W9" s="48">
        <v>7000</v>
      </c>
      <c r="X9" s="48">
        <v>7000</v>
      </c>
      <c r="Y9" s="49">
        <v>0</v>
      </c>
      <c r="Z9" s="48">
        <v>150</v>
      </c>
      <c r="AA9" s="48">
        <v>150</v>
      </c>
      <c r="AB9" s="49">
        <v>0</v>
      </c>
      <c r="AC9" s="48">
        <v>150</v>
      </c>
      <c r="AD9" s="48">
        <v>200</v>
      </c>
      <c r="AE9" s="49">
        <v>0.33333333333333331</v>
      </c>
      <c r="AF9" s="48">
        <v>300</v>
      </c>
      <c r="AG9" s="48">
        <v>300</v>
      </c>
      <c r="AH9" s="49">
        <v>0</v>
      </c>
      <c r="AI9" s="48">
        <v>150</v>
      </c>
      <c r="AJ9" s="48">
        <v>200</v>
      </c>
      <c r="AK9" s="49">
        <v>0.33333333333333331</v>
      </c>
      <c r="AL9" s="48">
        <v>150</v>
      </c>
      <c r="AM9" s="48">
        <v>200</v>
      </c>
      <c r="AN9" s="49">
        <v>0.33333333333333331</v>
      </c>
      <c r="AO9" s="48">
        <v>3000</v>
      </c>
      <c r="AP9" s="48">
        <v>3000</v>
      </c>
      <c r="AQ9" s="49">
        <v>0</v>
      </c>
      <c r="AR9" s="48">
        <v>250</v>
      </c>
      <c r="AS9" s="48">
        <v>250</v>
      </c>
      <c r="AT9" s="49">
        <v>0</v>
      </c>
      <c r="AU9" s="48">
        <v>100</v>
      </c>
      <c r="AV9" s="48">
        <v>100</v>
      </c>
      <c r="AW9" s="50">
        <v>0</v>
      </c>
      <c r="AX9" s="48">
        <v>1300</v>
      </c>
      <c r="AY9" s="48">
        <v>1300</v>
      </c>
      <c r="AZ9" s="49">
        <v>0</v>
      </c>
      <c r="BA9" s="48">
        <v>200</v>
      </c>
      <c r="BB9" s="48">
        <v>200</v>
      </c>
      <c r="BC9" s="49">
        <v>0</v>
      </c>
      <c r="BD9" s="48">
        <v>1000</v>
      </c>
      <c r="BE9" s="48">
        <v>1000</v>
      </c>
      <c r="BF9" s="49">
        <v>0</v>
      </c>
      <c r="BG9" s="48">
        <v>3000</v>
      </c>
      <c r="BH9" s="48">
        <v>3000</v>
      </c>
      <c r="BI9" s="49">
        <v>0</v>
      </c>
      <c r="BJ9" s="48">
        <v>50</v>
      </c>
      <c r="BK9" s="48">
        <v>50</v>
      </c>
      <c r="BL9" s="49">
        <v>0</v>
      </c>
      <c r="BM9" s="48">
        <v>700</v>
      </c>
      <c r="BN9" s="48">
        <v>700</v>
      </c>
      <c r="BO9" s="49">
        <v>0</v>
      </c>
      <c r="BP9" s="48">
        <v>25</v>
      </c>
      <c r="BQ9" s="48">
        <v>25</v>
      </c>
      <c r="BR9" s="49">
        <v>0</v>
      </c>
      <c r="BS9" s="48">
        <f t="shared" si="1"/>
        <v>48525</v>
      </c>
      <c r="BT9" s="48">
        <f t="shared" si="2"/>
        <v>49175</v>
      </c>
      <c r="BU9" s="49">
        <f t="shared" si="0"/>
        <v>1.3395157135497167E-2</v>
      </c>
    </row>
    <row r="10" spans="1:73" s="36" customFormat="1" ht="16.5" x14ac:dyDescent="0.3">
      <c r="A10" s="39" t="s">
        <v>927</v>
      </c>
      <c r="B10" s="48">
        <v>1000</v>
      </c>
      <c r="C10" s="48">
        <v>1000</v>
      </c>
      <c r="D10" s="49">
        <v>0</v>
      </c>
      <c r="E10" s="48">
        <v>1000</v>
      </c>
      <c r="F10" s="48">
        <v>1000</v>
      </c>
      <c r="G10" s="49">
        <v>0</v>
      </c>
      <c r="H10" s="48">
        <v>3000</v>
      </c>
      <c r="I10" s="48">
        <v>3000</v>
      </c>
      <c r="J10" s="49">
        <v>0</v>
      </c>
      <c r="K10" s="48">
        <v>4500</v>
      </c>
      <c r="L10" s="48">
        <v>4500</v>
      </c>
      <c r="M10" s="49">
        <v>0</v>
      </c>
      <c r="N10" s="48">
        <v>3000</v>
      </c>
      <c r="O10" s="48">
        <v>3000</v>
      </c>
      <c r="P10" s="49">
        <v>0</v>
      </c>
      <c r="Q10" s="48" t="s">
        <v>941</v>
      </c>
      <c r="R10" s="48" t="s">
        <v>941</v>
      </c>
      <c r="S10" s="49"/>
      <c r="T10" s="48">
        <v>2500</v>
      </c>
      <c r="U10" s="48">
        <v>2500</v>
      </c>
      <c r="V10" s="49">
        <v>0</v>
      </c>
      <c r="W10" s="48" t="s">
        <v>941</v>
      </c>
      <c r="X10" s="48" t="s">
        <v>941</v>
      </c>
      <c r="Y10" s="49"/>
      <c r="Z10" s="48">
        <v>200</v>
      </c>
      <c r="AA10" s="48">
        <v>200</v>
      </c>
      <c r="AB10" s="49">
        <v>0</v>
      </c>
      <c r="AC10" s="48">
        <v>300</v>
      </c>
      <c r="AD10" s="48">
        <v>300</v>
      </c>
      <c r="AE10" s="49">
        <v>0</v>
      </c>
      <c r="AF10" s="48">
        <v>400</v>
      </c>
      <c r="AG10" s="48">
        <v>400</v>
      </c>
      <c r="AH10" s="49">
        <v>0</v>
      </c>
      <c r="AI10" s="48">
        <v>250</v>
      </c>
      <c r="AJ10" s="48">
        <v>250</v>
      </c>
      <c r="AK10" s="49">
        <v>0</v>
      </c>
      <c r="AL10" s="48">
        <v>500</v>
      </c>
      <c r="AM10" s="48">
        <v>500</v>
      </c>
      <c r="AN10" s="49">
        <v>0</v>
      </c>
      <c r="AO10" s="48">
        <v>1000</v>
      </c>
      <c r="AP10" s="48">
        <v>1000</v>
      </c>
      <c r="AQ10" s="49">
        <v>0</v>
      </c>
      <c r="AR10" s="48">
        <v>250</v>
      </c>
      <c r="AS10" s="48">
        <v>250</v>
      </c>
      <c r="AT10" s="49">
        <v>0</v>
      </c>
      <c r="AU10" s="48">
        <v>100</v>
      </c>
      <c r="AV10" s="48">
        <v>100</v>
      </c>
      <c r="AW10" s="50">
        <v>0</v>
      </c>
      <c r="AX10" s="48">
        <v>1200</v>
      </c>
      <c r="AY10" s="48">
        <v>1250</v>
      </c>
      <c r="AZ10" s="49">
        <v>4.1666666666666657E-2</v>
      </c>
      <c r="BA10" s="48">
        <v>250</v>
      </c>
      <c r="BB10" s="48">
        <v>250</v>
      </c>
      <c r="BC10" s="49">
        <v>0</v>
      </c>
      <c r="BD10" s="48">
        <v>1000</v>
      </c>
      <c r="BE10" s="48">
        <v>1000</v>
      </c>
      <c r="BF10" s="49">
        <v>0</v>
      </c>
      <c r="BG10" s="48">
        <v>2500</v>
      </c>
      <c r="BH10" s="48">
        <v>2500</v>
      </c>
      <c r="BI10" s="49">
        <v>0</v>
      </c>
      <c r="BJ10" s="48">
        <v>50</v>
      </c>
      <c r="BK10" s="48">
        <v>50</v>
      </c>
      <c r="BL10" s="49">
        <v>0</v>
      </c>
      <c r="BM10" s="48">
        <v>750</v>
      </c>
      <c r="BN10" s="48">
        <v>750</v>
      </c>
      <c r="BO10" s="49">
        <v>0</v>
      </c>
      <c r="BP10" s="48">
        <v>10</v>
      </c>
      <c r="BQ10" s="48">
        <v>10</v>
      </c>
      <c r="BR10" s="49">
        <v>0</v>
      </c>
      <c r="BS10" s="48">
        <f t="shared" si="1"/>
        <v>22760</v>
      </c>
      <c r="BT10" s="48">
        <f t="shared" si="2"/>
        <v>22810</v>
      </c>
      <c r="BU10" s="49">
        <f t="shared" si="0"/>
        <v>2.1968365553602814E-3</v>
      </c>
    </row>
    <row r="11" spans="1:73" s="36" customFormat="1" ht="16.5" x14ac:dyDescent="0.3">
      <c r="A11" s="39" t="s">
        <v>928</v>
      </c>
      <c r="B11" s="48">
        <v>1500</v>
      </c>
      <c r="C11" s="48">
        <v>1500</v>
      </c>
      <c r="D11" s="49">
        <v>0</v>
      </c>
      <c r="E11" s="48">
        <v>1500</v>
      </c>
      <c r="F11" s="48">
        <v>1500</v>
      </c>
      <c r="G11" s="49">
        <v>0</v>
      </c>
      <c r="H11" s="48">
        <v>4500</v>
      </c>
      <c r="I11" s="48">
        <v>5000</v>
      </c>
      <c r="J11" s="49">
        <v>0.1111111111111111</v>
      </c>
      <c r="K11" s="48">
        <v>4000</v>
      </c>
      <c r="L11" s="48">
        <v>4000</v>
      </c>
      <c r="M11" s="49">
        <v>0</v>
      </c>
      <c r="N11" s="48">
        <v>2500</v>
      </c>
      <c r="O11" s="48">
        <v>2500</v>
      </c>
      <c r="P11" s="49">
        <v>0</v>
      </c>
      <c r="Q11" s="48">
        <v>10000</v>
      </c>
      <c r="R11" s="48">
        <v>12000</v>
      </c>
      <c r="S11" s="49">
        <v>0.2</v>
      </c>
      <c r="T11" s="48">
        <v>5000</v>
      </c>
      <c r="U11" s="48">
        <v>5000</v>
      </c>
      <c r="V11" s="49">
        <v>0</v>
      </c>
      <c r="W11" s="48">
        <v>3500</v>
      </c>
      <c r="X11" s="48">
        <v>4500</v>
      </c>
      <c r="Y11" s="49">
        <v>0.2857142857142857</v>
      </c>
      <c r="Z11" s="48">
        <v>250</v>
      </c>
      <c r="AA11" s="48">
        <v>300</v>
      </c>
      <c r="AB11" s="49">
        <v>0.2</v>
      </c>
      <c r="AC11" s="48">
        <v>280</v>
      </c>
      <c r="AD11" s="48">
        <v>280</v>
      </c>
      <c r="AE11" s="49">
        <v>0</v>
      </c>
      <c r="AF11" s="48">
        <v>300</v>
      </c>
      <c r="AG11" s="48">
        <v>300</v>
      </c>
      <c r="AH11" s="49">
        <v>0</v>
      </c>
      <c r="AI11" s="48">
        <v>200</v>
      </c>
      <c r="AJ11" s="48">
        <v>250</v>
      </c>
      <c r="AK11" s="49">
        <v>0.25</v>
      </c>
      <c r="AL11" s="48">
        <v>100</v>
      </c>
      <c r="AM11" s="48">
        <v>100</v>
      </c>
      <c r="AN11" s="49">
        <v>0</v>
      </c>
      <c r="AO11" s="48">
        <v>3000</v>
      </c>
      <c r="AP11" s="48">
        <v>3000</v>
      </c>
      <c r="AQ11" s="49">
        <v>0</v>
      </c>
      <c r="AR11" s="48">
        <v>150</v>
      </c>
      <c r="AS11" s="48">
        <v>200</v>
      </c>
      <c r="AT11" s="49">
        <v>0.33333333333333331</v>
      </c>
      <c r="AU11" s="48">
        <v>50</v>
      </c>
      <c r="AV11" s="48">
        <v>50</v>
      </c>
      <c r="AW11" s="50">
        <v>0</v>
      </c>
      <c r="AX11" s="48">
        <v>1200</v>
      </c>
      <c r="AY11" s="48">
        <v>1250</v>
      </c>
      <c r="AZ11" s="49">
        <v>4.1666666666666657E-2</v>
      </c>
      <c r="BA11" s="48">
        <v>200</v>
      </c>
      <c r="BB11" s="48">
        <v>200</v>
      </c>
      <c r="BC11" s="49">
        <v>0</v>
      </c>
      <c r="BD11" s="48">
        <v>1000</v>
      </c>
      <c r="BE11" s="48">
        <v>1000</v>
      </c>
      <c r="BF11" s="49">
        <v>0</v>
      </c>
      <c r="BG11" s="48">
        <v>2500</v>
      </c>
      <c r="BH11" s="48">
        <v>2500</v>
      </c>
      <c r="BI11" s="49">
        <v>0</v>
      </c>
      <c r="BJ11" s="48">
        <v>50</v>
      </c>
      <c r="BK11" s="48">
        <v>100</v>
      </c>
      <c r="BL11" s="49">
        <v>1</v>
      </c>
      <c r="BM11" s="48">
        <v>700</v>
      </c>
      <c r="BN11" s="48">
        <v>700</v>
      </c>
      <c r="BO11" s="49">
        <v>0</v>
      </c>
      <c r="BP11" s="48">
        <v>25</v>
      </c>
      <c r="BQ11" s="48">
        <v>25</v>
      </c>
      <c r="BR11" s="49">
        <v>0</v>
      </c>
      <c r="BS11" s="48">
        <f t="shared" si="1"/>
        <v>41005</v>
      </c>
      <c r="BT11" s="48">
        <f t="shared" si="2"/>
        <v>44755</v>
      </c>
      <c r="BU11" s="49">
        <f t="shared" si="0"/>
        <v>9.1452261919278133E-2</v>
      </c>
    </row>
    <row r="12" spans="1:73" s="36" customFormat="1" ht="16.5" x14ac:dyDescent="0.3">
      <c r="A12" s="39" t="s">
        <v>929</v>
      </c>
      <c r="B12" s="48">
        <v>2000</v>
      </c>
      <c r="C12" s="48">
        <v>2000</v>
      </c>
      <c r="D12" s="49">
        <v>0</v>
      </c>
      <c r="E12" s="48">
        <v>1400</v>
      </c>
      <c r="F12" s="48">
        <v>1500</v>
      </c>
      <c r="G12" s="49">
        <v>7.1428571428571425E-2</v>
      </c>
      <c r="H12" s="48">
        <v>3000</v>
      </c>
      <c r="I12" s="48">
        <v>3000</v>
      </c>
      <c r="J12" s="49">
        <v>0</v>
      </c>
      <c r="K12" s="48">
        <v>5000</v>
      </c>
      <c r="L12" s="48">
        <v>5000</v>
      </c>
      <c r="M12" s="49">
        <v>0</v>
      </c>
      <c r="N12" s="48">
        <v>3500</v>
      </c>
      <c r="O12" s="48">
        <v>3500</v>
      </c>
      <c r="P12" s="49">
        <v>0</v>
      </c>
      <c r="Q12" s="48">
        <v>14000</v>
      </c>
      <c r="R12" s="48">
        <v>14000</v>
      </c>
      <c r="S12" s="49">
        <v>0</v>
      </c>
      <c r="T12" s="48" t="s">
        <v>941</v>
      </c>
      <c r="U12" s="48" t="s">
        <v>941</v>
      </c>
      <c r="V12" s="49"/>
      <c r="W12" s="48" t="s">
        <v>941</v>
      </c>
      <c r="X12" s="48" t="s">
        <v>941</v>
      </c>
      <c r="Y12" s="49"/>
      <c r="Z12" s="48">
        <v>200</v>
      </c>
      <c r="AA12" s="48">
        <v>200</v>
      </c>
      <c r="AB12" s="49">
        <v>0</v>
      </c>
      <c r="AC12" s="48">
        <v>500</v>
      </c>
      <c r="AD12" s="48">
        <v>500</v>
      </c>
      <c r="AE12" s="49">
        <v>0</v>
      </c>
      <c r="AF12" s="48">
        <v>250</v>
      </c>
      <c r="AG12" s="48">
        <v>250</v>
      </c>
      <c r="AH12" s="49">
        <v>0</v>
      </c>
      <c r="AI12" s="48">
        <v>450</v>
      </c>
      <c r="AJ12" s="48">
        <v>450</v>
      </c>
      <c r="AK12" s="49">
        <v>0</v>
      </c>
      <c r="AL12" s="48">
        <v>100</v>
      </c>
      <c r="AM12" s="48">
        <v>100</v>
      </c>
      <c r="AN12" s="49">
        <v>0</v>
      </c>
      <c r="AO12" s="48">
        <v>3000</v>
      </c>
      <c r="AP12" s="48">
        <v>3000</v>
      </c>
      <c r="AQ12" s="49">
        <v>0</v>
      </c>
      <c r="AR12" s="48">
        <v>200</v>
      </c>
      <c r="AS12" s="48">
        <v>200</v>
      </c>
      <c r="AT12" s="49">
        <v>0</v>
      </c>
      <c r="AU12" s="48">
        <v>150</v>
      </c>
      <c r="AV12" s="48">
        <v>150</v>
      </c>
      <c r="AW12" s="50">
        <v>0</v>
      </c>
      <c r="AX12" s="48">
        <v>2000</v>
      </c>
      <c r="AY12" s="48">
        <v>2000</v>
      </c>
      <c r="AZ12" s="49">
        <v>0</v>
      </c>
      <c r="BA12" s="48">
        <v>250</v>
      </c>
      <c r="BB12" s="48">
        <v>250</v>
      </c>
      <c r="BC12" s="49">
        <v>0</v>
      </c>
      <c r="BD12" s="48">
        <v>2000</v>
      </c>
      <c r="BE12" s="48">
        <v>2000</v>
      </c>
      <c r="BF12" s="49">
        <v>0</v>
      </c>
      <c r="BG12" s="48">
        <v>2500</v>
      </c>
      <c r="BH12" s="48">
        <v>2500</v>
      </c>
      <c r="BI12" s="49">
        <v>0</v>
      </c>
      <c r="BJ12" s="48">
        <v>100</v>
      </c>
      <c r="BK12" s="48">
        <v>100</v>
      </c>
      <c r="BL12" s="49">
        <v>0</v>
      </c>
      <c r="BM12" s="48">
        <v>1000</v>
      </c>
      <c r="BN12" s="48">
        <v>1000</v>
      </c>
      <c r="BO12" s="49">
        <v>0</v>
      </c>
      <c r="BP12" s="48">
        <v>100</v>
      </c>
      <c r="BQ12" s="48">
        <v>100</v>
      </c>
      <c r="BR12" s="49">
        <v>0</v>
      </c>
      <c r="BS12" s="48">
        <f t="shared" si="1"/>
        <v>39700</v>
      </c>
      <c r="BT12" s="48">
        <f t="shared" si="2"/>
        <v>39800</v>
      </c>
      <c r="BU12" s="49">
        <f t="shared" si="0"/>
        <v>2.5188916876574307E-3</v>
      </c>
    </row>
    <row r="13" spans="1:73" s="36" customFormat="1" ht="16.5" x14ac:dyDescent="0.3">
      <c r="A13" s="39" t="s">
        <v>1893</v>
      </c>
      <c r="B13" s="48">
        <v>500</v>
      </c>
      <c r="C13" s="48">
        <v>1000</v>
      </c>
      <c r="D13" s="49">
        <v>1</v>
      </c>
      <c r="E13" s="48">
        <v>1000</v>
      </c>
      <c r="F13" s="48">
        <v>1200</v>
      </c>
      <c r="G13" s="49">
        <v>0.2</v>
      </c>
      <c r="H13" s="48">
        <v>2000</v>
      </c>
      <c r="I13" s="48">
        <v>3000</v>
      </c>
      <c r="J13" s="49">
        <v>0.5</v>
      </c>
      <c r="K13" s="48">
        <v>3500</v>
      </c>
      <c r="L13" s="48">
        <v>4500</v>
      </c>
      <c r="M13" s="49">
        <v>0.2857142857142857</v>
      </c>
      <c r="N13" s="48">
        <v>3000</v>
      </c>
      <c r="O13" s="48">
        <v>3500</v>
      </c>
      <c r="P13" s="49">
        <v>0.16666666666666671</v>
      </c>
      <c r="Q13" s="48">
        <v>10000</v>
      </c>
      <c r="R13" s="48">
        <v>15000</v>
      </c>
      <c r="S13" s="49">
        <v>0.5</v>
      </c>
      <c r="T13" s="48">
        <v>3000</v>
      </c>
      <c r="U13" s="48">
        <v>3500</v>
      </c>
      <c r="V13" s="49">
        <v>0.16666666666666671</v>
      </c>
      <c r="W13" s="48">
        <v>5000</v>
      </c>
      <c r="X13" s="48">
        <v>5000</v>
      </c>
      <c r="Y13" s="49">
        <v>0</v>
      </c>
      <c r="Z13" s="48">
        <v>44</v>
      </c>
      <c r="AA13" s="48">
        <v>50</v>
      </c>
      <c r="AB13" s="49">
        <v>0.13636363636363641</v>
      </c>
      <c r="AC13" s="48">
        <v>61</v>
      </c>
      <c r="AD13" s="48">
        <v>102</v>
      </c>
      <c r="AE13" s="49">
        <v>0.67213114754098358</v>
      </c>
      <c r="AF13" s="48">
        <v>261</v>
      </c>
      <c r="AG13" s="48">
        <v>400</v>
      </c>
      <c r="AH13" s="49">
        <v>0.53256704980842917</v>
      </c>
      <c r="AI13" s="48">
        <v>397</v>
      </c>
      <c r="AJ13" s="48">
        <v>424</v>
      </c>
      <c r="AK13" s="49">
        <v>6.8010075566750636E-2</v>
      </c>
      <c r="AL13" s="48">
        <v>74</v>
      </c>
      <c r="AM13" s="48">
        <v>100</v>
      </c>
      <c r="AN13" s="49">
        <v>0.35135135135135143</v>
      </c>
      <c r="AO13" s="48">
        <v>1000</v>
      </c>
      <c r="AP13" s="48">
        <v>1000</v>
      </c>
      <c r="AQ13" s="49">
        <v>0</v>
      </c>
      <c r="AR13" s="48">
        <v>150</v>
      </c>
      <c r="AS13" s="48">
        <v>200</v>
      </c>
      <c r="AT13" s="49">
        <v>0.33333333333333331</v>
      </c>
      <c r="AU13" s="48">
        <v>67</v>
      </c>
      <c r="AV13" s="48">
        <v>113</v>
      </c>
      <c r="AW13" s="50">
        <v>0.68656716417910446</v>
      </c>
      <c r="AX13" s="48">
        <v>1200</v>
      </c>
      <c r="AY13" s="48">
        <v>1500</v>
      </c>
      <c r="AZ13" s="49">
        <v>0.25</v>
      </c>
      <c r="BA13" s="48">
        <v>150</v>
      </c>
      <c r="BB13" s="48">
        <v>200</v>
      </c>
      <c r="BC13" s="49">
        <v>0.33333333333333331</v>
      </c>
      <c r="BD13" s="48">
        <v>1500</v>
      </c>
      <c r="BE13" s="48">
        <v>2000</v>
      </c>
      <c r="BF13" s="49">
        <v>0.33333333333333331</v>
      </c>
      <c r="BG13" s="48">
        <v>2000</v>
      </c>
      <c r="BH13" s="48">
        <v>3000</v>
      </c>
      <c r="BI13" s="49">
        <v>0.5</v>
      </c>
      <c r="BJ13" s="48">
        <v>50</v>
      </c>
      <c r="BK13" s="48">
        <v>50</v>
      </c>
      <c r="BL13" s="49">
        <v>0</v>
      </c>
      <c r="BM13" s="48">
        <v>1100</v>
      </c>
      <c r="BN13" s="48">
        <v>1100</v>
      </c>
      <c r="BO13" s="49">
        <v>0</v>
      </c>
      <c r="BP13" s="48">
        <v>25</v>
      </c>
      <c r="BQ13" s="48">
        <v>50</v>
      </c>
      <c r="BR13" s="49">
        <v>1</v>
      </c>
      <c r="BS13" s="48">
        <f t="shared" si="1"/>
        <v>35579</v>
      </c>
      <c r="BT13" s="48">
        <f t="shared" si="2"/>
        <v>45989</v>
      </c>
      <c r="BU13" s="49">
        <f t="shared" si="0"/>
        <v>0.29258832457348438</v>
      </c>
    </row>
    <row r="14" spans="1:73" s="36" customFormat="1" ht="16.5" x14ac:dyDescent="0.3">
      <c r="A14" s="39" t="s">
        <v>874</v>
      </c>
      <c r="B14" s="48">
        <v>1000</v>
      </c>
      <c r="C14" s="48">
        <v>1500</v>
      </c>
      <c r="D14" s="49">
        <v>0.5</v>
      </c>
      <c r="E14" s="48">
        <v>2000</v>
      </c>
      <c r="F14" s="48">
        <v>2000</v>
      </c>
      <c r="G14" s="49">
        <v>0</v>
      </c>
      <c r="H14" s="48">
        <v>3000</v>
      </c>
      <c r="I14" s="48">
        <v>3000</v>
      </c>
      <c r="J14" s="49">
        <v>0</v>
      </c>
      <c r="K14" s="48">
        <v>7500</v>
      </c>
      <c r="L14" s="48">
        <v>8000</v>
      </c>
      <c r="M14" s="49">
        <v>6.6666666666666666E-2</v>
      </c>
      <c r="N14" s="48">
        <v>4000</v>
      </c>
      <c r="O14" s="48">
        <v>4000</v>
      </c>
      <c r="P14" s="49">
        <v>0</v>
      </c>
      <c r="Q14" s="48">
        <v>12000</v>
      </c>
      <c r="R14" s="48">
        <v>12000</v>
      </c>
      <c r="S14" s="49">
        <v>0</v>
      </c>
      <c r="T14" s="48">
        <v>6000</v>
      </c>
      <c r="U14" s="48">
        <v>6000</v>
      </c>
      <c r="V14" s="49">
        <v>0</v>
      </c>
      <c r="W14" s="48">
        <v>7000</v>
      </c>
      <c r="X14" s="48">
        <v>7000</v>
      </c>
      <c r="Y14" s="49">
        <v>0</v>
      </c>
      <c r="Z14" s="48">
        <v>88</v>
      </c>
      <c r="AA14" s="48">
        <v>88</v>
      </c>
      <c r="AB14" s="49">
        <v>0</v>
      </c>
      <c r="AC14" s="48">
        <v>50</v>
      </c>
      <c r="AD14" s="48">
        <v>50</v>
      </c>
      <c r="AE14" s="49">
        <v>0</v>
      </c>
      <c r="AF14" s="48">
        <v>500</v>
      </c>
      <c r="AG14" s="48">
        <v>500</v>
      </c>
      <c r="AH14" s="49">
        <v>0</v>
      </c>
      <c r="AI14" s="48">
        <v>300</v>
      </c>
      <c r="AJ14" s="48">
        <v>300</v>
      </c>
      <c r="AK14" s="49">
        <v>0</v>
      </c>
      <c r="AL14" s="48">
        <v>210</v>
      </c>
      <c r="AM14" s="48">
        <v>210</v>
      </c>
      <c r="AN14" s="49">
        <v>0</v>
      </c>
      <c r="AO14" s="48">
        <v>1500</v>
      </c>
      <c r="AP14" s="48">
        <v>1500</v>
      </c>
      <c r="AQ14" s="49">
        <v>0</v>
      </c>
      <c r="AR14" s="48">
        <v>200</v>
      </c>
      <c r="AS14" s="48">
        <v>300</v>
      </c>
      <c r="AT14" s="49">
        <v>0.5</v>
      </c>
      <c r="AU14" s="48">
        <v>120</v>
      </c>
      <c r="AV14" s="48">
        <v>120</v>
      </c>
      <c r="AW14" s="50">
        <v>0</v>
      </c>
      <c r="AX14" s="48">
        <v>2500</v>
      </c>
      <c r="AY14" s="48">
        <v>2500</v>
      </c>
      <c r="AZ14" s="49">
        <v>0</v>
      </c>
      <c r="BA14" s="48">
        <v>250</v>
      </c>
      <c r="BB14" s="48">
        <v>250</v>
      </c>
      <c r="BC14" s="49">
        <v>0</v>
      </c>
      <c r="BD14" s="48">
        <v>2000</v>
      </c>
      <c r="BE14" s="48">
        <v>2000</v>
      </c>
      <c r="BF14" s="49">
        <v>0</v>
      </c>
      <c r="BG14" s="48">
        <v>3000</v>
      </c>
      <c r="BH14" s="48">
        <v>3000</v>
      </c>
      <c r="BI14" s="49">
        <v>0</v>
      </c>
      <c r="BJ14" s="48">
        <v>50</v>
      </c>
      <c r="BK14" s="48">
        <v>50</v>
      </c>
      <c r="BL14" s="49">
        <v>0</v>
      </c>
      <c r="BM14" s="48">
        <v>1500</v>
      </c>
      <c r="BN14" s="48">
        <v>1500</v>
      </c>
      <c r="BO14" s="49">
        <v>0</v>
      </c>
      <c r="BP14" s="48">
        <v>25</v>
      </c>
      <c r="BQ14" s="48">
        <v>50</v>
      </c>
      <c r="BR14" s="49">
        <v>1</v>
      </c>
      <c r="BS14" s="48">
        <f t="shared" si="1"/>
        <v>53793</v>
      </c>
      <c r="BT14" s="48">
        <f t="shared" si="2"/>
        <v>54418</v>
      </c>
      <c r="BU14" s="49">
        <f t="shared" si="0"/>
        <v>1.1618612087074527E-2</v>
      </c>
    </row>
    <row r="15" spans="1:73" s="36" customFormat="1" ht="16.5" x14ac:dyDescent="0.3">
      <c r="A15" s="39" t="s">
        <v>930</v>
      </c>
      <c r="B15" s="48">
        <v>1000</v>
      </c>
      <c r="C15" s="48">
        <v>1000</v>
      </c>
      <c r="D15" s="49">
        <v>0</v>
      </c>
      <c r="E15" s="48">
        <v>2000</v>
      </c>
      <c r="F15" s="48">
        <v>2000</v>
      </c>
      <c r="G15" s="49">
        <v>0</v>
      </c>
      <c r="H15" s="48">
        <v>6000</v>
      </c>
      <c r="I15" s="48">
        <v>6500</v>
      </c>
      <c r="J15" s="49">
        <v>8.3333333333333329E-2</v>
      </c>
      <c r="K15" s="48">
        <v>6000</v>
      </c>
      <c r="L15" s="48">
        <v>6500</v>
      </c>
      <c r="M15" s="49">
        <v>8.3333333333333329E-2</v>
      </c>
      <c r="N15" s="48">
        <v>3000</v>
      </c>
      <c r="O15" s="48">
        <v>3500</v>
      </c>
      <c r="P15" s="49">
        <v>0.16666666666666671</v>
      </c>
      <c r="Q15" s="48">
        <v>13000</v>
      </c>
      <c r="R15" s="48">
        <v>13000</v>
      </c>
      <c r="S15" s="49">
        <v>0</v>
      </c>
      <c r="T15" s="48" t="s">
        <v>941</v>
      </c>
      <c r="U15" s="48" t="s">
        <v>941</v>
      </c>
      <c r="V15" s="49"/>
      <c r="W15" s="48">
        <v>7500</v>
      </c>
      <c r="X15" s="48">
        <v>8000</v>
      </c>
      <c r="Y15" s="49">
        <v>6.6666666666666666E-2</v>
      </c>
      <c r="Z15" s="48">
        <v>125</v>
      </c>
      <c r="AA15" s="48">
        <v>125</v>
      </c>
      <c r="AB15" s="49">
        <v>0</v>
      </c>
      <c r="AC15" s="48">
        <v>125</v>
      </c>
      <c r="AD15" s="48">
        <v>125</v>
      </c>
      <c r="AE15" s="49">
        <v>0</v>
      </c>
      <c r="AF15" s="48">
        <v>500</v>
      </c>
      <c r="AG15" s="48">
        <v>600</v>
      </c>
      <c r="AH15" s="49">
        <v>0.2</v>
      </c>
      <c r="AI15" s="48">
        <v>500</v>
      </c>
      <c r="AJ15" s="48">
        <v>500</v>
      </c>
      <c r="AK15" s="49">
        <v>0</v>
      </c>
      <c r="AL15" s="48">
        <v>150</v>
      </c>
      <c r="AM15" s="48">
        <v>200</v>
      </c>
      <c r="AN15" s="49">
        <v>0.33333333333333331</v>
      </c>
      <c r="AO15" s="48">
        <v>1000</v>
      </c>
      <c r="AP15" s="48">
        <v>1000</v>
      </c>
      <c r="AQ15" s="49">
        <v>0</v>
      </c>
      <c r="AR15" s="48">
        <v>200</v>
      </c>
      <c r="AS15" s="48">
        <v>250</v>
      </c>
      <c r="AT15" s="49">
        <v>0.25</v>
      </c>
      <c r="AU15" s="48">
        <v>100</v>
      </c>
      <c r="AV15" s="48">
        <v>150</v>
      </c>
      <c r="AW15" s="50">
        <v>0.5</v>
      </c>
      <c r="AX15" s="48">
        <v>1300</v>
      </c>
      <c r="AY15" s="48">
        <v>1600</v>
      </c>
      <c r="AZ15" s="49">
        <v>0.23076923076923081</v>
      </c>
      <c r="BA15" s="48">
        <v>200</v>
      </c>
      <c r="BB15" s="48">
        <v>200</v>
      </c>
      <c r="BC15" s="49">
        <v>0</v>
      </c>
      <c r="BD15" s="48">
        <v>1500</v>
      </c>
      <c r="BE15" s="48">
        <v>2200</v>
      </c>
      <c r="BF15" s="49">
        <v>0.46666666666666667</v>
      </c>
      <c r="BG15" s="48">
        <v>1750</v>
      </c>
      <c r="BH15" s="48">
        <v>2500</v>
      </c>
      <c r="BI15" s="49">
        <v>0.4285714285714286</v>
      </c>
      <c r="BJ15" s="48">
        <v>100</v>
      </c>
      <c r="BK15" s="48">
        <v>100</v>
      </c>
      <c r="BL15" s="49">
        <v>0</v>
      </c>
      <c r="BM15" s="48">
        <v>1000</v>
      </c>
      <c r="BN15" s="48">
        <v>1200</v>
      </c>
      <c r="BO15" s="49">
        <v>0.2</v>
      </c>
      <c r="BP15" s="48">
        <v>10</v>
      </c>
      <c r="BQ15" s="48">
        <v>10</v>
      </c>
      <c r="BR15" s="49">
        <v>0</v>
      </c>
      <c r="BS15" s="48">
        <f t="shared" si="1"/>
        <v>46060</v>
      </c>
      <c r="BT15" s="48">
        <f t="shared" si="2"/>
        <v>50260</v>
      </c>
      <c r="BU15" s="49">
        <f t="shared" si="0"/>
        <v>9.1185410334346503E-2</v>
      </c>
    </row>
    <row r="16" spans="1:73" s="36" customFormat="1" ht="16.5" x14ac:dyDescent="0.3">
      <c r="A16" s="39" t="s">
        <v>931</v>
      </c>
      <c r="B16" s="48">
        <v>1000</v>
      </c>
      <c r="C16" s="48">
        <v>1250</v>
      </c>
      <c r="D16" s="49">
        <v>0.25</v>
      </c>
      <c r="E16" s="48">
        <v>1000</v>
      </c>
      <c r="F16" s="48">
        <v>1250</v>
      </c>
      <c r="G16" s="49">
        <v>0.25</v>
      </c>
      <c r="H16" s="48">
        <v>3000</v>
      </c>
      <c r="I16" s="48">
        <v>3000</v>
      </c>
      <c r="J16" s="49">
        <v>0</v>
      </c>
      <c r="K16" s="48">
        <v>6000</v>
      </c>
      <c r="L16" s="48">
        <v>6500</v>
      </c>
      <c r="M16" s="49">
        <v>8.3333333333333329E-2</v>
      </c>
      <c r="N16" s="48">
        <v>3000</v>
      </c>
      <c r="O16" s="48">
        <v>3000</v>
      </c>
      <c r="P16" s="49">
        <v>0</v>
      </c>
      <c r="Q16" s="48">
        <v>12500</v>
      </c>
      <c r="R16" s="48">
        <v>15000</v>
      </c>
      <c r="S16" s="49">
        <v>0.2</v>
      </c>
      <c r="T16" s="48">
        <v>4000</v>
      </c>
      <c r="U16" s="48">
        <v>4000</v>
      </c>
      <c r="V16" s="49">
        <v>0</v>
      </c>
      <c r="W16" s="48">
        <v>6000</v>
      </c>
      <c r="X16" s="48">
        <v>6000</v>
      </c>
      <c r="Y16" s="49">
        <v>0</v>
      </c>
      <c r="Z16" s="48">
        <v>280</v>
      </c>
      <c r="AA16" s="48">
        <v>315</v>
      </c>
      <c r="AB16" s="49">
        <v>0.125</v>
      </c>
      <c r="AC16" s="48">
        <v>350</v>
      </c>
      <c r="AD16" s="48">
        <v>375</v>
      </c>
      <c r="AE16" s="49">
        <v>7.1428571428571425E-2</v>
      </c>
      <c r="AF16" s="48">
        <v>300</v>
      </c>
      <c r="AG16" s="48">
        <v>400</v>
      </c>
      <c r="AH16" s="49">
        <v>0.33333333333333331</v>
      </c>
      <c r="AI16" s="48">
        <v>400</v>
      </c>
      <c r="AJ16" s="48">
        <v>450</v>
      </c>
      <c r="AK16" s="49">
        <v>0.125</v>
      </c>
      <c r="AL16" s="48">
        <v>195</v>
      </c>
      <c r="AM16" s="48">
        <v>225</v>
      </c>
      <c r="AN16" s="49">
        <v>0.15384615384615391</v>
      </c>
      <c r="AO16" s="48">
        <v>1500</v>
      </c>
      <c r="AP16" s="48">
        <v>1500</v>
      </c>
      <c r="AQ16" s="49">
        <v>0</v>
      </c>
      <c r="AR16" s="48">
        <v>200</v>
      </c>
      <c r="AS16" s="48">
        <v>200</v>
      </c>
      <c r="AT16" s="49">
        <v>0</v>
      </c>
      <c r="AU16" s="48">
        <v>105</v>
      </c>
      <c r="AV16" s="48">
        <v>113</v>
      </c>
      <c r="AW16" s="50">
        <v>7.6190476190476197E-2</v>
      </c>
      <c r="AX16" s="48">
        <v>1300</v>
      </c>
      <c r="AY16" s="48">
        <v>1500</v>
      </c>
      <c r="AZ16" s="49">
        <v>0.15384615384615391</v>
      </c>
      <c r="BA16" s="48">
        <v>200</v>
      </c>
      <c r="BB16" s="48">
        <v>200</v>
      </c>
      <c r="BC16" s="49">
        <v>0</v>
      </c>
      <c r="BD16" s="48">
        <v>1500</v>
      </c>
      <c r="BE16" s="48">
        <v>1500</v>
      </c>
      <c r="BF16" s="49">
        <v>0</v>
      </c>
      <c r="BG16" s="48">
        <v>3000</v>
      </c>
      <c r="BH16" s="48">
        <v>3500</v>
      </c>
      <c r="BI16" s="49">
        <v>0.16666666666666671</v>
      </c>
      <c r="BJ16" s="48" t="s">
        <v>941</v>
      </c>
      <c r="BK16" s="48" t="s">
        <v>941</v>
      </c>
      <c r="BL16" s="49"/>
      <c r="BM16" s="48">
        <v>1300</v>
      </c>
      <c r="BN16" s="48">
        <v>1300</v>
      </c>
      <c r="BO16" s="49">
        <v>0</v>
      </c>
      <c r="BP16" s="48" t="s">
        <v>941</v>
      </c>
      <c r="BQ16" s="48" t="s">
        <v>941</v>
      </c>
      <c r="BR16" s="49"/>
      <c r="BS16" s="48">
        <f t="shared" si="1"/>
        <v>46130</v>
      </c>
      <c r="BT16" s="48">
        <f t="shared" si="2"/>
        <v>50328</v>
      </c>
      <c r="BU16" s="49">
        <f t="shared" si="0"/>
        <v>9.1003685237372636E-2</v>
      </c>
    </row>
    <row r="17" spans="1:73" s="36" customFormat="1" ht="16.5" x14ac:dyDescent="0.3">
      <c r="A17" s="39" t="s">
        <v>2167</v>
      </c>
      <c r="B17" s="48">
        <v>1500</v>
      </c>
      <c r="C17" s="48">
        <v>3000</v>
      </c>
      <c r="D17" s="49">
        <v>1</v>
      </c>
      <c r="E17" s="48">
        <v>2000</v>
      </c>
      <c r="F17" s="48">
        <v>3000</v>
      </c>
      <c r="G17" s="49">
        <v>0.5</v>
      </c>
      <c r="H17" s="48">
        <v>3000</v>
      </c>
      <c r="I17" s="48">
        <v>5000</v>
      </c>
      <c r="J17" s="49">
        <v>0.66666666666666663</v>
      </c>
      <c r="K17" s="48">
        <v>4000</v>
      </c>
      <c r="L17" s="48">
        <v>4500</v>
      </c>
      <c r="M17" s="49">
        <v>0.125</v>
      </c>
      <c r="N17" s="48">
        <v>1500</v>
      </c>
      <c r="O17" s="48">
        <v>2000</v>
      </c>
      <c r="P17" s="49">
        <v>0.33333333333333331</v>
      </c>
      <c r="Q17" s="48">
        <v>8000</v>
      </c>
      <c r="R17" s="48">
        <v>12000</v>
      </c>
      <c r="S17" s="49">
        <v>0.5</v>
      </c>
      <c r="T17" s="48">
        <v>3000</v>
      </c>
      <c r="U17" s="48">
        <v>5500</v>
      </c>
      <c r="V17" s="49">
        <v>0.83333333333333337</v>
      </c>
      <c r="W17" s="48">
        <v>5000</v>
      </c>
      <c r="X17" s="48">
        <v>8500</v>
      </c>
      <c r="Y17" s="49">
        <v>0.7</v>
      </c>
      <c r="Z17" s="48">
        <v>100</v>
      </c>
      <c r="AA17" s="48">
        <v>175</v>
      </c>
      <c r="AB17" s="49">
        <v>0.75</v>
      </c>
      <c r="AC17" s="48">
        <v>125</v>
      </c>
      <c r="AD17" s="48">
        <v>200</v>
      </c>
      <c r="AE17" s="49">
        <v>0.6</v>
      </c>
      <c r="AF17" s="48">
        <v>429</v>
      </c>
      <c r="AG17" s="48">
        <v>550</v>
      </c>
      <c r="AH17" s="49">
        <v>0.2820512820512821</v>
      </c>
      <c r="AI17" s="48">
        <v>200</v>
      </c>
      <c r="AJ17" s="48">
        <v>357</v>
      </c>
      <c r="AK17" s="49">
        <v>0.78500000000000003</v>
      </c>
      <c r="AL17" s="48">
        <v>125</v>
      </c>
      <c r="AM17" s="48">
        <v>300</v>
      </c>
      <c r="AN17" s="49">
        <v>1.4</v>
      </c>
      <c r="AO17" s="48">
        <v>1500</v>
      </c>
      <c r="AP17" s="48">
        <v>1500</v>
      </c>
      <c r="AQ17" s="49">
        <v>0</v>
      </c>
      <c r="AR17" s="48">
        <v>150</v>
      </c>
      <c r="AS17" s="48">
        <v>200</v>
      </c>
      <c r="AT17" s="49">
        <v>0.33333333333333331</v>
      </c>
      <c r="AU17" s="48">
        <v>100</v>
      </c>
      <c r="AV17" s="48">
        <v>200</v>
      </c>
      <c r="AW17" s="50">
        <v>1</v>
      </c>
      <c r="AX17" s="48">
        <v>1750</v>
      </c>
      <c r="AY17" s="48">
        <v>1750</v>
      </c>
      <c r="AZ17" s="49">
        <v>0</v>
      </c>
      <c r="BA17" s="48">
        <v>200</v>
      </c>
      <c r="BB17" s="48">
        <v>200</v>
      </c>
      <c r="BC17" s="49">
        <v>0</v>
      </c>
      <c r="BD17" s="48">
        <v>1500</v>
      </c>
      <c r="BE17" s="48">
        <v>1500</v>
      </c>
      <c r="BF17" s="49">
        <v>0</v>
      </c>
      <c r="BG17" s="48">
        <v>2500</v>
      </c>
      <c r="BH17" s="48">
        <v>3500</v>
      </c>
      <c r="BI17" s="49">
        <v>0.4</v>
      </c>
      <c r="BJ17" s="48">
        <v>100</v>
      </c>
      <c r="BK17" s="48">
        <v>100</v>
      </c>
      <c r="BL17" s="49">
        <v>0</v>
      </c>
      <c r="BM17" s="48">
        <v>1000</v>
      </c>
      <c r="BN17" s="48">
        <v>1100</v>
      </c>
      <c r="BO17" s="49">
        <v>0.1</v>
      </c>
      <c r="BP17" s="48">
        <v>10</v>
      </c>
      <c r="BQ17" s="48">
        <v>15</v>
      </c>
      <c r="BR17" s="50">
        <v>0.5</v>
      </c>
      <c r="BS17" s="48">
        <f>SUM(B17,E17,H17,K17,N17,Q17,T17,W17,Z17,AC17,AF17,AI17,AL17,AO17,AX17,BA17,BD17,BG17,BJ17,AU17,AR17,BM17,BP17)</f>
        <v>37789</v>
      </c>
      <c r="BT17" s="48">
        <f t="shared" ref="BS17:BT19" si="3">SUM(C17,F17,I17,L17,O17,R17,U17,X17,AA17,AD17,AG17,AJ17,AM17,AP17,AY17,BB17,BE17,BH17,BK17,AV17,AS17,BN17,BQ17)</f>
        <v>55147</v>
      </c>
      <c r="BU17" s="49">
        <f t="shared" si="0"/>
        <v>0.45934001958241816</v>
      </c>
    </row>
    <row r="18" spans="1:73" s="36" customFormat="1" ht="16.5" x14ac:dyDescent="0.3">
      <c r="A18" s="39" t="s">
        <v>932</v>
      </c>
      <c r="B18" s="48" t="s">
        <v>941</v>
      </c>
      <c r="C18" s="48" t="s">
        <v>941</v>
      </c>
      <c r="D18" s="49"/>
      <c r="E18" s="48">
        <v>3500</v>
      </c>
      <c r="F18" s="48">
        <v>3500</v>
      </c>
      <c r="G18" s="49">
        <v>0</v>
      </c>
      <c r="H18" s="48">
        <v>6000</v>
      </c>
      <c r="I18" s="48">
        <v>6000</v>
      </c>
      <c r="J18" s="49">
        <v>0</v>
      </c>
      <c r="K18" s="48">
        <v>10000</v>
      </c>
      <c r="L18" s="48">
        <v>10000</v>
      </c>
      <c r="M18" s="49">
        <v>0</v>
      </c>
      <c r="N18" s="48" t="s">
        <v>941</v>
      </c>
      <c r="O18" s="48" t="s">
        <v>941</v>
      </c>
      <c r="P18" s="49"/>
      <c r="Q18" s="48" t="s">
        <v>941</v>
      </c>
      <c r="R18" s="48" t="s">
        <v>941</v>
      </c>
      <c r="S18" s="49"/>
      <c r="T18" s="48" t="s">
        <v>941</v>
      </c>
      <c r="U18" s="48" t="s">
        <v>941</v>
      </c>
      <c r="V18" s="49"/>
      <c r="W18" s="48" t="s">
        <v>941</v>
      </c>
      <c r="X18" s="48" t="s">
        <v>941</v>
      </c>
      <c r="Y18" s="49"/>
      <c r="Z18" s="48">
        <v>158</v>
      </c>
      <c r="AA18" s="48">
        <v>158</v>
      </c>
      <c r="AB18" s="49">
        <v>0</v>
      </c>
      <c r="AC18" s="48">
        <v>250</v>
      </c>
      <c r="AD18" s="48">
        <v>250</v>
      </c>
      <c r="AE18" s="49">
        <v>0</v>
      </c>
      <c r="AF18" s="48">
        <v>175</v>
      </c>
      <c r="AG18" s="48">
        <v>325</v>
      </c>
      <c r="AH18" s="49">
        <v>0.8571428571428571</v>
      </c>
      <c r="AI18" s="48">
        <v>250</v>
      </c>
      <c r="AJ18" s="48">
        <v>250</v>
      </c>
      <c r="AK18" s="49">
        <v>0</v>
      </c>
      <c r="AL18" s="48">
        <v>150</v>
      </c>
      <c r="AM18" s="48">
        <v>225</v>
      </c>
      <c r="AN18" s="49">
        <v>0.5</v>
      </c>
      <c r="AO18" s="48" t="s">
        <v>941</v>
      </c>
      <c r="AP18" s="48" t="s">
        <v>941</v>
      </c>
      <c r="AQ18" s="49"/>
      <c r="AR18" s="48">
        <v>300</v>
      </c>
      <c r="AS18" s="48">
        <v>500</v>
      </c>
      <c r="AT18" s="49">
        <v>0.66666666666666663</v>
      </c>
      <c r="AU18" s="48">
        <v>225</v>
      </c>
      <c r="AV18" s="48">
        <v>225</v>
      </c>
      <c r="AW18" s="50">
        <v>0</v>
      </c>
      <c r="AX18" s="48">
        <v>2000</v>
      </c>
      <c r="AY18" s="48">
        <v>2000</v>
      </c>
      <c r="AZ18" s="49">
        <v>0</v>
      </c>
      <c r="BA18" s="48">
        <v>500</v>
      </c>
      <c r="BB18" s="48">
        <v>500</v>
      </c>
      <c r="BC18" s="49">
        <v>0</v>
      </c>
      <c r="BD18" s="48" t="s">
        <v>941</v>
      </c>
      <c r="BE18" s="48" t="s">
        <v>941</v>
      </c>
      <c r="BF18" s="49"/>
      <c r="BG18" s="48" t="s">
        <v>941</v>
      </c>
      <c r="BH18" s="48" t="s">
        <v>941</v>
      </c>
      <c r="BI18" s="49"/>
      <c r="BJ18" s="48" t="s">
        <v>941</v>
      </c>
      <c r="BK18" s="48" t="s">
        <v>941</v>
      </c>
      <c r="BL18" s="49"/>
      <c r="BM18" s="48">
        <v>2000</v>
      </c>
      <c r="BN18" s="48">
        <v>2000</v>
      </c>
      <c r="BO18" s="49">
        <v>0</v>
      </c>
      <c r="BP18" s="48" t="s">
        <v>941</v>
      </c>
      <c r="BQ18" s="48" t="s">
        <v>941</v>
      </c>
      <c r="BR18" s="50"/>
      <c r="BS18" s="48">
        <f t="shared" si="3"/>
        <v>25508</v>
      </c>
      <c r="BT18" s="48">
        <f t="shared" si="3"/>
        <v>25933</v>
      </c>
      <c r="BU18" s="49">
        <f t="shared" si="0"/>
        <v>1.6661439548376979E-2</v>
      </c>
    </row>
    <row r="19" spans="1:73" s="36" customFormat="1" ht="16.5" x14ac:dyDescent="0.3">
      <c r="A19" s="39" t="s">
        <v>934</v>
      </c>
      <c r="B19" s="48">
        <v>1000</v>
      </c>
      <c r="C19" s="48">
        <v>1000</v>
      </c>
      <c r="D19" s="49">
        <v>0</v>
      </c>
      <c r="E19" s="48">
        <v>3500</v>
      </c>
      <c r="F19" s="48">
        <v>3500</v>
      </c>
      <c r="G19" s="49">
        <v>0</v>
      </c>
      <c r="H19" s="48">
        <v>5000</v>
      </c>
      <c r="I19" s="48">
        <v>5000</v>
      </c>
      <c r="J19" s="49">
        <v>0</v>
      </c>
      <c r="K19" s="48">
        <v>10000</v>
      </c>
      <c r="L19" s="48">
        <v>10000</v>
      </c>
      <c r="M19" s="49">
        <v>0</v>
      </c>
      <c r="N19" s="48">
        <v>5000</v>
      </c>
      <c r="O19" s="48">
        <v>5000</v>
      </c>
      <c r="P19" s="49">
        <v>0</v>
      </c>
      <c r="Q19" s="48">
        <v>12000</v>
      </c>
      <c r="R19" s="48">
        <v>12000</v>
      </c>
      <c r="S19" s="49">
        <v>0</v>
      </c>
      <c r="T19" s="48">
        <v>5000</v>
      </c>
      <c r="U19" s="48">
        <v>5000</v>
      </c>
      <c r="V19" s="49">
        <v>0</v>
      </c>
      <c r="W19" s="48">
        <v>10000</v>
      </c>
      <c r="X19" s="48">
        <v>10000</v>
      </c>
      <c r="Y19" s="49">
        <v>0</v>
      </c>
      <c r="Z19" s="48" t="s">
        <v>941</v>
      </c>
      <c r="AA19" s="48" t="s">
        <v>941</v>
      </c>
      <c r="AB19" s="49"/>
      <c r="AC19" s="48">
        <v>213</v>
      </c>
      <c r="AD19" s="48">
        <v>225</v>
      </c>
      <c r="AE19" s="49">
        <v>5.6338028169014093E-2</v>
      </c>
      <c r="AF19" s="48">
        <v>150</v>
      </c>
      <c r="AG19" s="48">
        <v>150</v>
      </c>
      <c r="AH19" s="49">
        <v>0</v>
      </c>
      <c r="AI19" s="48">
        <v>500</v>
      </c>
      <c r="AJ19" s="48">
        <v>500</v>
      </c>
      <c r="AK19" s="49">
        <v>0</v>
      </c>
      <c r="AL19" s="48">
        <v>150</v>
      </c>
      <c r="AM19" s="48">
        <v>150</v>
      </c>
      <c r="AN19" s="49">
        <v>0</v>
      </c>
      <c r="AO19" s="48">
        <v>1500</v>
      </c>
      <c r="AP19" s="48">
        <v>1500</v>
      </c>
      <c r="AQ19" s="49">
        <v>0</v>
      </c>
      <c r="AR19" s="48">
        <v>260</v>
      </c>
      <c r="AS19" s="48">
        <v>280</v>
      </c>
      <c r="AT19" s="49">
        <v>7.6923076923076927E-2</v>
      </c>
      <c r="AU19" s="48">
        <v>150</v>
      </c>
      <c r="AV19" s="48">
        <v>158</v>
      </c>
      <c r="AW19" s="50">
        <v>5.3333333333333337E-2</v>
      </c>
      <c r="AX19" s="48">
        <v>2000</v>
      </c>
      <c r="AY19" s="48">
        <v>2500</v>
      </c>
      <c r="AZ19" s="49">
        <v>0.25</v>
      </c>
      <c r="BA19" s="48">
        <v>250</v>
      </c>
      <c r="BB19" s="48">
        <v>250</v>
      </c>
      <c r="BC19" s="49">
        <v>0</v>
      </c>
      <c r="BD19" s="48">
        <v>3500</v>
      </c>
      <c r="BE19" s="48">
        <v>3500</v>
      </c>
      <c r="BF19" s="49">
        <v>0</v>
      </c>
      <c r="BG19" s="48">
        <v>5000</v>
      </c>
      <c r="BH19" s="48">
        <v>5000</v>
      </c>
      <c r="BI19" s="49">
        <v>0</v>
      </c>
      <c r="BJ19" s="48">
        <v>250</v>
      </c>
      <c r="BK19" s="48">
        <v>500</v>
      </c>
      <c r="BL19" s="49">
        <v>1</v>
      </c>
      <c r="BM19" s="48">
        <v>2500</v>
      </c>
      <c r="BN19" s="48">
        <v>2500</v>
      </c>
      <c r="BO19" s="49">
        <v>0</v>
      </c>
      <c r="BP19" s="48">
        <v>100</v>
      </c>
      <c r="BQ19" s="48">
        <v>100</v>
      </c>
      <c r="BR19" s="49">
        <v>0</v>
      </c>
      <c r="BS19" s="48">
        <f t="shared" si="3"/>
        <v>68023</v>
      </c>
      <c r="BT19" s="48">
        <f t="shared" si="3"/>
        <v>68813</v>
      </c>
      <c r="BU19" s="49">
        <f t="shared" si="0"/>
        <v>1.1613718889199241E-2</v>
      </c>
    </row>
  </sheetData>
  <mergeCells count="24">
    <mergeCell ref="BS2:BU2"/>
    <mergeCell ref="AL2:AN2"/>
    <mergeCell ref="AO2:AQ2"/>
    <mergeCell ref="AR2:AT2"/>
    <mergeCell ref="AU2:AW2"/>
    <mergeCell ref="AX2:AZ2"/>
    <mergeCell ref="BA2:BC2"/>
    <mergeCell ref="BD2:BF2"/>
    <mergeCell ref="BG2:BI2"/>
    <mergeCell ref="BJ2:BL2"/>
    <mergeCell ref="BM2:BO2"/>
    <mergeCell ref="BP2:BR2"/>
    <mergeCell ref="AI2:AK2"/>
    <mergeCell ref="B2:D2"/>
    <mergeCell ref="E2:G2"/>
    <mergeCell ref="H2:J2"/>
    <mergeCell ref="K2:M2"/>
    <mergeCell ref="N2:P2"/>
    <mergeCell ref="Q2:S2"/>
    <mergeCell ref="T2:V2"/>
    <mergeCell ref="W2:Y2"/>
    <mergeCell ref="Z2:AB2"/>
    <mergeCell ref="AC2:AE2"/>
    <mergeCell ref="AF2:AH2"/>
  </mergeCells>
  <conditionalFormatting sqref="Z3">
    <cfRule type="colorScale" priority="249">
      <colorScale>
        <cfvo type="min"/>
        <cfvo type="percentile" val="50"/>
        <cfvo type="max"/>
        <color rgb="FF63BE7B"/>
        <color rgb="FFFFEB84"/>
        <color rgb="FFF8696B"/>
      </colorScale>
    </cfRule>
  </conditionalFormatting>
  <conditionalFormatting sqref="Z3">
    <cfRule type="colorScale" priority="250">
      <colorScale>
        <cfvo type="min"/>
        <cfvo type="percentile" val="50"/>
        <cfvo type="max"/>
        <color rgb="FFC6EFCE"/>
        <color rgb="FFFFEB9C"/>
        <color rgb="FFFFC7CE"/>
      </colorScale>
    </cfRule>
  </conditionalFormatting>
  <conditionalFormatting sqref="BA3">
    <cfRule type="colorScale" priority="247">
      <colorScale>
        <cfvo type="min"/>
        <cfvo type="percentile" val="50"/>
        <cfvo type="max"/>
        <color rgb="FF63BE7B"/>
        <color rgb="FFFFEB84"/>
        <color rgb="FFF8696B"/>
      </colorScale>
    </cfRule>
  </conditionalFormatting>
  <conditionalFormatting sqref="BA3">
    <cfRule type="colorScale" priority="248">
      <colorScale>
        <cfvo type="min"/>
        <cfvo type="percentile" val="50"/>
        <cfvo type="max"/>
        <color rgb="FFC6EFCE"/>
        <color rgb="FFFFEB9C"/>
        <color rgb="FFFFC7CE"/>
      </colorScale>
    </cfRule>
  </conditionalFormatting>
  <conditionalFormatting sqref="BS19">
    <cfRule type="colorScale" priority="377">
      <colorScale>
        <cfvo type="min"/>
        <cfvo type="percentile" val="50"/>
        <cfvo type="max"/>
        <color rgb="FF63BE7B"/>
        <color rgb="FFFFEB84"/>
        <color rgb="FFF8696B"/>
      </colorScale>
    </cfRule>
  </conditionalFormatting>
  <conditionalFormatting sqref="BS19">
    <cfRule type="colorScale" priority="378">
      <colorScale>
        <cfvo type="min"/>
        <cfvo type="percentile" val="50"/>
        <cfvo type="max"/>
        <color rgb="FFC6EFCE"/>
        <color rgb="FFFFEB9C"/>
        <color rgb="FFFFC7CE"/>
      </colorScale>
    </cfRule>
  </conditionalFormatting>
  <conditionalFormatting sqref="BS4:BS18">
    <cfRule type="colorScale" priority="101">
      <colorScale>
        <cfvo type="min"/>
        <cfvo type="percentile" val="50"/>
        <cfvo type="max"/>
        <color rgb="FF63BE7B"/>
        <color rgb="FFFFEB84"/>
        <color rgb="FFF8696B"/>
      </colorScale>
    </cfRule>
  </conditionalFormatting>
  <conditionalFormatting sqref="BS4:BS18">
    <cfRule type="colorScale" priority="102">
      <colorScale>
        <cfvo type="min"/>
        <cfvo type="percentile" val="50"/>
        <cfvo type="max"/>
        <color rgb="FFC6EFCE"/>
        <color rgb="FFFFEB9C"/>
        <color rgb="FFFFC7CE"/>
      </colorScale>
    </cfRule>
  </conditionalFormatting>
  <conditionalFormatting sqref="BT4:BT19">
    <cfRule type="colorScale" priority="97">
      <colorScale>
        <cfvo type="min"/>
        <cfvo type="percentile" val="50"/>
        <cfvo type="max"/>
        <color rgb="FF63BE7B"/>
        <color rgb="FFFFEB84"/>
        <color rgb="FFF8696B"/>
      </colorScale>
    </cfRule>
  </conditionalFormatting>
  <conditionalFormatting sqref="BT4:BT19">
    <cfRule type="colorScale" priority="98">
      <colorScale>
        <cfvo type="min"/>
        <cfvo type="percentile" val="50"/>
        <cfvo type="max"/>
        <color rgb="FFC6EFCE"/>
        <color rgb="FFFFEB9C"/>
        <color rgb="FFFFC7CE"/>
      </colorScale>
    </cfRule>
  </conditionalFormatting>
  <conditionalFormatting sqref="BP4:BP19">
    <cfRule type="colorScale" priority="95">
      <colorScale>
        <cfvo type="min"/>
        <cfvo type="percentile" val="50"/>
        <cfvo type="max"/>
        <color rgb="FF63BE7B"/>
        <color rgb="FFFFEB84"/>
        <color rgb="FFF8696B"/>
      </colorScale>
    </cfRule>
  </conditionalFormatting>
  <conditionalFormatting sqref="BP4:BP19">
    <cfRule type="colorScale" priority="96">
      <colorScale>
        <cfvo type="min"/>
        <cfvo type="percentile" val="50"/>
        <cfvo type="max"/>
        <color rgb="FFC6EFCE"/>
        <color rgb="FFFFEB9C"/>
        <color rgb="FFFFC7CE"/>
      </colorScale>
    </cfRule>
  </conditionalFormatting>
  <conditionalFormatting sqref="BQ4:BQ19">
    <cfRule type="colorScale" priority="93">
      <colorScale>
        <cfvo type="min"/>
        <cfvo type="percentile" val="50"/>
        <cfvo type="max"/>
        <color rgb="FF63BE7B"/>
        <color rgb="FFFFEB84"/>
        <color rgb="FFF8696B"/>
      </colorScale>
    </cfRule>
  </conditionalFormatting>
  <conditionalFormatting sqref="BQ4:BQ19">
    <cfRule type="colorScale" priority="94">
      <colorScale>
        <cfvo type="min"/>
        <cfvo type="percentile" val="50"/>
        <cfvo type="max"/>
        <color rgb="FFC6EFCE"/>
        <color rgb="FFFFEB9C"/>
        <color rgb="FFFFC7CE"/>
      </colorScale>
    </cfRule>
  </conditionalFormatting>
  <conditionalFormatting sqref="BM4:BM19">
    <cfRule type="colorScale" priority="91">
      <colorScale>
        <cfvo type="min"/>
        <cfvo type="percentile" val="50"/>
        <cfvo type="max"/>
        <color rgb="FF63BE7B"/>
        <color rgb="FFFFEB84"/>
        <color rgb="FFF8696B"/>
      </colorScale>
    </cfRule>
  </conditionalFormatting>
  <conditionalFormatting sqref="BM4:BM19">
    <cfRule type="colorScale" priority="92">
      <colorScale>
        <cfvo type="min"/>
        <cfvo type="percentile" val="50"/>
        <cfvo type="max"/>
        <color rgb="FFC6EFCE"/>
        <color rgb="FFFFEB9C"/>
        <color rgb="FFFFC7CE"/>
      </colorScale>
    </cfRule>
  </conditionalFormatting>
  <conditionalFormatting sqref="BN4:BN19">
    <cfRule type="colorScale" priority="89">
      <colorScale>
        <cfvo type="min"/>
        <cfvo type="percentile" val="50"/>
        <cfvo type="max"/>
        <color rgb="FF63BE7B"/>
        <color rgb="FFFFEB84"/>
        <color rgb="FFF8696B"/>
      </colorScale>
    </cfRule>
  </conditionalFormatting>
  <conditionalFormatting sqref="BN4:BN19">
    <cfRule type="colorScale" priority="90">
      <colorScale>
        <cfvo type="min"/>
        <cfvo type="percentile" val="50"/>
        <cfvo type="max"/>
        <color rgb="FFC6EFCE"/>
        <color rgb="FFFFEB9C"/>
        <color rgb="FFFFC7CE"/>
      </colorScale>
    </cfRule>
  </conditionalFormatting>
  <conditionalFormatting sqref="BJ4:BJ19">
    <cfRule type="colorScale" priority="87">
      <colorScale>
        <cfvo type="min"/>
        <cfvo type="percentile" val="50"/>
        <cfvo type="max"/>
        <color rgb="FF63BE7B"/>
        <color rgb="FFFFEB84"/>
        <color rgb="FFF8696B"/>
      </colorScale>
    </cfRule>
  </conditionalFormatting>
  <conditionalFormatting sqref="BJ4:BJ19">
    <cfRule type="colorScale" priority="88">
      <colorScale>
        <cfvo type="min"/>
        <cfvo type="percentile" val="50"/>
        <cfvo type="max"/>
        <color rgb="FFC6EFCE"/>
        <color rgb="FFFFEB9C"/>
        <color rgb="FFFFC7CE"/>
      </colorScale>
    </cfRule>
  </conditionalFormatting>
  <conditionalFormatting sqref="BK4:BK19">
    <cfRule type="colorScale" priority="85">
      <colorScale>
        <cfvo type="min"/>
        <cfvo type="percentile" val="50"/>
        <cfvo type="max"/>
        <color rgb="FF63BE7B"/>
        <color rgb="FFFFEB84"/>
        <color rgb="FFF8696B"/>
      </colorScale>
    </cfRule>
  </conditionalFormatting>
  <conditionalFormatting sqref="BK4:BK19">
    <cfRule type="colorScale" priority="86">
      <colorScale>
        <cfvo type="min"/>
        <cfvo type="percentile" val="50"/>
        <cfvo type="max"/>
        <color rgb="FFC6EFCE"/>
        <color rgb="FFFFEB9C"/>
        <color rgb="FFFFC7CE"/>
      </colorScale>
    </cfRule>
  </conditionalFormatting>
  <conditionalFormatting sqref="BH4:BH19">
    <cfRule type="colorScale" priority="83">
      <colorScale>
        <cfvo type="min"/>
        <cfvo type="percentile" val="50"/>
        <cfvo type="max"/>
        <color rgb="FF63BE7B"/>
        <color rgb="FFFFEB84"/>
        <color rgb="FFF8696B"/>
      </colorScale>
    </cfRule>
  </conditionalFormatting>
  <conditionalFormatting sqref="BH4:BH19">
    <cfRule type="colorScale" priority="84">
      <colorScale>
        <cfvo type="min"/>
        <cfvo type="percentile" val="50"/>
        <cfvo type="max"/>
        <color rgb="FFC6EFCE"/>
        <color rgb="FFFFEB9C"/>
        <color rgb="FFFFC7CE"/>
      </colorScale>
    </cfRule>
  </conditionalFormatting>
  <conditionalFormatting sqref="BG4:BG19">
    <cfRule type="colorScale" priority="81">
      <colorScale>
        <cfvo type="min"/>
        <cfvo type="percentile" val="50"/>
        <cfvo type="max"/>
        <color rgb="FF63BE7B"/>
        <color rgb="FFFFEB84"/>
        <color rgb="FFF8696B"/>
      </colorScale>
    </cfRule>
  </conditionalFormatting>
  <conditionalFormatting sqref="BG4:BG19">
    <cfRule type="colorScale" priority="82">
      <colorScale>
        <cfvo type="min"/>
        <cfvo type="percentile" val="50"/>
        <cfvo type="max"/>
        <color rgb="FFC6EFCE"/>
        <color rgb="FFFFEB9C"/>
        <color rgb="FFFFC7CE"/>
      </colorScale>
    </cfRule>
  </conditionalFormatting>
  <conditionalFormatting sqref="BE4:BE19">
    <cfRule type="colorScale" priority="79">
      <colorScale>
        <cfvo type="min"/>
        <cfvo type="percentile" val="50"/>
        <cfvo type="max"/>
        <color rgb="FF63BE7B"/>
        <color rgb="FFFFEB84"/>
        <color rgb="FFF8696B"/>
      </colorScale>
    </cfRule>
  </conditionalFormatting>
  <conditionalFormatting sqref="BE4:BE19">
    <cfRule type="colorScale" priority="80">
      <colorScale>
        <cfvo type="min"/>
        <cfvo type="percentile" val="50"/>
        <cfvo type="max"/>
        <color rgb="FFC6EFCE"/>
        <color rgb="FFFFEB9C"/>
        <color rgb="FFFFC7CE"/>
      </colorScale>
    </cfRule>
  </conditionalFormatting>
  <conditionalFormatting sqref="BD4:BD19">
    <cfRule type="colorScale" priority="77">
      <colorScale>
        <cfvo type="min"/>
        <cfvo type="percentile" val="50"/>
        <cfvo type="max"/>
        <color rgb="FF63BE7B"/>
        <color rgb="FFFFEB84"/>
        <color rgb="FFF8696B"/>
      </colorScale>
    </cfRule>
  </conditionalFormatting>
  <conditionalFormatting sqref="BD4:BD19">
    <cfRule type="colorScale" priority="78">
      <colorScale>
        <cfvo type="min"/>
        <cfvo type="percentile" val="50"/>
        <cfvo type="max"/>
        <color rgb="FFC6EFCE"/>
        <color rgb="FFFFEB9C"/>
        <color rgb="FFFFC7CE"/>
      </colorScale>
    </cfRule>
  </conditionalFormatting>
  <conditionalFormatting sqref="BB4:BB19">
    <cfRule type="colorScale" priority="75">
      <colorScale>
        <cfvo type="min"/>
        <cfvo type="percentile" val="50"/>
        <cfvo type="max"/>
        <color rgb="FF63BE7B"/>
        <color rgb="FFFFEB84"/>
        <color rgb="FFF8696B"/>
      </colorScale>
    </cfRule>
  </conditionalFormatting>
  <conditionalFormatting sqref="BB4:BB19">
    <cfRule type="colorScale" priority="76">
      <colorScale>
        <cfvo type="min"/>
        <cfvo type="percentile" val="50"/>
        <cfvo type="max"/>
        <color rgb="FFC6EFCE"/>
        <color rgb="FFFFEB9C"/>
        <color rgb="FFFFC7CE"/>
      </colorScale>
    </cfRule>
  </conditionalFormatting>
  <conditionalFormatting sqref="BA4:BA19">
    <cfRule type="colorScale" priority="73">
      <colorScale>
        <cfvo type="min"/>
        <cfvo type="percentile" val="50"/>
        <cfvo type="max"/>
        <color rgb="FF63BE7B"/>
        <color rgb="FFFFEB84"/>
        <color rgb="FFF8696B"/>
      </colorScale>
    </cfRule>
  </conditionalFormatting>
  <conditionalFormatting sqref="BA4:BA19">
    <cfRule type="colorScale" priority="74">
      <colorScale>
        <cfvo type="min"/>
        <cfvo type="percentile" val="50"/>
        <cfvo type="max"/>
        <color rgb="FFC6EFCE"/>
        <color rgb="FFFFEB9C"/>
        <color rgb="FFFFC7CE"/>
      </colorScale>
    </cfRule>
  </conditionalFormatting>
  <conditionalFormatting sqref="AY4:AY19">
    <cfRule type="colorScale" priority="71">
      <colorScale>
        <cfvo type="min"/>
        <cfvo type="percentile" val="50"/>
        <cfvo type="max"/>
        <color rgb="FF63BE7B"/>
        <color rgb="FFFFEB84"/>
        <color rgb="FFF8696B"/>
      </colorScale>
    </cfRule>
  </conditionalFormatting>
  <conditionalFormatting sqref="AY4:AY19">
    <cfRule type="colorScale" priority="72">
      <colorScale>
        <cfvo type="min"/>
        <cfvo type="percentile" val="50"/>
        <cfvo type="max"/>
        <color rgb="FFC6EFCE"/>
        <color rgb="FFFFEB9C"/>
        <color rgb="FFFFC7CE"/>
      </colorScale>
    </cfRule>
  </conditionalFormatting>
  <conditionalFormatting sqref="AX4:AX19">
    <cfRule type="colorScale" priority="69">
      <colorScale>
        <cfvo type="min"/>
        <cfvo type="percentile" val="50"/>
        <cfvo type="max"/>
        <color rgb="FF63BE7B"/>
        <color rgb="FFFFEB84"/>
        <color rgb="FFF8696B"/>
      </colorScale>
    </cfRule>
  </conditionalFormatting>
  <conditionalFormatting sqref="AX4:AX19">
    <cfRule type="colorScale" priority="70">
      <colorScale>
        <cfvo type="min"/>
        <cfvo type="percentile" val="50"/>
        <cfvo type="max"/>
        <color rgb="FFC6EFCE"/>
        <color rgb="FFFFEB9C"/>
        <color rgb="FFFFC7CE"/>
      </colorScale>
    </cfRule>
  </conditionalFormatting>
  <conditionalFormatting sqref="AV4:AV19">
    <cfRule type="colorScale" priority="67">
      <colorScale>
        <cfvo type="min"/>
        <cfvo type="percentile" val="50"/>
        <cfvo type="max"/>
        <color rgb="FF63BE7B"/>
        <color rgb="FFFFEB84"/>
        <color rgb="FFF8696B"/>
      </colorScale>
    </cfRule>
  </conditionalFormatting>
  <conditionalFormatting sqref="AV4:AV19">
    <cfRule type="colorScale" priority="68">
      <colorScale>
        <cfvo type="min"/>
        <cfvo type="percentile" val="50"/>
        <cfvo type="max"/>
        <color rgb="FFC6EFCE"/>
        <color rgb="FFFFEB9C"/>
        <color rgb="FFFFC7CE"/>
      </colorScale>
    </cfRule>
  </conditionalFormatting>
  <conditionalFormatting sqref="AU4:AU19">
    <cfRule type="colorScale" priority="65">
      <colorScale>
        <cfvo type="min"/>
        <cfvo type="percentile" val="50"/>
        <cfvo type="max"/>
        <color rgb="FF63BE7B"/>
        <color rgb="FFFFEB84"/>
        <color rgb="FFF8696B"/>
      </colorScale>
    </cfRule>
  </conditionalFormatting>
  <conditionalFormatting sqref="AU4:AU19">
    <cfRule type="colorScale" priority="66">
      <colorScale>
        <cfvo type="min"/>
        <cfvo type="percentile" val="50"/>
        <cfvo type="max"/>
        <color rgb="FFC6EFCE"/>
        <color rgb="FFFFEB9C"/>
        <color rgb="FFFFC7CE"/>
      </colorScale>
    </cfRule>
  </conditionalFormatting>
  <conditionalFormatting sqref="AS4:AS19">
    <cfRule type="colorScale" priority="63">
      <colorScale>
        <cfvo type="min"/>
        <cfvo type="percentile" val="50"/>
        <cfvo type="max"/>
        <color rgb="FF63BE7B"/>
        <color rgb="FFFFEB84"/>
        <color rgb="FFF8696B"/>
      </colorScale>
    </cfRule>
  </conditionalFormatting>
  <conditionalFormatting sqref="AS4:AS19">
    <cfRule type="colorScale" priority="64">
      <colorScale>
        <cfvo type="min"/>
        <cfvo type="percentile" val="50"/>
        <cfvo type="max"/>
        <color rgb="FFC6EFCE"/>
        <color rgb="FFFFEB9C"/>
        <color rgb="FFFFC7CE"/>
      </colorScale>
    </cfRule>
  </conditionalFormatting>
  <conditionalFormatting sqref="AR4:AR19">
    <cfRule type="colorScale" priority="61">
      <colorScale>
        <cfvo type="min"/>
        <cfvo type="percentile" val="50"/>
        <cfvo type="max"/>
        <color rgb="FF63BE7B"/>
        <color rgb="FFFFEB84"/>
        <color rgb="FFF8696B"/>
      </colorScale>
    </cfRule>
  </conditionalFormatting>
  <conditionalFormatting sqref="AR4:AR19">
    <cfRule type="colorScale" priority="62">
      <colorScale>
        <cfvo type="min"/>
        <cfvo type="percentile" val="50"/>
        <cfvo type="max"/>
        <color rgb="FFC6EFCE"/>
        <color rgb="FFFFEB9C"/>
        <color rgb="FFFFC7CE"/>
      </colorScale>
    </cfRule>
  </conditionalFormatting>
  <conditionalFormatting sqref="AP4:AP19">
    <cfRule type="colorScale" priority="59">
      <colorScale>
        <cfvo type="min"/>
        <cfvo type="percentile" val="50"/>
        <cfvo type="max"/>
        <color rgb="FF63BE7B"/>
        <color rgb="FFFFEB84"/>
        <color rgb="FFF8696B"/>
      </colorScale>
    </cfRule>
  </conditionalFormatting>
  <conditionalFormatting sqref="AP4:AP19">
    <cfRule type="colorScale" priority="60">
      <colorScale>
        <cfvo type="min"/>
        <cfvo type="percentile" val="50"/>
        <cfvo type="max"/>
        <color rgb="FFC6EFCE"/>
        <color rgb="FFFFEB9C"/>
        <color rgb="FFFFC7CE"/>
      </colorScale>
    </cfRule>
  </conditionalFormatting>
  <conditionalFormatting sqref="AO4:AO19">
    <cfRule type="colorScale" priority="57">
      <colorScale>
        <cfvo type="min"/>
        <cfvo type="percentile" val="50"/>
        <cfvo type="max"/>
        <color rgb="FF63BE7B"/>
        <color rgb="FFFFEB84"/>
        <color rgb="FFF8696B"/>
      </colorScale>
    </cfRule>
  </conditionalFormatting>
  <conditionalFormatting sqref="AO4:AO19">
    <cfRule type="colorScale" priority="58">
      <colorScale>
        <cfvo type="min"/>
        <cfvo type="percentile" val="50"/>
        <cfvo type="max"/>
        <color rgb="FFC6EFCE"/>
        <color rgb="FFFFEB9C"/>
        <color rgb="FFFFC7CE"/>
      </colorScale>
    </cfRule>
  </conditionalFormatting>
  <conditionalFormatting sqref="AM4:AM19">
    <cfRule type="colorScale" priority="55">
      <colorScale>
        <cfvo type="min"/>
        <cfvo type="percentile" val="50"/>
        <cfvo type="max"/>
        <color rgb="FF63BE7B"/>
        <color rgb="FFFFEB84"/>
        <color rgb="FFF8696B"/>
      </colorScale>
    </cfRule>
  </conditionalFormatting>
  <conditionalFormatting sqref="AM4:AM19">
    <cfRule type="colorScale" priority="56">
      <colorScale>
        <cfvo type="min"/>
        <cfvo type="percentile" val="50"/>
        <cfvo type="max"/>
        <color rgb="FFC6EFCE"/>
        <color rgb="FFFFEB9C"/>
        <color rgb="FFFFC7CE"/>
      </colorScale>
    </cfRule>
  </conditionalFormatting>
  <conditionalFormatting sqref="AL4:AL19">
    <cfRule type="colorScale" priority="53">
      <colorScale>
        <cfvo type="min"/>
        <cfvo type="percentile" val="50"/>
        <cfvo type="max"/>
        <color rgb="FF63BE7B"/>
        <color rgb="FFFFEB84"/>
        <color rgb="FFF8696B"/>
      </colorScale>
    </cfRule>
  </conditionalFormatting>
  <conditionalFormatting sqref="AL4:AL19">
    <cfRule type="colorScale" priority="54">
      <colorScale>
        <cfvo type="min"/>
        <cfvo type="percentile" val="50"/>
        <cfvo type="max"/>
        <color rgb="FFC6EFCE"/>
        <color rgb="FFFFEB9C"/>
        <color rgb="FFFFC7CE"/>
      </colorScale>
    </cfRule>
  </conditionalFormatting>
  <conditionalFormatting sqref="AJ4:AJ19">
    <cfRule type="colorScale" priority="51">
      <colorScale>
        <cfvo type="min"/>
        <cfvo type="percentile" val="50"/>
        <cfvo type="max"/>
        <color rgb="FF63BE7B"/>
        <color rgb="FFFFEB84"/>
        <color rgb="FFF8696B"/>
      </colorScale>
    </cfRule>
  </conditionalFormatting>
  <conditionalFormatting sqref="AJ4:AJ19">
    <cfRule type="colorScale" priority="52">
      <colorScale>
        <cfvo type="min"/>
        <cfvo type="percentile" val="50"/>
        <cfvo type="max"/>
        <color rgb="FFC6EFCE"/>
        <color rgb="FFFFEB9C"/>
        <color rgb="FFFFC7CE"/>
      </colorScale>
    </cfRule>
  </conditionalFormatting>
  <conditionalFormatting sqref="AI4:AI19">
    <cfRule type="colorScale" priority="49">
      <colorScale>
        <cfvo type="min"/>
        <cfvo type="percentile" val="50"/>
        <cfvo type="max"/>
        <color rgb="FF63BE7B"/>
        <color rgb="FFFFEB84"/>
        <color rgb="FFF8696B"/>
      </colorScale>
    </cfRule>
  </conditionalFormatting>
  <conditionalFormatting sqref="AI4:AI19">
    <cfRule type="colorScale" priority="50">
      <colorScale>
        <cfvo type="min"/>
        <cfvo type="percentile" val="50"/>
        <cfvo type="max"/>
        <color rgb="FFC6EFCE"/>
        <color rgb="FFFFEB9C"/>
        <color rgb="FFFFC7CE"/>
      </colorScale>
    </cfRule>
  </conditionalFormatting>
  <conditionalFormatting sqref="AG4:AG19">
    <cfRule type="colorScale" priority="47">
      <colorScale>
        <cfvo type="min"/>
        <cfvo type="percentile" val="50"/>
        <cfvo type="max"/>
        <color rgb="FF63BE7B"/>
        <color rgb="FFFFEB84"/>
        <color rgb="FFF8696B"/>
      </colorScale>
    </cfRule>
  </conditionalFormatting>
  <conditionalFormatting sqref="AG4:AG19">
    <cfRule type="colorScale" priority="48">
      <colorScale>
        <cfvo type="min"/>
        <cfvo type="percentile" val="50"/>
        <cfvo type="max"/>
        <color rgb="FFC6EFCE"/>
        <color rgb="FFFFEB9C"/>
        <color rgb="FFFFC7CE"/>
      </colorScale>
    </cfRule>
  </conditionalFormatting>
  <conditionalFormatting sqref="AF4:AF19">
    <cfRule type="colorScale" priority="45">
      <colorScale>
        <cfvo type="min"/>
        <cfvo type="percentile" val="50"/>
        <cfvo type="max"/>
        <color rgb="FF63BE7B"/>
        <color rgb="FFFFEB84"/>
        <color rgb="FFF8696B"/>
      </colorScale>
    </cfRule>
  </conditionalFormatting>
  <conditionalFormatting sqref="AF4:AF19">
    <cfRule type="colorScale" priority="46">
      <colorScale>
        <cfvo type="min"/>
        <cfvo type="percentile" val="50"/>
        <cfvo type="max"/>
        <color rgb="FFC6EFCE"/>
        <color rgb="FFFFEB9C"/>
        <color rgb="FFFFC7CE"/>
      </colorScale>
    </cfRule>
  </conditionalFormatting>
  <conditionalFormatting sqref="AD4:AD19">
    <cfRule type="colorScale" priority="43">
      <colorScale>
        <cfvo type="min"/>
        <cfvo type="percentile" val="50"/>
        <cfvo type="max"/>
        <color rgb="FF63BE7B"/>
        <color rgb="FFFFEB84"/>
        <color rgb="FFF8696B"/>
      </colorScale>
    </cfRule>
  </conditionalFormatting>
  <conditionalFormatting sqref="AD4:AD19">
    <cfRule type="colorScale" priority="44">
      <colorScale>
        <cfvo type="min"/>
        <cfvo type="percentile" val="50"/>
        <cfvo type="max"/>
        <color rgb="FFC6EFCE"/>
        <color rgb="FFFFEB9C"/>
        <color rgb="FFFFC7CE"/>
      </colorScale>
    </cfRule>
  </conditionalFormatting>
  <conditionalFormatting sqref="AC4:AC19">
    <cfRule type="colorScale" priority="41">
      <colorScale>
        <cfvo type="min"/>
        <cfvo type="percentile" val="50"/>
        <cfvo type="max"/>
        <color rgb="FF63BE7B"/>
        <color rgb="FFFFEB84"/>
        <color rgb="FFF8696B"/>
      </colorScale>
    </cfRule>
  </conditionalFormatting>
  <conditionalFormatting sqref="AC4:AC19">
    <cfRule type="colorScale" priority="42">
      <colorScale>
        <cfvo type="min"/>
        <cfvo type="percentile" val="50"/>
        <cfvo type="max"/>
        <color rgb="FFC6EFCE"/>
        <color rgb="FFFFEB9C"/>
        <color rgb="FFFFC7CE"/>
      </colorScale>
    </cfRule>
  </conditionalFormatting>
  <conditionalFormatting sqref="AA4:AA19">
    <cfRule type="colorScale" priority="39">
      <colorScale>
        <cfvo type="min"/>
        <cfvo type="percentile" val="50"/>
        <cfvo type="max"/>
        <color rgb="FF63BE7B"/>
        <color rgb="FFFFEB84"/>
        <color rgb="FFF8696B"/>
      </colorScale>
    </cfRule>
  </conditionalFormatting>
  <conditionalFormatting sqref="AA4:AA19">
    <cfRule type="colorScale" priority="40">
      <colorScale>
        <cfvo type="min"/>
        <cfvo type="percentile" val="50"/>
        <cfvo type="max"/>
        <color rgb="FFC6EFCE"/>
        <color rgb="FFFFEB9C"/>
        <color rgb="FFFFC7CE"/>
      </colorScale>
    </cfRule>
  </conditionalFormatting>
  <conditionalFormatting sqref="Z4:Z19">
    <cfRule type="colorScale" priority="37">
      <colorScale>
        <cfvo type="min"/>
        <cfvo type="percentile" val="50"/>
        <cfvo type="max"/>
        <color rgb="FF63BE7B"/>
        <color rgb="FFFFEB84"/>
        <color rgb="FFF8696B"/>
      </colorScale>
    </cfRule>
  </conditionalFormatting>
  <conditionalFormatting sqref="Z4:Z19">
    <cfRule type="colorScale" priority="38">
      <colorScale>
        <cfvo type="min"/>
        <cfvo type="percentile" val="50"/>
        <cfvo type="max"/>
        <color rgb="FFC6EFCE"/>
        <color rgb="FFFFEB9C"/>
        <color rgb="FFFFC7CE"/>
      </colorScale>
    </cfRule>
  </conditionalFormatting>
  <conditionalFormatting sqref="X5:X19">
    <cfRule type="colorScale" priority="35">
      <colorScale>
        <cfvo type="min"/>
        <cfvo type="percentile" val="50"/>
        <cfvo type="max"/>
        <color rgb="FF63BE7B"/>
        <color rgb="FFFFEB84"/>
        <color rgb="FFF8696B"/>
      </colorScale>
    </cfRule>
  </conditionalFormatting>
  <conditionalFormatting sqref="X5:X19">
    <cfRule type="colorScale" priority="36">
      <colorScale>
        <cfvo type="min"/>
        <cfvo type="percentile" val="50"/>
        <cfvo type="max"/>
        <color rgb="FFC6EFCE"/>
        <color rgb="FFFFEB9C"/>
        <color rgb="FFFFC7CE"/>
      </colorScale>
    </cfRule>
  </conditionalFormatting>
  <conditionalFormatting sqref="W5:W19">
    <cfRule type="colorScale" priority="33">
      <colorScale>
        <cfvo type="min"/>
        <cfvo type="percentile" val="50"/>
        <cfvo type="max"/>
        <color rgb="FF63BE7B"/>
        <color rgb="FFFFEB84"/>
        <color rgb="FFF8696B"/>
      </colorScale>
    </cfRule>
  </conditionalFormatting>
  <conditionalFormatting sqref="W5:W19">
    <cfRule type="colorScale" priority="34">
      <colorScale>
        <cfvo type="min"/>
        <cfvo type="percentile" val="50"/>
        <cfvo type="max"/>
        <color rgb="FFC6EFCE"/>
        <color rgb="FFFFEB9C"/>
        <color rgb="FFFFC7CE"/>
      </colorScale>
    </cfRule>
  </conditionalFormatting>
  <conditionalFormatting sqref="U4:U19">
    <cfRule type="colorScale" priority="31">
      <colorScale>
        <cfvo type="min"/>
        <cfvo type="percentile" val="50"/>
        <cfvo type="max"/>
        <color rgb="FF63BE7B"/>
        <color rgb="FFFFEB84"/>
        <color rgb="FFF8696B"/>
      </colorScale>
    </cfRule>
  </conditionalFormatting>
  <conditionalFormatting sqref="U4:U19">
    <cfRule type="colorScale" priority="32">
      <colorScale>
        <cfvo type="min"/>
        <cfvo type="percentile" val="50"/>
        <cfvo type="max"/>
        <color rgb="FFC6EFCE"/>
        <color rgb="FFFFEB9C"/>
        <color rgb="FFFFC7CE"/>
      </colorScale>
    </cfRule>
  </conditionalFormatting>
  <conditionalFormatting sqref="T4:T19">
    <cfRule type="colorScale" priority="29">
      <colorScale>
        <cfvo type="min"/>
        <cfvo type="percentile" val="50"/>
        <cfvo type="max"/>
        <color rgb="FF63BE7B"/>
        <color rgb="FFFFEB84"/>
        <color rgb="FFF8696B"/>
      </colorScale>
    </cfRule>
  </conditionalFormatting>
  <conditionalFormatting sqref="T4:T19">
    <cfRule type="colorScale" priority="30">
      <colorScale>
        <cfvo type="min"/>
        <cfvo type="percentile" val="50"/>
        <cfvo type="max"/>
        <color rgb="FFC6EFCE"/>
        <color rgb="FFFFEB9C"/>
        <color rgb="FFFFC7CE"/>
      </colorScale>
    </cfRule>
  </conditionalFormatting>
  <conditionalFormatting sqref="R4:R19">
    <cfRule type="colorScale" priority="27">
      <colorScale>
        <cfvo type="min"/>
        <cfvo type="percentile" val="50"/>
        <cfvo type="max"/>
        <color rgb="FF63BE7B"/>
        <color rgb="FFFFEB84"/>
        <color rgb="FFF8696B"/>
      </colorScale>
    </cfRule>
  </conditionalFormatting>
  <conditionalFormatting sqref="R4:R19">
    <cfRule type="colorScale" priority="28">
      <colorScale>
        <cfvo type="min"/>
        <cfvo type="percentile" val="50"/>
        <cfvo type="max"/>
        <color rgb="FFC6EFCE"/>
        <color rgb="FFFFEB9C"/>
        <color rgb="FFFFC7CE"/>
      </colorScale>
    </cfRule>
  </conditionalFormatting>
  <conditionalFormatting sqref="Q4:Q19">
    <cfRule type="colorScale" priority="25">
      <colorScale>
        <cfvo type="min"/>
        <cfvo type="percentile" val="50"/>
        <cfvo type="max"/>
        <color rgb="FF63BE7B"/>
        <color rgb="FFFFEB84"/>
        <color rgb="FFF8696B"/>
      </colorScale>
    </cfRule>
  </conditionalFormatting>
  <conditionalFormatting sqref="Q4:Q19">
    <cfRule type="colorScale" priority="26">
      <colorScale>
        <cfvo type="min"/>
        <cfvo type="percentile" val="50"/>
        <cfvo type="max"/>
        <color rgb="FFC6EFCE"/>
        <color rgb="FFFFEB9C"/>
        <color rgb="FFFFC7CE"/>
      </colorScale>
    </cfRule>
  </conditionalFormatting>
  <conditionalFormatting sqref="O4:O19">
    <cfRule type="colorScale" priority="23">
      <colorScale>
        <cfvo type="min"/>
        <cfvo type="percentile" val="50"/>
        <cfvo type="max"/>
        <color rgb="FF63BE7B"/>
        <color rgb="FFFFEB84"/>
        <color rgb="FFF8696B"/>
      </colorScale>
    </cfRule>
  </conditionalFormatting>
  <conditionalFormatting sqref="O4:O19">
    <cfRule type="colorScale" priority="24">
      <colorScale>
        <cfvo type="min"/>
        <cfvo type="percentile" val="50"/>
        <cfvo type="max"/>
        <color rgb="FFC6EFCE"/>
        <color rgb="FFFFEB9C"/>
        <color rgb="FFFFC7CE"/>
      </colorScale>
    </cfRule>
  </conditionalFormatting>
  <conditionalFormatting sqref="N4:N19">
    <cfRule type="colorScale" priority="21">
      <colorScale>
        <cfvo type="min"/>
        <cfvo type="percentile" val="50"/>
        <cfvo type="max"/>
        <color rgb="FF63BE7B"/>
        <color rgb="FFFFEB84"/>
        <color rgb="FFF8696B"/>
      </colorScale>
    </cfRule>
  </conditionalFormatting>
  <conditionalFormatting sqref="N4:N19">
    <cfRule type="colorScale" priority="22">
      <colorScale>
        <cfvo type="min"/>
        <cfvo type="percentile" val="50"/>
        <cfvo type="max"/>
        <color rgb="FFC6EFCE"/>
        <color rgb="FFFFEB9C"/>
        <color rgb="FFFFC7CE"/>
      </colorScale>
    </cfRule>
  </conditionalFormatting>
  <conditionalFormatting sqref="L4:L19">
    <cfRule type="colorScale" priority="19">
      <colorScale>
        <cfvo type="min"/>
        <cfvo type="percentile" val="50"/>
        <cfvo type="max"/>
        <color rgb="FF63BE7B"/>
        <color rgb="FFFFEB84"/>
        <color rgb="FFF8696B"/>
      </colorScale>
    </cfRule>
  </conditionalFormatting>
  <conditionalFormatting sqref="L4:L19">
    <cfRule type="colorScale" priority="20">
      <colorScale>
        <cfvo type="min"/>
        <cfvo type="percentile" val="50"/>
        <cfvo type="max"/>
        <color rgb="FFC6EFCE"/>
        <color rgb="FFFFEB9C"/>
        <color rgb="FFFFC7CE"/>
      </colorScale>
    </cfRule>
  </conditionalFormatting>
  <conditionalFormatting sqref="K4:K19">
    <cfRule type="colorScale" priority="17">
      <colorScale>
        <cfvo type="min"/>
        <cfvo type="percentile" val="50"/>
        <cfvo type="max"/>
        <color rgb="FF63BE7B"/>
        <color rgb="FFFFEB84"/>
        <color rgb="FFF8696B"/>
      </colorScale>
    </cfRule>
  </conditionalFormatting>
  <conditionalFormatting sqref="K4:K19">
    <cfRule type="colorScale" priority="18">
      <colorScale>
        <cfvo type="min"/>
        <cfvo type="percentile" val="50"/>
        <cfvo type="max"/>
        <color rgb="FFC6EFCE"/>
        <color rgb="FFFFEB9C"/>
        <color rgb="FFFFC7CE"/>
      </colorScale>
    </cfRule>
  </conditionalFormatting>
  <conditionalFormatting sqref="I4:I19">
    <cfRule type="colorScale" priority="15">
      <colorScale>
        <cfvo type="min"/>
        <cfvo type="percentile" val="50"/>
        <cfvo type="max"/>
        <color rgb="FF63BE7B"/>
        <color rgb="FFFFEB84"/>
        <color rgb="FFF8696B"/>
      </colorScale>
    </cfRule>
  </conditionalFormatting>
  <conditionalFormatting sqref="I4:I19">
    <cfRule type="colorScale" priority="16">
      <colorScale>
        <cfvo type="min"/>
        <cfvo type="percentile" val="50"/>
        <cfvo type="max"/>
        <color rgb="FFC6EFCE"/>
        <color rgb="FFFFEB9C"/>
        <color rgb="FFFFC7CE"/>
      </colorScale>
    </cfRule>
  </conditionalFormatting>
  <conditionalFormatting sqref="H4:H19">
    <cfRule type="colorScale" priority="13">
      <colorScale>
        <cfvo type="min"/>
        <cfvo type="percentile" val="50"/>
        <cfvo type="max"/>
        <color rgb="FF63BE7B"/>
        <color rgb="FFFFEB84"/>
        <color rgb="FFF8696B"/>
      </colorScale>
    </cfRule>
  </conditionalFormatting>
  <conditionalFormatting sqref="H4:H19">
    <cfRule type="colorScale" priority="14">
      <colorScale>
        <cfvo type="min"/>
        <cfvo type="percentile" val="50"/>
        <cfvo type="max"/>
        <color rgb="FFC6EFCE"/>
        <color rgb="FFFFEB9C"/>
        <color rgb="FFFFC7CE"/>
      </colorScale>
    </cfRule>
  </conditionalFormatting>
  <conditionalFormatting sqref="F4:F19">
    <cfRule type="colorScale" priority="11">
      <colorScale>
        <cfvo type="min"/>
        <cfvo type="percentile" val="50"/>
        <cfvo type="max"/>
        <color rgb="FF63BE7B"/>
        <color rgb="FFFFEB84"/>
        <color rgb="FFF8696B"/>
      </colorScale>
    </cfRule>
  </conditionalFormatting>
  <conditionalFormatting sqref="F4:F19">
    <cfRule type="colorScale" priority="12">
      <colorScale>
        <cfvo type="min"/>
        <cfvo type="percentile" val="50"/>
        <cfvo type="max"/>
        <color rgb="FFC6EFCE"/>
        <color rgb="FFFFEB9C"/>
        <color rgb="FFFFC7CE"/>
      </colorScale>
    </cfRule>
  </conditionalFormatting>
  <conditionalFormatting sqref="E4:E19">
    <cfRule type="colorScale" priority="9">
      <colorScale>
        <cfvo type="min"/>
        <cfvo type="percentile" val="50"/>
        <cfvo type="max"/>
        <color rgb="FF63BE7B"/>
        <color rgb="FFFFEB84"/>
        <color rgb="FFF8696B"/>
      </colorScale>
    </cfRule>
  </conditionalFormatting>
  <conditionalFormatting sqref="E4:E19">
    <cfRule type="colorScale" priority="10">
      <colorScale>
        <cfvo type="min"/>
        <cfvo type="percentile" val="50"/>
        <cfvo type="max"/>
        <color rgb="FFC6EFCE"/>
        <color rgb="FFFFEB9C"/>
        <color rgb="FFFFC7CE"/>
      </colorScale>
    </cfRule>
  </conditionalFormatting>
  <conditionalFormatting sqref="C4:C19">
    <cfRule type="colorScale" priority="7">
      <colorScale>
        <cfvo type="min"/>
        <cfvo type="percentile" val="50"/>
        <cfvo type="max"/>
        <color rgb="FF63BE7B"/>
        <color rgb="FFFFEB84"/>
        <color rgb="FFF8696B"/>
      </colorScale>
    </cfRule>
  </conditionalFormatting>
  <conditionalFormatting sqref="C4:C19">
    <cfRule type="colorScale" priority="8">
      <colorScale>
        <cfvo type="min"/>
        <cfvo type="percentile" val="50"/>
        <cfvo type="max"/>
        <color rgb="FFC6EFCE"/>
        <color rgb="FFFFEB9C"/>
        <color rgb="FFFFC7CE"/>
      </colorScale>
    </cfRule>
  </conditionalFormatting>
  <conditionalFormatting sqref="B4:B19">
    <cfRule type="colorScale" priority="5">
      <colorScale>
        <cfvo type="min"/>
        <cfvo type="percentile" val="50"/>
        <cfvo type="max"/>
        <color rgb="FF63BE7B"/>
        <color rgb="FFFFEB84"/>
        <color rgb="FFF8696B"/>
      </colorScale>
    </cfRule>
  </conditionalFormatting>
  <conditionalFormatting sqref="B4:B19">
    <cfRule type="colorScale" priority="6">
      <colorScale>
        <cfvo type="min"/>
        <cfvo type="percentile" val="50"/>
        <cfvo type="max"/>
        <color rgb="FFC6EFCE"/>
        <color rgb="FFFFEB9C"/>
        <color rgb="FFFFC7CE"/>
      </colorScale>
    </cfRule>
  </conditionalFormatting>
  <conditionalFormatting sqref="W4">
    <cfRule type="colorScale" priority="1">
      <colorScale>
        <cfvo type="min"/>
        <cfvo type="percentile" val="50"/>
        <cfvo type="max"/>
        <color rgb="FF63BE7B"/>
        <color rgb="FFFFEB84"/>
        <color rgb="FFF8696B"/>
      </colorScale>
    </cfRule>
  </conditionalFormatting>
  <conditionalFormatting sqref="W4">
    <cfRule type="colorScale" priority="2">
      <colorScale>
        <cfvo type="min"/>
        <cfvo type="percentile" val="50"/>
        <cfvo type="max"/>
        <color rgb="FFC6EFCE"/>
        <color rgb="FFFFEB9C"/>
        <color rgb="FFFFC7CE"/>
      </colorScale>
    </cfRule>
  </conditionalFormatting>
  <conditionalFormatting sqref="X4">
    <cfRule type="colorScale" priority="3">
      <colorScale>
        <cfvo type="min"/>
        <cfvo type="percentile" val="50"/>
        <cfvo type="max"/>
        <color rgb="FF63BE7B"/>
        <color rgb="FFFFEB84"/>
        <color rgb="FFF8696B"/>
      </colorScale>
    </cfRule>
  </conditionalFormatting>
  <conditionalFormatting sqref="X4">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70" zoomScaleNormal="70" workbookViewId="0">
      <pane xSplit="1" topLeftCell="B1" activePane="topRight" state="frozen"/>
      <selection pane="topRight" activeCell="N10" sqref="N10"/>
    </sheetView>
  </sheetViews>
  <sheetFormatPr defaultColWidth="8.7109375" defaultRowHeight="15" x14ac:dyDescent="0.25"/>
  <cols>
    <col min="1" max="1" width="24.28515625" style="53" customWidth="1"/>
    <col min="2" max="2" width="12.5703125" style="53" customWidth="1"/>
    <col min="3" max="3" width="10" style="53" customWidth="1"/>
    <col min="4" max="4" width="10.7109375" style="53" customWidth="1"/>
    <col min="5" max="5" width="11.28515625" style="53" customWidth="1"/>
    <col min="6" max="6" width="10" style="53" customWidth="1"/>
    <col min="7" max="7" width="10.85546875" style="53" customWidth="1"/>
    <col min="8" max="8" width="10" style="53" customWidth="1"/>
    <col min="9" max="9" width="11.28515625" style="53" customWidth="1"/>
    <col min="10" max="10" width="10.7109375" style="53" customWidth="1"/>
    <col min="11" max="11" width="10.28515625" style="53" customWidth="1"/>
    <col min="12" max="12" width="9.85546875" style="53" customWidth="1"/>
    <col min="13" max="13" width="10.28515625" style="53" customWidth="1"/>
    <col min="14" max="14" width="9.5703125" style="53" customWidth="1"/>
    <col min="15" max="15" width="10.7109375" style="53" customWidth="1"/>
    <col min="16" max="16" width="10.5703125" style="53" customWidth="1"/>
    <col min="17" max="19" width="9.7109375" style="53" customWidth="1"/>
    <col min="20" max="20" width="10.28515625" style="53" customWidth="1"/>
    <col min="21" max="21" width="11.140625" style="53" customWidth="1"/>
    <col min="22" max="22" width="10.7109375" style="53" customWidth="1"/>
    <col min="23" max="23" width="10" style="53" customWidth="1"/>
    <col min="24" max="24" width="10.85546875" style="53" customWidth="1"/>
    <col min="25" max="25" width="8.7109375" style="53" customWidth="1"/>
    <col min="26" max="16384" width="8.7109375" style="53"/>
  </cols>
  <sheetData>
    <row r="1" spans="1:24" ht="16.5" x14ac:dyDescent="0.25">
      <c r="A1" s="51" t="s">
        <v>942</v>
      </c>
      <c r="B1" s="51"/>
      <c r="C1" s="51"/>
      <c r="D1" s="52"/>
      <c r="E1" s="51"/>
      <c r="F1" s="51"/>
      <c r="G1" s="51"/>
      <c r="H1" s="51"/>
      <c r="I1" s="51"/>
      <c r="J1" s="51"/>
      <c r="K1" s="51"/>
      <c r="L1" s="51"/>
      <c r="M1" s="51"/>
      <c r="N1" s="51"/>
      <c r="O1" s="51"/>
      <c r="P1" s="51"/>
      <c r="Q1" s="51"/>
      <c r="R1" s="51"/>
      <c r="S1" s="51"/>
      <c r="T1" s="51"/>
      <c r="U1" s="51"/>
      <c r="V1" s="51"/>
      <c r="W1" s="51"/>
      <c r="X1" s="51"/>
    </row>
    <row r="2" spans="1:24" ht="16.5" x14ac:dyDescent="0.25">
      <c r="A2" s="51"/>
      <c r="B2" s="51"/>
      <c r="C2" s="51"/>
      <c r="D2" s="51"/>
      <c r="E2" s="51"/>
      <c r="F2" s="51"/>
      <c r="G2" s="51"/>
      <c r="H2" s="51"/>
      <c r="I2" s="51"/>
      <c r="J2" s="51"/>
      <c r="K2" s="51"/>
      <c r="L2" s="51"/>
      <c r="M2" s="51"/>
      <c r="N2" s="51"/>
      <c r="O2" s="51"/>
      <c r="P2" s="51"/>
      <c r="Q2" s="51"/>
      <c r="R2" s="51"/>
      <c r="S2" s="51"/>
      <c r="T2" s="51"/>
      <c r="U2" s="51"/>
      <c r="V2" s="51"/>
      <c r="W2" s="51"/>
      <c r="X2" s="51"/>
    </row>
    <row r="3" spans="1:24" ht="33" x14ac:dyDescent="0.25">
      <c r="A3" s="54" t="s">
        <v>907</v>
      </c>
      <c r="B3" s="55" t="s">
        <v>943</v>
      </c>
      <c r="C3" s="55" t="s">
        <v>42</v>
      </c>
      <c r="D3" s="55" t="s">
        <v>43</v>
      </c>
      <c r="E3" s="55" t="s">
        <v>44</v>
      </c>
      <c r="F3" s="55" t="s">
        <v>45</v>
      </c>
      <c r="G3" s="55" t="s">
        <v>46</v>
      </c>
      <c r="H3" s="55" t="s">
        <v>47</v>
      </c>
      <c r="I3" s="55" t="s">
        <v>912</v>
      </c>
      <c r="J3" s="55" t="s">
        <v>913</v>
      </c>
      <c r="K3" s="55" t="s">
        <v>935</v>
      </c>
      <c r="L3" s="55" t="s">
        <v>51</v>
      </c>
      <c r="M3" s="55" t="s">
        <v>53</v>
      </c>
      <c r="N3" s="55" t="s">
        <v>54</v>
      </c>
      <c r="O3" s="55" t="s">
        <v>56</v>
      </c>
      <c r="P3" s="55" t="s">
        <v>57</v>
      </c>
      <c r="Q3" s="55" t="s">
        <v>915</v>
      </c>
      <c r="R3" s="55" t="s">
        <v>944</v>
      </c>
      <c r="S3" s="55" t="s">
        <v>58</v>
      </c>
      <c r="T3" s="55" t="s">
        <v>945</v>
      </c>
      <c r="U3" s="55" t="s">
        <v>923</v>
      </c>
      <c r="V3" s="55" t="s">
        <v>61</v>
      </c>
      <c r="W3" s="55" t="s">
        <v>62</v>
      </c>
      <c r="X3" s="56" t="s">
        <v>946</v>
      </c>
    </row>
    <row r="4" spans="1:24" ht="16.5" x14ac:dyDescent="0.3">
      <c r="A4" s="37" t="s">
        <v>904</v>
      </c>
      <c r="B4" s="57">
        <v>1000</v>
      </c>
      <c r="C4" s="57">
        <v>2000</v>
      </c>
      <c r="D4" s="57">
        <v>2500</v>
      </c>
      <c r="E4" s="57">
        <v>4000</v>
      </c>
      <c r="F4" s="57">
        <v>3500</v>
      </c>
      <c r="G4" s="57">
        <v>12500</v>
      </c>
      <c r="H4" s="57">
        <v>4000</v>
      </c>
      <c r="I4" s="59">
        <v>6000</v>
      </c>
      <c r="J4" s="58">
        <v>200</v>
      </c>
      <c r="K4" s="57">
        <v>67</v>
      </c>
      <c r="L4" s="57">
        <v>188</v>
      </c>
      <c r="M4" s="57">
        <v>150</v>
      </c>
      <c r="N4" s="57">
        <v>113</v>
      </c>
      <c r="O4" s="57">
        <v>200</v>
      </c>
      <c r="P4" s="57">
        <v>105</v>
      </c>
      <c r="Q4" s="57">
        <v>1500</v>
      </c>
      <c r="R4" s="57">
        <v>1500</v>
      </c>
      <c r="S4" s="57">
        <v>200</v>
      </c>
      <c r="T4" s="57">
        <v>1750</v>
      </c>
      <c r="U4" s="57">
        <v>3000</v>
      </c>
      <c r="V4" s="57">
        <v>50</v>
      </c>
      <c r="W4" s="57">
        <v>1200</v>
      </c>
      <c r="X4" s="59">
        <v>25</v>
      </c>
    </row>
    <row r="5" spans="1:24" ht="16.5" x14ac:dyDescent="0.3">
      <c r="A5" s="39" t="s">
        <v>925</v>
      </c>
      <c r="B5" s="57">
        <v>1000</v>
      </c>
      <c r="C5" s="57">
        <v>1000</v>
      </c>
      <c r="D5" s="57">
        <v>3500</v>
      </c>
      <c r="E5" s="57">
        <v>6000</v>
      </c>
      <c r="F5" s="57">
        <v>3000</v>
      </c>
      <c r="G5" s="57">
        <v>13000</v>
      </c>
      <c r="H5" s="57">
        <v>3000</v>
      </c>
      <c r="I5" s="57">
        <v>6000</v>
      </c>
      <c r="J5" s="57">
        <v>250</v>
      </c>
      <c r="K5" s="57">
        <v>175</v>
      </c>
      <c r="L5" s="57">
        <v>300</v>
      </c>
      <c r="M5" s="57">
        <v>250</v>
      </c>
      <c r="N5" s="57">
        <v>200</v>
      </c>
      <c r="O5" s="57">
        <v>250</v>
      </c>
      <c r="P5" s="57">
        <v>100</v>
      </c>
      <c r="Q5" s="57">
        <v>1000</v>
      </c>
      <c r="R5" s="57">
        <v>1250</v>
      </c>
      <c r="S5" s="57">
        <v>150</v>
      </c>
      <c r="T5" s="57">
        <v>1000</v>
      </c>
      <c r="U5" s="57">
        <v>3000</v>
      </c>
      <c r="V5" s="57">
        <v>50</v>
      </c>
      <c r="W5" s="57">
        <v>1000</v>
      </c>
      <c r="X5" s="57">
        <v>100</v>
      </c>
    </row>
    <row r="6" spans="1:24" ht="16.5" x14ac:dyDescent="0.3">
      <c r="A6" s="39" t="s">
        <v>901</v>
      </c>
      <c r="B6" s="57">
        <v>1500</v>
      </c>
      <c r="C6" s="57">
        <v>1250</v>
      </c>
      <c r="D6" s="57">
        <v>3250</v>
      </c>
      <c r="E6" s="57">
        <v>5500</v>
      </c>
      <c r="F6" s="57">
        <v>3000</v>
      </c>
      <c r="G6" s="57">
        <v>15000</v>
      </c>
      <c r="H6" s="57">
        <v>4500</v>
      </c>
      <c r="I6" s="57">
        <v>8000</v>
      </c>
      <c r="J6" s="57">
        <v>200</v>
      </c>
      <c r="K6" s="57">
        <v>200</v>
      </c>
      <c r="L6" s="57">
        <v>350</v>
      </c>
      <c r="M6" s="57">
        <v>300</v>
      </c>
      <c r="N6" s="57">
        <v>150</v>
      </c>
      <c r="O6" s="57">
        <v>220</v>
      </c>
      <c r="P6" s="57">
        <v>100</v>
      </c>
      <c r="Q6" s="57">
        <v>3000</v>
      </c>
      <c r="R6" s="57">
        <v>1200</v>
      </c>
      <c r="S6" s="57">
        <v>150</v>
      </c>
      <c r="T6" s="57">
        <v>1000</v>
      </c>
      <c r="U6" s="57">
        <v>1500</v>
      </c>
      <c r="V6" s="57">
        <v>50</v>
      </c>
      <c r="W6" s="57">
        <v>865</v>
      </c>
      <c r="X6" s="57">
        <v>25</v>
      </c>
    </row>
    <row r="7" spans="1:24" ht="16.5" x14ac:dyDescent="0.3">
      <c r="A7" s="39" t="s">
        <v>1053</v>
      </c>
      <c r="B7" s="57">
        <v>2500</v>
      </c>
      <c r="C7" s="57">
        <v>1000</v>
      </c>
      <c r="D7" s="57">
        <v>8750</v>
      </c>
      <c r="E7" s="57">
        <v>6000</v>
      </c>
      <c r="F7" s="57">
        <v>3000</v>
      </c>
      <c r="G7" s="57">
        <v>12500</v>
      </c>
      <c r="H7" s="57">
        <v>5500</v>
      </c>
      <c r="I7" s="57">
        <v>6000</v>
      </c>
      <c r="J7" s="57">
        <v>300</v>
      </c>
      <c r="K7" s="57">
        <v>100</v>
      </c>
      <c r="L7" s="57">
        <v>200</v>
      </c>
      <c r="M7" s="57">
        <v>500</v>
      </c>
      <c r="N7" s="57">
        <v>75</v>
      </c>
      <c r="O7" s="57">
        <v>100</v>
      </c>
      <c r="P7" s="57">
        <v>100</v>
      </c>
      <c r="Q7" s="57">
        <v>3500</v>
      </c>
      <c r="R7" s="57">
        <v>1300</v>
      </c>
      <c r="S7" s="57">
        <v>200</v>
      </c>
      <c r="T7" s="57">
        <v>1000</v>
      </c>
      <c r="U7" s="57">
        <v>2000</v>
      </c>
      <c r="V7" s="57">
        <v>50</v>
      </c>
      <c r="W7" s="57">
        <v>750</v>
      </c>
      <c r="X7" s="57">
        <v>25</v>
      </c>
    </row>
    <row r="8" spans="1:24" ht="16.5" x14ac:dyDescent="0.3">
      <c r="A8" s="39" t="s">
        <v>905</v>
      </c>
      <c r="B8" s="57">
        <v>1775</v>
      </c>
      <c r="C8" s="57">
        <v>2583.5</v>
      </c>
      <c r="D8" s="57">
        <v>4500</v>
      </c>
      <c r="E8" s="57">
        <v>6000</v>
      </c>
      <c r="F8" s="57">
        <v>2325</v>
      </c>
      <c r="G8" s="57">
        <v>9000</v>
      </c>
      <c r="H8" s="57">
        <v>3375</v>
      </c>
      <c r="I8" s="57">
        <v>6937.5</v>
      </c>
      <c r="J8" s="59">
        <v>200</v>
      </c>
      <c r="K8" s="57">
        <v>150</v>
      </c>
      <c r="L8" s="57">
        <v>450</v>
      </c>
      <c r="M8" s="57">
        <v>125</v>
      </c>
      <c r="N8" s="57">
        <v>38</v>
      </c>
      <c r="O8" s="57">
        <v>155</v>
      </c>
      <c r="P8" s="57">
        <v>71</v>
      </c>
      <c r="Q8" s="57">
        <v>2100</v>
      </c>
      <c r="R8" s="57">
        <v>1900</v>
      </c>
      <c r="S8" s="57">
        <v>225</v>
      </c>
      <c r="T8" s="57">
        <v>1650</v>
      </c>
      <c r="U8" s="57">
        <v>2450</v>
      </c>
      <c r="V8" s="57">
        <v>500</v>
      </c>
      <c r="W8" s="57">
        <v>1200</v>
      </c>
      <c r="X8" s="59">
        <v>25</v>
      </c>
    </row>
    <row r="9" spans="1:24" ht="16.5" x14ac:dyDescent="0.3">
      <c r="A9" s="39" t="s">
        <v>902</v>
      </c>
      <c r="B9" s="57">
        <v>1500</v>
      </c>
      <c r="C9" s="57">
        <v>1500</v>
      </c>
      <c r="D9" s="57">
        <v>3000</v>
      </c>
      <c r="E9" s="57">
        <v>6000</v>
      </c>
      <c r="F9" s="57">
        <v>2500</v>
      </c>
      <c r="G9" s="57">
        <v>15000</v>
      </c>
      <c r="H9" s="57">
        <v>3000</v>
      </c>
      <c r="I9" s="57">
        <v>7000</v>
      </c>
      <c r="J9" s="57">
        <v>150</v>
      </c>
      <c r="K9" s="57">
        <v>200</v>
      </c>
      <c r="L9" s="57">
        <v>300</v>
      </c>
      <c r="M9" s="57">
        <v>150</v>
      </c>
      <c r="N9" s="57">
        <v>150</v>
      </c>
      <c r="O9" s="57">
        <v>250</v>
      </c>
      <c r="P9" s="57">
        <v>100</v>
      </c>
      <c r="Q9" s="57">
        <v>3000</v>
      </c>
      <c r="R9" s="57">
        <v>1300</v>
      </c>
      <c r="S9" s="57">
        <v>200</v>
      </c>
      <c r="T9" s="57">
        <v>1000</v>
      </c>
      <c r="U9" s="57">
        <v>3000</v>
      </c>
      <c r="V9" s="57">
        <v>50</v>
      </c>
      <c r="W9" s="57">
        <v>700</v>
      </c>
      <c r="X9" s="57">
        <v>25</v>
      </c>
    </row>
    <row r="10" spans="1:24" ht="16.5" x14ac:dyDescent="0.3">
      <c r="A10" s="39" t="s">
        <v>927</v>
      </c>
      <c r="B10" s="57">
        <v>1000</v>
      </c>
      <c r="C10" s="57">
        <v>1000</v>
      </c>
      <c r="D10" s="57">
        <v>3000</v>
      </c>
      <c r="E10" s="57">
        <v>4500</v>
      </c>
      <c r="F10" s="57">
        <v>3000</v>
      </c>
      <c r="G10" s="59">
        <v>12250</v>
      </c>
      <c r="H10" s="57">
        <v>2500</v>
      </c>
      <c r="I10" s="59">
        <v>6000</v>
      </c>
      <c r="J10" s="57">
        <v>200</v>
      </c>
      <c r="K10" s="57">
        <v>300</v>
      </c>
      <c r="L10" s="57">
        <v>400</v>
      </c>
      <c r="M10" s="57">
        <v>250</v>
      </c>
      <c r="N10" s="57">
        <v>500</v>
      </c>
      <c r="O10" s="57">
        <v>250</v>
      </c>
      <c r="P10" s="57">
        <v>100</v>
      </c>
      <c r="Q10" s="57">
        <v>1000</v>
      </c>
      <c r="R10" s="57">
        <v>1250</v>
      </c>
      <c r="S10" s="57">
        <v>250</v>
      </c>
      <c r="T10" s="57">
        <v>1000</v>
      </c>
      <c r="U10" s="57">
        <v>2500</v>
      </c>
      <c r="V10" s="57">
        <v>50</v>
      </c>
      <c r="W10" s="57">
        <v>750</v>
      </c>
      <c r="X10" s="57">
        <v>10</v>
      </c>
    </row>
    <row r="11" spans="1:24" ht="16.5" x14ac:dyDescent="0.3">
      <c r="A11" s="39" t="s">
        <v>928</v>
      </c>
      <c r="B11" s="57">
        <v>1500</v>
      </c>
      <c r="C11" s="58">
        <v>1500</v>
      </c>
      <c r="D11" s="57">
        <v>4750</v>
      </c>
      <c r="E11" s="57">
        <v>4000</v>
      </c>
      <c r="F11" s="57">
        <v>2500</v>
      </c>
      <c r="G11" s="57">
        <v>11000</v>
      </c>
      <c r="H11" s="57">
        <v>5000</v>
      </c>
      <c r="I11" s="57">
        <v>4500</v>
      </c>
      <c r="J11" s="57">
        <v>300</v>
      </c>
      <c r="K11" s="57">
        <v>280</v>
      </c>
      <c r="L11" s="57">
        <v>300</v>
      </c>
      <c r="M11" s="57">
        <v>250</v>
      </c>
      <c r="N11" s="57">
        <v>100</v>
      </c>
      <c r="O11" s="57">
        <v>150</v>
      </c>
      <c r="P11" s="57">
        <v>50</v>
      </c>
      <c r="Q11" s="57">
        <v>3000</v>
      </c>
      <c r="R11" s="57">
        <v>1250</v>
      </c>
      <c r="S11" s="57">
        <v>200</v>
      </c>
      <c r="T11" s="57">
        <v>1000</v>
      </c>
      <c r="U11" s="57">
        <v>2500</v>
      </c>
      <c r="V11" s="57">
        <v>50</v>
      </c>
      <c r="W11" s="57">
        <v>700</v>
      </c>
      <c r="X11" s="57">
        <v>25</v>
      </c>
    </row>
    <row r="12" spans="1:24" ht="16.5" x14ac:dyDescent="0.3">
      <c r="A12" s="39" t="s">
        <v>929</v>
      </c>
      <c r="B12" s="57">
        <v>2000</v>
      </c>
      <c r="C12" s="57">
        <v>1500</v>
      </c>
      <c r="D12" s="57">
        <v>3000</v>
      </c>
      <c r="E12" s="57">
        <v>5000</v>
      </c>
      <c r="F12" s="57">
        <v>3500</v>
      </c>
      <c r="G12" s="58">
        <v>12250</v>
      </c>
      <c r="H12" s="59">
        <v>4000</v>
      </c>
      <c r="I12" s="59">
        <v>6000</v>
      </c>
      <c r="J12" s="57">
        <v>200</v>
      </c>
      <c r="K12" s="57">
        <v>500</v>
      </c>
      <c r="L12" s="57">
        <v>250</v>
      </c>
      <c r="M12" s="57">
        <v>450</v>
      </c>
      <c r="N12" s="57">
        <v>100</v>
      </c>
      <c r="O12" s="57">
        <v>200</v>
      </c>
      <c r="P12" s="57">
        <v>150</v>
      </c>
      <c r="Q12" s="57">
        <v>3000</v>
      </c>
      <c r="R12" s="57">
        <v>2000</v>
      </c>
      <c r="S12" s="57">
        <v>250</v>
      </c>
      <c r="T12" s="57">
        <v>2000</v>
      </c>
      <c r="U12" s="57">
        <v>2500</v>
      </c>
      <c r="V12" s="57">
        <v>100</v>
      </c>
      <c r="W12" s="57">
        <v>1000</v>
      </c>
      <c r="X12" s="57">
        <v>100</v>
      </c>
    </row>
    <row r="13" spans="1:24" ht="16.5" x14ac:dyDescent="0.3">
      <c r="A13" s="39" t="s">
        <v>1893</v>
      </c>
      <c r="B13" s="57">
        <v>750</v>
      </c>
      <c r="C13" s="57">
        <v>1000</v>
      </c>
      <c r="D13" s="57">
        <v>2500</v>
      </c>
      <c r="E13" s="57">
        <v>4000</v>
      </c>
      <c r="F13" s="57">
        <v>3000</v>
      </c>
      <c r="G13" s="57">
        <v>11500</v>
      </c>
      <c r="H13" s="57">
        <v>3250</v>
      </c>
      <c r="I13" s="57">
        <v>5000</v>
      </c>
      <c r="J13" s="57">
        <v>47</v>
      </c>
      <c r="K13" s="57">
        <v>65</v>
      </c>
      <c r="L13" s="57">
        <v>300</v>
      </c>
      <c r="M13" s="57">
        <v>417</v>
      </c>
      <c r="N13" s="57">
        <v>80</v>
      </c>
      <c r="O13" s="57">
        <v>200</v>
      </c>
      <c r="P13" s="57">
        <v>87.5</v>
      </c>
      <c r="Q13" s="57">
        <v>1000</v>
      </c>
      <c r="R13" s="57">
        <v>1500</v>
      </c>
      <c r="S13" s="57">
        <v>150</v>
      </c>
      <c r="T13" s="57">
        <v>1500</v>
      </c>
      <c r="U13" s="57">
        <v>2000</v>
      </c>
      <c r="V13" s="57">
        <v>50</v>
      </c>
      <c r="W13" s="57">
        <v>1100</v>
      </c>
      <c r="X13" s="57">
        <v>25</v>
      </c>
    </row>
    <row r="14" spans="1:24" ht="16.5" x14ac:dyDescent="0.3">
      <c r="A14" s="39" t="s">
        <v>874</v>
      </c>
      <c r="B14" s="57">
        <v>1500</v>
      </c>
      <c r="C14" s="57">
        <v>2000</v>
      </c>
      <c r="D14" s="57">
        <v>3000</v>
      </c>
      <c r="E14" s="57">
        <v>7500</v>
      </c>
      <c r="F14" s="57">
        <v>4000</v>
      </c>
      <c r="G14" s="57">
        <v>12000</v>
      </c>
      <c r="H14" s="57">
        <v>6000</v>
      </c>
      <c r="I14" s="57">
        <v>7000</v>
      </c>
      <c r="J14" s="57">
        <v>88</v>
      </c>
      <c r="K14" s="57">
        <v>50</v>
      </c>
      <c r="L14" s="57">
        <v>500</v>
      </c>
      <c r="M14" s="57">
        <v>300</v>
      </c>
      <c r="N14" s="57">
        <v>210</v>
      </c>
      <c r="O14" s="57">
        <v>300</v>
      </c>
      <c r="P14" s="57">
        <v>120</v>
      </c>
      <c r="Q14" s="57">
        <v>1500</v>
      </c>
      <c r="R14" s="57">
        <v>2500</v>
      </c>
      <c r="S14" s="57">
        <v>250</v>
      </c>
      <c r="T14" s="57">
        <v>2000</v>
      </c>
      <c r="U14" s="57">
        <v>3000</v>
      </c>
      <c r="V14" s="57">
        <v>50</v>
      </c>
      <c r="W14" s="57">
        <v>1500</v>
      </c>
      <c r="X14" s="57">
        <v>25</v>
      </c>
    </row>
    <row r="15" spans="1:24" ht="16.5" x14ac:dyDescent="0.3">
      <c r="A15" s="39" t="s">
        <v>930</v>
      </c>
      <c r="B15" s="58">
        <v>1500</v>
      </c>
      <c r="C15" s="58">
        <v>1500</v>
      </c>
      <c r="D15" s="57">
        <v>6500</v>
      </c>
      <c r="E15" s="57">
        <v>6500</v>
      </c>
      <c r="F15" s="57">
        <v>3500</v>
      </c>
      <c r="G15" s="58">
        <v>12250</v>
      </c>
      <c r="H15" s="59">
        <v>4000</v>
      </c>
      <c r="I15" s="58">
        <v>6000</v>
      </c>
      <c r="J15" s="57">
        <v>125</v>
      </c>
      <c r="K15" s="57">
        <v>125</v>
      </c>
      <c r="L15" s="57">
        <v>500</v>
      </c>
      <c r="M15" s="57">
        <v>500</v>
      </c>
      <c r="N15" s="57">
        <v>150</v>
      </c>
      <c r="O15" s="57">
        <v>200</v>
      </c>
      <c r="P15" s="57">
        <v>100</v>
      </c>
      <c r="Q15" s="57">
        <v>1000</v>
      </c>
      <c r="R15" s="57">
        <v>1500</v>
      </c>
      <c r="S15" s="57">
        <v>200</v>
      </c>
      <c r="T15" s="57">
        <v>1600</v>
      </c>
      <c r="U15" s="57">
        <v>2000</v>
      </c>
      <c r="V15" s="57">
        <v>100</v>
      </c>
      <c r="W15" s="57">
        <v>1100</v>
      </c>
      <c r="X15" s="57">
        <v>10</v>
      </c>
    </row>
    <row r="16" spans="1:24" ht="16.5" x14ac:dyDescent="0.3">
      <c r="A16" s="39" t="s">
        <v>931</v>
      </c>
      <c r="B16" s="57">
        <v>1250</v>
      </c>
      <c r="C16" s="57">
        <v>1250</v>
      </c>
      <c r="D16" s="57">
        <v>3000</v>
      </c>
      <c r="E16" s="57">
        <v>6500</v>
      </c>
      <c r="F16" s="57">
        <v>3000</v>
      </c>
      <c r="G16" s="57">
        <v>15000</v>
      </c>
      <c r="H16" s="57">
        <v>4000</v>
      </c>
      <c r="I16" s="57">
        <v>6000</v>
      </c>
      <c r="J16" s="57">
        <v>280</v>
      </c>
      <c r="K16" s="57">
        <v>350</v>
      </c>
      <c r="L16" s="57">
        <v>400</v>
      </c>
      <c r="M16" s="57">
        <v>450</v>
      </c>
      <c r="N16" s="57">
        <v>202.5</v>
      </c>
      <c r="O16" s="57">
        <v>200</v>
      </c>
      <c r="P16" s="57">
        <v>105</v>
      </c>
      <c r="Q16" s="57">
        <v>1500</v>
      </c>
      <c r="R16" s="57">
        <v>1500</v>
      </c>
      <c r="S16" s="57">
        <v>200</v>
      </c>
      <c r="T16" s="57">
        <v>1500</v>
      </c>
      <c r="U16" s="57">
        <v>3000</v>
      </c>
      <c r="V16" s="59">
        <v>50</v>
      </c>
      <c r="W16" s="57">
        <v>1300</v>
      </c>
      <c r="X16" s="59">
        <v>25</v>
      </c>
    </row>
    <row r="17" spans="1:24" ht="16.5" x14ac:dyDescent="0.3">
      <c r="A17" s="39" t="s">
        <v>2167</v>
      </c>
      <c r="B17" s="57">
        <v>3000</v>
      </c>
      <c r="C17" s="57">
        <v>2500</v>
      </c>
      <c r="D17" s="57">
        <v>3500</v>
      </c>
      <c r="E17" s="57">
        <v>4000</v>
      </c>
      <c r="F17" s="57">
        <v>2000</v>
      </c>
      <c r="G17" s="57">
        <v>10000</v>
      </c>
      <c r="H17" s="57">
        <v>4000</v>
      </c>
      <c r="I17" s="57">
        <v>6000</v>
      </c>
      <c r="J17" s="57">
        <v>150</v>
      </c>
      <c r="K17" s="57">
        <v>137.5</v>
      </c>
      <c r="L17" s="57">
        <v>500</v>
      </c>
      <c r="M17" s="57">
        <v>225</v>
      </c>
      <c r="N17" s="57">
        <v>175</v>
      </c>
      <c r="O17" s="57">
        <v>200</v>
      </c>
      <c r="P17" s="57">
        <v>137.5</v>
      </c>
      <c r="Q17" s="57">
        <v>1500</v>
      </c>
      <c r="R17" s="57">
        <v>1750</v>
      </c>
      <c r="S17" s="57">
        <v>200</v>
      </c>
      <c r="T17" s="57">
        <v>1500</v>
      </c>
      <c r="U17" s="57">
        <v>3000</v>
      </c>
      <c r="V17" s="57">
        <v>100</v>
      </c>
      <c r="W17" s="57">
        <v>1100</v>
      </c>
      <c r="X17" s="57">
        <v>12.5</v>
      </c>
    </row>
    <row r="18" spans="1:24" ht="16.5" x14ac:dyDescent="0.3">
      <c r="A18" s="39" t="s">
        <v>932</v>
      </c>
      <c r="B18" s="59">
        <v>1500</v>
      </c>
      <c r="C18" s="58">
        <v>1500</v>
      </c>
      <c r="D18" s="57">
        <v>6000</v>
      </c>
      <c r="E18" s="58">
        <v>6000</v>
      </c>
      <c r="F18" s="59">
        <v>3000</v>
      </c>
      <c r="G18" s="59">
        <v>12250</v>
      </c>
      <c r="H18" s="59">
        <v>4000</v>
      </c>
      <c r="I18" s="59">
        <v>6000</v>
      </c>
      <c r="J18" s="57">
        <v>158</v>
      </c>
      <c r="K18" s="58">
        <v>175</v>
      </c>
      <c r="L18" s="57">
        <v>300</v>
      </c>
      <c r="M18" s="57">
        <v>250</v>
      </c>
      <c r="N18" s="59">
        <v>225</v>
      </c>
      <c r="O18" s="59">
        <v>429</v>
      </c>
      <c r="P18" s="57">
        <v>225</v>
      </c>
      <c r="Q18" s="57">
        <v>1500</v>
      </c>
      <c r="R18" s="57">
        <v>2000</v>
      </c>
      <c r="S18" s="57">
        <v>500</v>
      </c>
      <c r="T18" s="59">
        <v>1500</v>
      </c>
      <c r="U18" s="59">
        <v>2500</v>
      </c>
      <c r="V18" s="59">
        <v>50</v>
      </c>
      <c r="W18" s="57">
        <v>2000</v>
      </c>
      <c r="X18" s="59">
        <v>25</v>
      </c>
    </row>
    <row r="19" spans="1:24" ht="13.15" customHeight="1" x14ac:dyDescent="0.3">
      <c r="A19" s="39" t="s">
        <v>934</v>
      </c>
      <c r="B19" s="57">
        <v>1000</v>
      </c>
      <c r="C19" s="57">
        <v>3500</v>
      </c>
      <c r="D19" s="57">
        <v>5000</v>
      </c>
      <c r="E19" s="57">
        <v>10000</v>
      </c>
      <c r="F19" s="57">
        <v>5000</v>
      </c>
      <c r="G19" s="57">
        <v>12000</v>
      </c>
      <c r="H19" s="57">
        <v>5000</v>
      </c>
      <c r="I19" s="57">
        <v>10000</v>
      </c>
      <c r="J19" s="59">
        <v>200</v>
      </c>
      <c r="K19" s="57">
        <v>213</v>
      </c>
      <c r="L19" s="57">
        <v>150</v>
      </c>
      <c r="M19" s="57">
        <v>250</v>
      </c>
      <c r="N19" s="57">
        <v>150</v>
      </c>
      <c r="O19" s="57">
        <v>260</v>
      </c>
      <c r="P19" s="57">
        <v>150</v>
      </c>
      <c r="Q19" s="59">
        <v>1500</v>
      </c>
      <c r="R19" s="57">
        <v>2000</v>
      </c>
      <c r="S19" s="57">
        <v>250</v>
      </c>
      <c r="T19" s="57">
        <v>3500</v>
      </c>
      <c r="U19" s="57">
        <v>5000</v>
      </c>
      <c r="V19" s="57">
        <v>500</v>
      </c>
      <c r="W19" s="57">
        <v>2500</v>
      </c>
      <c r="X19" s="58">
        <v>25</v>
      </c>
    </row>
    <row r="20" spans="1:24" ht="26.25" x14ac:dyDescent="0.25">
      <c r="A20" s="60" t="s">
        <v>947</v>
      </c>
      <c r="B20" s="360">
        <f>MEDIAN(B5:B15,B17,B19)</f>
        <v>1500</v>
      </c>
      <c r="C20" s="360">
        <f>MEDIAN(C4:C10,C12:C14,C16:C17,C19)</f>
        <v>1500</v>
      </c>
      <c r="D20" s="360">
        <f>MEDIAN(D4:D19)</f>
        <v>3375</v>
      </c>
      <c r="E20" s="360">
        <f>MEDIAN(E4:E17,E19)</f>
        <v>6000</v>
      </c>
      <c r="F20" s="360">
        <f>MEDIAN(F4:F17,F19)</f>
        <v>3000</v>
      </c>
      <c r="G20" s="360">
        <f>MEDIAN(G4:G9,G11,G13:G14,G16,G17,G19)</f>
        <v>12250</v>
      </c>
      <c r="H20" s="360">
        <f>MEDIAN(H4:H11,H13:H14,H16:H17,H19)</f>
        <v>4000</v>
      </c>
      <c r="I20" s="360">
        <f>MEDIAN(I5:I9,I11,I13:I14,I16:I17,I19)</f>
        <v>6000</v>
      </c>
      <c r="J20" s="360">
        <f>MEDIAN(J5:J7,J9:J18)</f>
        <v>200</v>
      </c>
      <c r="K20" s="360">
        <f>MEDIAN(K4:K17,K19)</f>
        <v>175</v>
      </c>
      <c r="L20" s="360">
        <f>MEDIAN(L4:L19)</f>
        <v>300</v>
      </c>
      <c r="M20" s="360">
        <f>MEDIAN(M4:M19)</f>
        <v>250</v>
      </c>
      <c r="N20" s="360">
        <f>MEDIAN(N4:N19)</f>
        <v>150</v>
      </c>
      <c r="O20" s="360">
        <f>MEDIAN(O4:O17,O19)</f>
        <v>200</v>
      </c>
      <c r="P20" s="360">
        <f>MEDIAN(P4:P19)</f>
        <v>100</v>
      </c>
      <c r="Q20" s="360">
        <f>MEDIAN(Q4:Q18)</f>
        <v>1500</v>
      </c>
      <c r="R20" s="360">
        <f>MEDIAN(R4:R19)</f>
        <v>1500</v>
      </c>
      <c r="S20" s="360">
        <f>MEDIAN(S4:S19)</f>
        <v>200</v>
      </c>
      <c r="T20" s="360">
        <f>MEDIAN(T4:T17,T19)</f>
        <v>1500</v>
      </c>
      <c r="U20" s="360">
        <f>MEDIAN(U4:U17,U19)</f>
        <v>2500</v>
      </c>
      <c r="V20" s="360">
        <f>MEDIAN(V4:V15,V19,V17)</f>
        <v>50</v>
      </c>
      <c r="W20" s="360">
        <f>MEDIAN(W4:W19)</f>
        <v>1100</v>
      </c>
      <c r="X20" s="360">
        <f>MEDIAN(X5:X7,X9:X15,X17)</f>
        <v>25</v>
      </c>
    </row>
    <row r="21" spans="1:24" x14ac:dyDescent="0.25">
      <c r="A21" s="62"/>
      <c r="B21" s="63"/>
      <c r="C21" s="358"/>
      <c r="D21" s="358"/>
      <c r="E21" s="65"/>
      <c r="F21" s="65"/>
      <c r="H21" s="63"/>
      <c r="I21" s="358"/>
      <c r="J21" s="358"/>
      <c r="K21" s="358"/>
      <c r="L21" s="65"/>
      <c r="M21" s="65"/>
      <c r="N21" s="65"/>
      <c r="O21" s="358"/>
    </row>
    <row r="22" spans="1:24" x14ac:dyDescent="0.25">
      <c r="A22" s="62"/>
      <c r="B22" s="63"/>
      <c r="C22" s="358"/>
      <c r="D22" s="358"/>
      <c r="E22" s="65"/>
      <c r="F22" s="65"/>
      <c r="H22" s="63"/>
      <c r="I22" s="358"/>
      <c r="J22" s="358"/>
      <c r="K22" s="358"/>
      <c r="L22" s="65"/>
      <c r="M22" s="65"/>
      <c r="N22" s="65"/>
      <c r="O22" s="358"/>
    </row>
    <row r="23" spans="1:24" x14ac:dyDescent="0.25">
      <c r="A23" s="62"/>
      <c r="B23" s="63"/>
      <c r="C23" s="64"/>
      <c r="D23" s="64"/>
      <c r="E23" s="65"/>
      <c r="F23" s="65"/>
      <c r="H23" s="63"/>
      <c r="I23" s="64"/>
      <c r="J23" s="64"/>
      <c r="K23" s="64"/>
      <c r="L23" s="65"/>
      <c r="M23" s="65"/>
      <c r="N23" s="65"/>
      <c r="O23" s="64"/>
    </row>
    <row r="24" spans="1:24" ht="14.65" customHeight="1" x14ac:dyDescent="0.3">
      <c r="A24" s="66" t="s">
        <v>948</v>
      </c>
      <c r="B24" s="63"/>
      <c r="C24" s="64"/>
      <c r="D24" s="64"/>
      <c r="E24" s="67"/>
      <c r="F24" s="62"/>
      <c r="G24" s="386" t="s">
        <v>949</v>
      </c>
      <c r="H24" s="386"/>
      <c r="I24" s="386"/>
      <c r="J24" s="386"/>
      <c r="K24" s="386"/>
      <c r="L24" s="68"/>
      <c r="M24" s="68"/>
      <c r="N24" s="68"/>
    </row>
    <row r="25" spans="1:24" ht="16.5" x14ac:dyDescent="0.25">
      <c r="A25" s="58">
        <v>1000</v>
      </c>
      <c r="B25" s="387" t="s">
        <v>950</v>
      </c>
      <c r="C25" s="387"/>
      <c r="D25" s="387"/>
      <c r="E25" s="387"/>
      <c r="F25" s="62"/>
      <c r="G25" s="386"/>
      <c r="H25" s="386"/>
      <c r="I25" s="386"/>
      <c r="J25" s="386"/>
      <c r="K25" s="386"/>
      <c r="L25" s="68"/>
      <c r="M25" s="68"/>
      <c r="N25" s="68"/>
      <c r="O25" s="64"/>
    </row>
    <row r="26" spans="1:24" ht="16.5" x14ac:dyDescent="0.25">
      <c r="A26" s="59">
        <v>1000</v>
      </c>
      <c r="B26" s="387" t="s">
        <v>951</v>
      </c>
      <c r="C26" s="387"/>
      <c r="D26" s="387"/>
      <c r="E26" s="387"/>
      <c r="F26" s="62"/>
      <c r="G26" s="386"/>
      <c r="H26" s="386"/>
      <c r="I26" s="386"/>
      <c r="J26" s="386"/>
      <c r="K26" s="386"/>
      <c r="L26" s="68"/>
      <c r="M26" s="68"/>
      <c r="N26" s="68"/>
      <c r="O26" s="64"/>
    </row>
    <row r="27" spans="1:24" ht="16.5" x14ac:dyDescent="0.25">
      <c r="A27" s="69"/>
      <c r="B27" s="64"/>
      <c r="C27" s="64"/>
      <c r="D27" s="64"/>
      <c r="E27" s="70"/>
      <c r="F27" s="62"/>
      <c r="G27" s="386"/>
      <c r="H27" s="386"/>
      <c r="I27" s="386"/>
      <c r="J27" s="386"/>
      <c r="K27" s="386"/>
      <c r="L27" s="68"/>
      <c r="M27" s="68"/>
      <c r="N27" s="68"/>
      <c r="O27" s="64"/>
    </row>
    <row r="28" spans="1:24" ht="16.5" x14ac:dyDescent="0.3">
      <c r="A28" s="71" t="s">
        <v>952</v>
      </c>
      <c r="B28" s="64"/>
      <c r="C28" s="64"/>
      <c r="D28" s="64"/>
      <c r="E28" s="67"/>
      <c r="F28" s="62"/>
      <c r="G28" s="386"/>
      <c r="H28" s="386"/>
      <c r="I28" s="386"/>
      <c r="J28" s="386"/>
      <c r="K28" s="386"/>
      <c r="L28" s="68"/>
      <c r="M28" s="68"/>
      <c r="N28" s="68"/>
      <c r="O28" s="64"/>
    </row>
    <row r="29" spans="1:24" x14ac:dyDescent="0.25">
      <c r="B29" s="64"/>
      <c r="C29" s="64"/>
      <c r="D29" s="64"/>
      <c r="E29" s="62"/>
      <c r="F29" s="62"/>
      <c r="G29" s="386"/>
      <c r="H29" s="386"/>
      <c r="I29" s="386"/>
      <c r="J29" s="386"/>
      <c r="K29" s="386"/>
      <c r="L29" s="62"/>
      <c r="M29" s="62"/>
      <c r="N29" s="62"/>
      <c r="O29" s="64"/>
    </row>
    <row r="30" spans="1:24" x14ac:dyDescent="0.25">
      <c r="B30" s="64"/>
      <c r="C30" s="64"/>
      <c r="D30" s="64"/>
      <c r="E30" s="62"/>
      <c r="F30" s="62"/>
      <c r="G30" s="386"/>
      <c r="H30" s="386"/>
      <c r="I30" s="386"/>
      <c r="J30" s="386"/>
      <c r="K30" s="386"/>
      <c r="L30" s="62"/>
      <c r="M30" s="62"/>
      <c r="N30" s="62"/>
      <c r="O30" s="64"/>
    </row>
    <row r="31" spans="1:24" x14ac:dyDescent="0.25">
      <c r="B31" s="64"/>
      <c r="C31" s="64"/>
      <c r="D31" s="64"/>
    </row>
    <row r="32" spans="1:24" x14ac:dyDescent="0.25">
      <c r="A32" s="72"/>
      <c r="B32" s="64"/>
      <c r="C32" s="64"/>
      <c r="D32" s="64"/>
    </row>
    <row r="33" spans="1:26" x14ac:dyDescent="0.25">
      <c r="A33" s="72"/>
      <c r="B33" s="64"/>
      <c r="C33" s="64"/>
      <c r="D33" s="64"/>
    </row>
    <row r="34" spans="1:26" x14ac:dyDescent="0.25">
      <c r="A34" s="72"/>
      <c r="B34" s="64"/>
      <c r="C34" s="64"/>
      <c r="D34" s="64"/>
    </row>
    <row r="35" spans="1:26" x14ac:dyDescent="0.25">
      <c r="A35" s="73"/>
      <c r="B35" s="64"/>
      <c r="C35" s="64"/>
      <c r="D35" s="64"/>
      <c r="F35" s="74"/>
      <c r="G35" s="74"/>
      <c r="H35" s="362"/>
      <c r="I35" s="362"/>
      <c r="J35" s="362"/>
      <c r="K35" s="362"/>
      <c r="L35" s="362"/>
      <c r="M35" s="362"/>
      <c r="N35" s="362"/>
      <c r="O35" s="362"/>
      <c r="P35" s="362"/>
      <c r="Q35" s="362"/>
      <c r="R35" s="362"/>
      <c r="S35" s="362"/>
      <c r="T35" s="362"/>
      <c r="U35" s="362"/>
      <c r="V35" s="362"/>
      <c r="W35" s="362"/>
      <c r="X35" s="362"/>
      <c r="Y35" s="74"/>
      <c r="Z35" s="74"/>
    </row>
    <row r="36" spans="1:26" x14ac:dyDescent="0.25">
      <c r="B36" s="64"/>
      <c r="C36" s="64"/>
      <c r="D36" s="64"/>
    </row>
    <row r="37" spans="1:26" x14ac:dyDescent="0.25">
      <c r="B37" s="62"/>
      <c r="C37" s="62"/>
      <c r="D37" s="62"/>
    </row>
    <row r="38" spans="1:26" x14ac:dyDescent="0.25">
      <c r="B38" s="62"/>
    </row>
    <row r="39" spans="1:26" x14ac:dyDescent="0.25">
      <c r="B39" s="62"/>
    </row>
    <row r="40" spans="1:26" x14ac:dyDescent="0.25">
      <c r="B40" s="62"/>
    </row>
    <row r="41" spans="1:26" x14ac:dyDescent="0.25">
      <c r="B41" s="62"/>
    </row>
    <row r="42" spans="1:26" ht="16.5" x14ac:dyDescent="0.3">
      <c r="A42" s="13" t="s">
        <v>953</v>
      </c>
      <c r="B42" s="62"/>
    </row>
    <row r="43" spans="1:26" x14ac:dyDescent="0.25">
      <c r="B43" s="62"/>
    </row>
    <row r="44" spans="1:26" x14ac:dyDescent="0.25">
      <c r="B44" s="62"/>
    </row>
    <row r="45" spans="1:26" x14ac:dyDescent="0.25">
      <c r="B45" s="62"/>
    </row>
    <row r="46" spans="1:26" x14ac:dyDescent="0.25">
      <c r="B46" s="62"/>
    </row>
  </sheetData>
  <mergeCells count="3">
    <mergeCell ref="G24:K30"/>
    <mergeCell ref="B25:E25"/>
    <mergeCell ref="B26:E26"/>
  </mergeCells>
  <conditionalFormatting sqref="B25:B36">
    <cfRule type="colorScale" priority="150">
      <colorScale>
        <cfvo type="min"/>
        <cfvo type="percentile" val="50"/>
        <cfvo type="max"/>
        <color rgb="FF63BE7B"/>
        <color rgb="FFFFEB84"/>
        <color rgb="FFF8696B"/>
      </colorScale>
    </cfRule>
  </conditionalFormatting>
  <conditionalFormatting sqref="C27:C36 C21:C24">
    <cfRule type="colorScale" priority="149">
      <colorScale>
        <cfvo type="min"/>
        <cfvo type="percentile" val="50"/>
        <cfvo type="max"/>
        <color rgb="FF63BE7B"/>
        <color rgb="FFFFEB84"/>
        <color rgb="FFF8696B"/>
      </colorScale>
    </cfRule>
  </conditionalFormatting>
  <conditionalFormatting sqref="D27:D36 D21:D24">
    <cfRule type="colorScale" priority="148">
      <colorScale>
        <cfvo type="min"/>
        <cfvo type="percentile" val="50"/>
        <cfvo type="max"/>
        <color rgb="FF63BE7B"/>
        <color rgb="FFFFEB84"/>
        <color rgb="FFF8696B"/>
      </colorScale>
    </cfRule>
  </conditionalFormatting>
  <conditionalFormatting sqref="B21:B24">
    <cfRule type="colorScale" priority="151">
      <colorScale>
        <cfvo type="min"/>
        <cfvo type="percentile" val="50"/>
        <cfvo type="max"/>
        <color rgb="FF63BE7B"/>
        <color rgb="FFFFEB84"/>
        <color rgb="FFF8696B"/>
      </colorScale>
    </cfRule>
  </conditionalFormatting>
  <conditionalFormatting sqref="I21:I23">
    <cfRule type="colorScale" priority="154">
      <colorScale>
        <cfvo type="min"/>
        <cfvo type="percentile" val="50"/>
        <cfvo type="max"/>
        <color rgb="FF63BE7B"/>
        <color rgb="FFFFEB84"/>
        <color rgb="FFF8696B"/>
      </colorScale>
    </cfRule>
  </conditionalFormatting>
  <conditionalFormatting sqref="K21:K23">
    <cfRule type="colorScale" priority="155">
      <colorScale>
        <cfvo type="min"/>
        <cfvo type="percentile" val="50"/>
        <cfvo type="max"/>
        <color rgb="FF63BE7B"/>
        <color rgb="FFFFEB84"/>
        <color rgb="FFF8696B"/>
      </colorScale>
    </cfRule>
  </conditionalFormatting>
  <conditionalFormatting sqref="J21:J23">
    <cfRule type="colorScale" priority="156">
      <colorScale>
        <cfvo type="min"/>
        <cfvo type="percentile" val="50"/>
        <cfvo type="max"/>
        <color rgb="FF63BE7B"/>
        <color rgb="FFFFEB84"/>
        <color rgb="FFF8696B"/>
      </colorScale>
    </cfRule>
  </conditionalFormatting>
  <conditionalFormatting sqref="H21:H23">
    <cfRule type="colorScale" priority="157">
      <colorScale>
        <cfvo type="min"/>
        <cfvo type="percentile" val="50"/>
        <cfvo type="max"/>
        <color rgb="FF63BE7B"/>
        <color rgb="FFFFEB84"/>
        <color rgb="FFF8696B"/>
      </colorScale>
    </cfRule>
  </conditionalFormatting>
  <conditionalFormatting sqref="O25:O30 O21:O23">
    <cfRule type="colorScale" priority="158">
      <colorScale>
        <cfvo type="min"/>
        <cfvo type="percentile" val="50"/>
        <cfvo type="max"/>
        <color rgb="FF63BE7B"/>
        <color rgb="FFFFEB84"/>
        <color rgb="FFF8696B"/>
      </colorScale>
    </cfRule>
  </conditionalFormatting>
  <conditionalFormatting sqref="B4:B14 B16:B17 B19">
    <cfRule type="colorScale" priority="124">
      <colorScale>
        <cfvo type="min"/>
        <cfvo type="percentile" val="50"/>
        <cfvo type="max"/>
        <color rgb="FF63BE7B"/>
        <color rgb="FFFFEB84"/>
        <color rgb="FFF8696B"/>
      </colorScale>
    </cfRule>
  </conditionalFormatting>
  <conditionalFormatting sqref="C4:C10 C12:C14 C16:C17 C19">
    <cfRule type="colorScale" priority="123">
      <colorScale>
        <cfvo type="min"/>
        <cfvo type="percentile" val="50"/>
        <cfvo type="max"/>
        <color rgb="FF63BE7B"/>
        <color rgb="FFFFEB84"/>
        <color rgb="FFF8696B"/>
      </colorScale>
    </cfRule>
  </conditionalFormatting>
  <conditionalFormatting sqref="D4:D19">
    <cfRule type="colorScale" priority="122">
      <colorScale>
        <cfvo type="min"/>
        <cfvo type="percentile" val="50"/>
        <cfvo type="max"/>
        <color rgb="FF63BE7B"/>
        <color rgb="FFFFEB84"/>
        <color rgb="FFF8696B"/>
      </colorScale>
    </cfRule>
  </conditionalFormatting>
  <conditionalFormatting sqref="E4:E17 E19">
    <cfRule type="colorScale" priority="117">
      <colorScale>
        <cfvo type="min"/>
        <cfvo type="percentile" val="50"/>
        <cfvo type="max"/>
        <color rgb="FF63BE7B"/>
        <color rgb="FFFFEB84"/>
        <color rgb="FFF8696B"/>
      </colorScale>
    </cfRule>
  </conditionalFormatting>
  <conditionalFormatting sqref="F4:F17 F19">
    <cfRule type="colorScale" priority="116">
      <colorScale>
        <cfvo type="min"/>
        <cfvo type="percentile" val="50"/>
        <cfvo type="max"/>
        <color rgb="FF63BE7B"/>
        <color rgb="FFFFEB84"/>
        <color rgb="FFF8696B"/>
      </colorScale>
    </cfRule>
  </conditionalFormatting>
  <conditionalFormatting sqref="G4:G9 G11 G13:G14 G16:G17 G19">
    <cfRule type="colorScale" priority="115">
      <colorScale>
        <cfvo type="min"/>
        <cfvo type="percentile" val="50"/>
        <cfvo type="max"/>
        <color rgb="FF63BE7B"/>
        <color rgb="FFFFEB84"/>
        <color rgb="FFF8696B"/>
      </colorScale>
    </cfRule>
  </conditionalFormatting>
  <conditionalFormatting sqref="H4:H11 H13:H14 H16:H17 H19">
    <cfRule type="colorScale" priority="114">
      <colorScale>
        <cfvo type="min"/>
        <cfvo type="percentile" val="50"/>
        <cfvo type="max"/>
        <color rgb="FF63BE7B"/>
        <color rgb="FFFFEB84"/>
        <color rgb="FFF8696B"/>
      </colorScale>
    </cfRule>
  </conditionalFormatting>
  <conditionalFormatting sqref="I5:I9 I11 I13:I14 I16:I17 I19">
    <cfRule type="colorScale" priority="112">
      <colorScale>
        <cfvo type="min"/>
        <cfvo type="percentile" val="50"/>
        <cfvo type="max"/>
        <color rgb="FF63BE7B"/>
        <color rgb="FFFFEB84"/>
        <color rgb="FFF8696B"/>
      </colorScale>
    </cfRule>
  </conditionalFormatting>
  <conditionalFormatting sqref="J5:J7 J9:J18">
    <cfRule type="colorScale" priority="111">
      <colorScale>
        <cfvo type="min"/>
        <cfvo type="percentile" val="50"/>
        <cfvo type="max"/>
        <color rgb="FF63BE7B"/>
        <color rgb="FFFFEB84"/>
        <color rgb="FFF8696B"/>
      </colorScale>
    </cfRule>
  </conditionalFormatting>
  <conditionalFormatting sqref="K4:K17 K19">
    <cfRule type="colorScale" priority="110">
      <colorScale>
        <cfvo type="min"/>
        <cfvo type="percentile" val="50"/>
        <cfvo type="max"/>
        <color rgb="FF63BE7B"/>
        <color rgb="FFFFEB84"/>
        <color rgb="FFF8696B"/>
      </colorScale>
    </cfRule>
  </conditionalFormatting>
  <conditionalFormatting sqref="L4:L19">
    <cfRule type="colorScale" priority="109">
      <colorScale>
        <cfvo type="min"/>
        <cfvo type="percentile" val="50"/>
        <cfvo type="max"/>
        <color rgb="FF63BE7B"/>
        <color rgb="FFFFEB84"/>
        <color rgb="FFF8696B"/>
      </colorScale>
    </cfRule>
  </conditionalFormatting>
  <conditionalFormatting sqref="M4:M19">
    <cfRule type="colorScale" priority="108">
      <colorScale>
        <cfvo type="min"/>
        <cfvo type="percentile" val="50"/>
        <cfvo type="max"/>
        <color rgb="FF63BE7B"/>
        <color rgb="FFFFEB84"/>
        <color rgb="FFF8696B"/>
      </colorScale>
    </cfRule>
  </conditionalFormatting>
  <conditionalFormatting sqref="N4:N17 N19">
    <cfRule type="colorScale" priority="107">
      <colorScale>
        <cfvo type="min"/>
        <cfvo type="percentile" val="50"/>
        <cfvo type="max"/>
        <color rgb="FF63BE7B"/>
        <color rgb="FFFFEB84"/>
        <color rgb="FFF8696B"/>
      </colorScale>
    </cfRule>
  </conditionalFormatting>
  <conditionalFormatting sqref="O4:O17 O19">
    <cfRule type="colorScale" priority="106">
      <colorScale>
        <cfvo type="min"/>
        <cfvo type="percentile" val="50"/>
        <cfvo type="max"/>
        <color rgb="FF63BE7B"/>
        <color rgb="FFFFEB84"/>
        <color rgb="FFF8696B"/>
      </colorScale>
    </cfRule>
  </conditionalFormatting>
  <conditionalFormatting sqref="P4:P19">
    <cfRule type="colorScale" priority="105">
      <colorScale>
        <cfvo type="min"/>
        <cfvo type="percentile" val="50"/>
        <cfvo type="max"/>
        <color rgb="FF63BE7B"/>
        <color rgb="FFFFEB84"/>
        <color rgb="FFF8696B"/>
      </colorScale>
    </cfRule>
  </conditionalFormatting>
  <conditionalFormatting sqref="Q4:Q18">
    <cfRule type="colorScale" priority="104">
      <colorScale>
        <cfvo type="min"/>
        <cfvo type="percentile" val="50"/>
        <cfvo type="max"/>
        <color rgb="FF63BE7B"/>
        <color rgb="FFFFEB84"/>
        <color rgb="FFF8696B"/>
      </colorScale>
    </cfRule>
  </conditionalFormatting>
  <conditionalFormatting sqref="R4:R19">
    <cfRule type="colorScale" priority="103">
      <colorScale>
        <cfvo type="min"/>
        <cfvo type="percentile" val="50"/>
        <cfvo type="max"/>
        <color rgb="FF63BE7B"/>
        <color rgb="FFFFEB84"/>
        <color rgb="FFF8696B"/>
      </colorScale>
    </cfRule>
  </conditionalFormatting>
  <conditionalFormatting sqref="S4:S19">
    <cfRule type="colorScale" priority="102">
      <colorScale>
        <cfvo type="min"/>
        <cfvo type="percentile" val="50"/>
        <cfvo type="max"/>
        <color rgb="FF63BE7B"/>
        <color rgb="FFFFEB84"/>
        <color rgb="FFF8696B"/>
      </colorScale>
    </cfRule>
  </conditionalFormatting>
  <conditionalFormatting sqref="T4:T17 T19">
    <cfRule type="colorScale" priority="101">
      <colorScale>
        <cfvo type="min"/>
        <cfvo type="percentile" val="50"/>
        <cfvo type="max"/>
        <color rgb="FF63BE7B"/>
        <color rgb="FFFFEB84"/>
        <color rgb="FFF8696B"/>
      </colorScale>
    </cfRule>
  </conditionalFormatting>
  <conditionalFormatting sqref="U4:U17 U19">
    <cfRule type="colorScale" priority="100">
      <colorScale>
        <cfvo type="min"/>
        <cfvo type="percentile" val="50"/>
        <cfvo type="max"/>
        <color rgb="FF63BE7B"/>
        <color rgb="FFFFEB84"/>
        <color rgb="FFF8696B"/>
      </colorScale>
    </cfRule>
  </conditionalFormatting>
  <conditionalFormatting sqref="V4:V15 V17 V19">
    <cfRule type="colorScale" priority="99">
      <colorScale>
        <cfvo type="min"/>
        <cfvo type="percentile" val="50"/>
        <cfvo type="max"/>
        <color rgb="FF63BE7B"/>
        <color rgb="FFFFEB84"/>
        <color rgb="FFF8696B"/>
      </colorScale>
    </cfRule>
  </conditionalFormatting>
  <conditionalFormatting sqref="W4:W19">
    <cfRule type="colorScale" priority="98">
      <colorScale>
        <cfvo type="min"/>
        <cfvo type="percentile" val="50"/>
        <cfvo type="max"/>
        <color rgb="FF63BE7B"/>
        <color rgb="FFFFEB84"/>
        <color rgb="FFF8696B"/>
      </colorScale>
    </cfRule>
  </conditionalFormatting>
  <conditionalFormatting sqref="X5:X7 X9:X15 X17">
    <cfRule type="colorScale" priority="97">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D20 L20:M20 P20 W20" formulaRange="1"/>
    <ignoredError sqref="E20 O20 T20" formula="1"/>
    <ignoredError sqref="N20 Q20:S20"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zoomScale="70" zoomScaleNormal="70" workbookViewId="0">
      <pane xSplit="1" topLeftCell="B1" activePane="topRight" state="frozen"/>
      <selection pane="topRight" activeCell="F8" sqref="F8"/>
    </sheetView>
  </sheetViews>
  <sheetFormatPr defaultColWidth="8.85546875" defaultRowHeight="15" x14ac:dyDescent="0.25"/>
  <cols>
    <col min="1" max="1" width="22.28515625" style="76" customWidth="1"/>
    <col min="2" max="2" width="12.85546875" style="76" customWidth="1"/>
    <col min="3" max="3" width="12.28515625" style="76" customWidth="1"/>
    <col min="4" max="4" width="9.7109375" style="76" customWidth="1"/>
    <col min="5" max="5" width="9.140625" style="76" customWidth="1"/>
    <col min="6" max="6" width="9.85546875" style="76" customWidth="1"/>
    <col min="7" max="7" width="9.42578125" style="76" customWidth="1"/>
    <col min="8" max="8" width="10.85546875" style="76" customWidth="1"/>
    <col min="9" max="9" width="11.42578125" style="76" customWidth="1"/>
    <col min="10" max="10" width="9.7109375" style="76" customWidth="1"/>
    <col min="11" max="11" width="11.140625" style="76" customWidth="1"/>
    <col min="12" max="12" width="10.85546875" style="76" customWidth="1"/>
    <col min="13" max="13" width="11" style="76" customWidth="1"/>
    <col min="14" max="14" width="10.28515625" style="76" customWidth="1"/>
    <col min="15" max="16" width="10.42578125" style="76" customWidth="1"/>
    <col min="17" max="17" width="10.5703125" style="76" customWidth="1"/>
    <col min="18" max="18" width="11.42578125" style="76" customWidth="1"/>
    <col min="19" max="19" width="8.85546875" style="76" customWidth="1"/>
    <col min="20" max="20" width="9.7109375" style="76" customWidth="1"/>
    <col min="21" max="22" width="10.28515625" style="76" customWidth="1"/>
    <col min="23" max="16384" width="8.85546875" style="76"/>
  </cols>
  <sheetData>
    <row r="1" spans="1:24" ht="16.5" x14ac:dyDescent="0.3">
      <c r="A1" s="75" t="s">
        <v>954</v>
      </c>
    </row>
    <row r="2" spans="1:24" ht="16.5" x14ac:dyDescent="0.3">
      <c r="A2" s="36" t="s">
        <v>955</v>
      </c>
    </row>
    <row r="5" spans="1:24" ht="20.25" x14ac:dyDescent="0.3">
      <c r="A5" s="77" t="s">
        <v>956</v>
      </c>
    </row>
    <row r="6" spans="1:24" s="359" customFormat="1" x14ac:dyDescent="0.25">
      <c r="A6" s="359">
        <v>1</v>
      </c>
      <c r="B6" s="359">
        <v>2</v>
      </c>
      <c r="C6" s="359">
        <v>3</v>
      </c>
      <c r="D6" s="359">
        <v>4</v>
      </c>
      <c r="E6" s="359">
        <v>5</v>
      </c>
      <c r="F6" s="359">
        <v>6</v>
      </c>
      <c r="G6" s="359">
        <v>7</v>
      </c>
      <c r="H6" s="359">
        <v>8</v>
      </c>
      <c r="I6" s="359">
        <v>9</v>
      </c>
      <c r="J6" s="359">
        <v>10</v>
      </c>
      <c r="K6" s="359">
        <v>11</v>
      </c>
      <c r="L6" s="359">
        <v>12</v>
      </c>
      <c r="M6" s="359">
        <v>13</v>
      </c>
      <c r="N6" s="359">
        <v>14</v>
      </c>
      <c r="O6" s="359">
        <v>15</v>
      </c>
      <c r="P6" s="359">
        <v>16</v>
      </c>
      <c r="Q6" s="359">
        <v>17</v>
      </c>
      <c r="R6" s="359">
        <v>18</v>
      </c>
    </row>
    <row r="7" spans="1:24" ht="82.5" x14ac:dyDescent="0.25">
      <c r="A7" s="78" t="s">
        <v>907</v>
      </c>
      <c r="B7" s="79" t="s">
        <v>957</v>
      </c>
      <c r="C7" s="79" t="s">
        <v>958</v>
      </c>
      <c r="D7" s="79" t="s">
        <v>959</v>
      </c>
      <c r="E7" s="79" t="s">
        <v>960</v>
      </c>
      <c r="F7" s="79" t="s">
        <v>961</v>
      </c>
      <c r="G7" s="79" t="s">
        <v>962</v>
      </c>
      <c r="H7" s="79" t="s">
        <v>963</v>
      </c>
      <c r="I7" s="79" t="s">
        <v>964</v>
      </c>
      <c r="J7" s="79" t="s">
        <v>965</v>
      </c>
      <c r="K7" s="79" t="s">
        <v>966</v>
      </c>
      <c r="L7" s="79" t="s">
        <v>967</v>
      </c>
      <c r="M7" s="79" t="s">
        <v>968</v>
      </c>
      <c r="N7" s="79" t="s">
        <v>969</v>
      </c>
      <c r="O7" s="79" t="s">
        <v>970</v>
      </c>
      <c r="P7" s="79" t="s">
        <v>971</v>
      </c>
      <c r="Q7" s="79" t="s">
        <v>972</v>
      </c>
      <c r="R7" s="79" t="s">
        <v>973</v>
      </c>
      <c r="T7" s="80" t="s">
        <v>974</v>
      </c>
      <c r="U7" s="81" t="s">
        <v>975</v>
      </c>
      <c r="V7" s="81" t="s">
        <v>976</v>
      </c>
      <c r="W7" s="81" t="s">
        <v>977</v>
      </c>
    </row>
    <row r="8" spans="1:24" ht="16.5" x14ac:dyDescent="0.3">
      <c r="A8" s="37" t="s">
        <v>904</v>
      </c>
      <c r="B8" s="57">
        <f>IFERROR(('Prix médians'!B4/6),"")</f>
        <v>166.66666666666666</v>
      </c>
      <c r="C8" s="57">
        <f>IFERROR(('Prix médians'!C4/6),"")</f>
        <v>333.33333333333331</v>
      </c>
      <c r="D8" s="57">
        <f>IFERROR(('Prix médians'!D4/6),"")</f>
        <v>416.66666666666669</v>
      </c>
      <c r="E8" s="57">
        <f>IFERROR(('Prix médians'!F4/6),"")</f>
        <v>583.33333333333337</v>
      </c>
      <c r="F8" s="57">
        <f>IFERROR('Prix médians'!G4/6,"")</f>
        <v>2083.3333333333335</v>
      </c>
      <c r="G8" s="57">
        <f>IFERROR(('Prix médians'!H4/6),"")</f>
        <v>666.66666666666663</v>
      </c>
      <c r="H8" s="92">
        <f>IFERROR(((12000*'Prix médians'!J4)/350),"")</f>
        <v>6857.1428571428569</v>
      </c>
      <c r="I8" s="57">
        <f>IFERROR(((30000*'Prix médians'!K4)/500),"")</f>
        <v>4020</v>
      </c>
      <c r="J8" s="57">
        <f>IFERROR(((15000*'Prix médians'!L4)/500),"")</f>
        <v>5640</v>
      </c>
      <c r="K8" s="57">
        <f>IFERROR(((18000*'Prix médians'!M4)/500),"")</f>
        <v>5400</v>
      </c>
      <c r="L8" s="57">
        <f>IFERROR(((6000*'Prix médians'!N4)/150),"")</f>
        <v>4520</v>
      </c>
      <c r="M8" s="57">
        <f>IFERROR(((5000*'Prix médians'!O4)/200),"")</f>
        <v>5000</v>
      </c>
      <c r="N8" s="57">
        <f>IFERROR(((1000*'Prix médians'!P4)/150),"")</f>
        <v>700</v>
      </c>
      <c r="O8" s="57">
        <f>IFERROR((2*'Prix médians'!Q4),"")</f>
        <v>3000</v>
      </c>
      <c r="P8" s="57">
        <f>IFERROR((5*'Prix médians'!R4),"")</f>
        <v>7500</v>
      </c>
      <c r="Q8" s="57">
        <f>IFERROR((10*'Prix médians'!S4),"")</f>
        <v>2000</v>
      </c>
      <c r="R8" s="57">
        <f>IFERROR((((15*'Prix médians'!U4)/20)/6),"")</f>
        <v>375</v>
      </c>
      <c r="S8" s="36"/>
      <c r="T8" s="57">
        <f>SUM(B8:R8)</f>
        <v>49262.142857142855</v>
      </c>
      <c r="U8" s="57">
        <f>SUM(H8:P8)</f>
        <v>42637.142857142855</v>
      </c>
      <c r="V8" s="57">
        <f>SUM(B8:G8)</f>
        <v>4250</v>
      </c>
      <c r="W8" s="57">
        <f>SUM(Q8:R8)</f>
        <v>2375</v>
      </c>
      <c r="X8" s="36"/>
    </row>
    <row r="9" spans="1:24" ht="16.5" x14ac:dyDescent="0.3">
      <c r="A9" s="39" t="s">
        <v>925</v>
      </c>
      <c r="B9" s="57">
        <f>IFERROR(('Prix médians'!B5/6),"")</f>
        <v>166.66666666666666</v>
      </c>
      <c r="C9" s="57">
        <f>IFERROR(('Prix médians'!C5/6),"")</f>
        <v>166.66666666666666</v>
      </c>
      <c r="D9" s="57">
        <f>IFERROR(('Prix médians'!D5/6),"")</f>
        <v>583.33333333333337</v>
      </c>
      <c r="E9" s="57">
        <f>IFERROR(('Prix médians'!F5/6),"")</f>
        <v>500</v>
      </c>
      <c r="F9" s="57">
        <f>IFERROR('Prix médians'!G5/6,"")</f>
        <v>2166.6666666666665</v>
      </c>
      <c r="G9" s="57">
        <f>IFERROR(('Prix médians'!H5/6),"")</f>
        <v>500</v>
      </c>
      <c r="H9" s="57">
        <f>IFERROR(((12000*'Prix médians'!J5)/350),"")</f>
        <v>8571.4285714285706</v>
      </c>
      <c r="I9" s="57">
        <f>IFERROR(((30000*'Prix médians'!K5)/500),"")</f>
        <v>10500</v>
      </c>
      <c r="J9" s="57">
        <f>IFERROR(((15000*'Prix médians'!L5)/500),"")</f>
        <v>9000</v>
      </c>
      <c r="K9" s="57">
        <f>IFERROR(((18000*'Prix médians'!M5)/500),"")</f>
        <v>9000</v>
      </c>
      <c r="L9" s="57">
        <f>IFERROR(((6000*'Prix médians'!N5)/150),"")</f>
        <v>8000</v>
      </c>
      <c r="M9" s="57">
        <f>IFERROR(((5000*'Prix médians'!O5)/200),"")</f>
        <v>6250</v>
      </c>
      <c r="N9" s="57">
        <f>IFERROR(((1000*'Prix médians'!P5)/150),"")</f>
        <v>666.66666666666663</v>
      </c>
      <c r="O9" s="57">
        <f>IFERROR((2*'Prix médians'!Q5),"")</f>
        <v>2000</v>
      </c>
      <c r="P9" s="57">
        <f>IFERROR((5*'Prix médians'!R5),"")</f>
        <v>6250</v>
      </c>
      <c r="Q9" s="57">
        <f>IFERROR((10*'Prix médians'!S5),"")</f>
        <v>1500</v>
      </c>
      <c r="R9" s="57">
        <f>IFERROR((((15*'Prix médians'!U5)/20)/6),"")</f>
        <v>375</v>
      </c>
      <c r="S9" s="36"/>
      <c r="T9" s="57">
        <f t="shared" ref="T9:T24" si="0">SUM(B9:R9)</f>
        <v>66196.42857142858</v>
      </c>
      <c r="U9" s="57">
        <f t="shared" ref="U9:U24" si="1">SUM(H9:P9)</f>
        <v>60238.095238095237</v>
      </c>
      <c r="V9" s="57">
        <f t="shared" ref="V9:V24" si="2">SUM(B9:G9)</f>
        <v>4083.333333333333</v>
      </c>
      <c r="W9" s="57">
        <f t="shared" ref="W9:W24" si="3">SUM(Q9:R9)</f>
        <v>1875</v>
      </c>
      <c r="X9" s="36"/>
    </row>
    <row r="10" spans="1:24" ht="16.5" x14ac:dyDescent="0.3">
      <c r="A10" s="39" t="s">
        <v>901</v>
      </c>
      <c r="B10" s="57">
        <f>IFERROR(('Prix médians'!B6/6),"")</f>
        <v>250</v>
      </c>
      <c r="C10" s="57">
        <f>IFERROR(('Prix médians'!C6/6),"")</f>
        <v>208.33333333333334</v>
      </c>
      <c r="D10" s="57">
        <f>IFERROR(('Prix médians'!D6/6),"")</f>
        <v>541.66666666666663</v>
      </c>
      <c r="E10" s="57">
        <f>IFERROR(('Prix médians'!F6/6),"")</f>
        <v>500</v>
      </c>
      <c r="F10" s="57">
        <f>IFERROR('Prix médians'!G6/6,"")</f>
        <v>2500</v>
      </c>
      <c r="G10" s="57">
        <f>IFERROR(('Prix médians'!H6/6),"")</f>
        <v>750</v>
      </c>
      <c r="H10" s="57">
        <f>IFERROR(((12000*'Prix médians'!J6)/350),"")</f>
        <v>6857.1428571428569</v>
      </c>
      <c r="I10" s="57">
        <f>IFERROR(((30000*'Prix médians'!K6)/500),"")</f>
        <v>12000</v>
      </c>
      <c r="J10" s="57">
        <f>IFERROR(((15000*'Prix médians'!L6)/500),"")</f>
        <v>10500</v>
      </c>
      <c r="K10" s="57">
        <f>IFERROR(((18000*'Prix médians'!M6)/500),"")</f>
        <v>10800</v>
      </c>
      <c r="L10" s="57">
        <f>IFERROR(((6000*'Prix médians'!N6)/150),"")</f>
        <v>6000</v>
      </c>
      <c r="M10" s="57">
        <f>IFERROR(((5000*'Prix médians'!O6)/200),"")</f>
        <v>5500</v>
      </c>
      <c r="N10" s="57">
        <f>IFERROR(((1000*'Prix médians'!P6)/150),"")</f>
        <v>666.66666666666663</v>
      </c>
      <c r="O10" s="57">
        <f>IFERROR((2*'Prix médians'!Q6),"")</f>
        <v>6000</v>
      </c>
      <c r="P10" s="57">
        <f>IFERROR((5*'Prix médians'!R6),"")</f>
        <v>6000</v>
      </c>
      <c r="Q10" s="57">
        <f>IFERROR((10*'Prix médians'!S6),"")</f>
        <v>1500</v>
      </c>
      <c r="R10" s="57">
        <f>IFERROR((((15*'Prix médians'!U6)/20)/6),"")</f>
        <v>187.5</v>
      </c>
      <c r="S10" s="36"/>
      <c r="T10" s="57">
        <f t="shared" si="0"/>
        <v>70761.309523809527</v>
      </c>
      <c r="U10" s="57">
        <f t="shared" si="1"/>
        <v>64323.809523809519</v>
      </c>
      <c r="V10" s="57">
        <f t="shared" si="2"/>
        <v>4750</v>
      </c>
      <c r="W10" s="57">
        <f t="shared" si="3"/>
        <v>1687.5</v>
      </c>
      <c r="X10" s="36"/>
    </row>
    <row r="11" spans="1:24" ht="16.5" x14ac:dyDescent="0.3">
      <c r="A11" s="39" t="s">
        <v>1053</v>
      </c>
      <c r="B11" s="57">
        <f>IFERROR(('Prix médians'!B7/6),"")</f>
        <v>416.66666666666669</v>
      </c>
      <c r="C11" s="57">
        <f>IFERROR(('Prix médians'!C7/6),"")</f>
        <v>166.66666666666666</v>
      </c>
      <c r="D11" s="57">
        <f>IFERROR(('Prix médians'!D7/6),"")</f>
        <v>1458.3333333333333</v>
      </c>
      <c r="E11" s="57">
        <f>IFERROR(('Prix médians'!F7/6),"")</f>
        <v>500</v>
      </c>
      <c r="F11" s="57">
        <f>IFERROR('Prix médians'!G7/6,"")</f>
        <v>2083.3333333333335</v>
      </c>
      <c r="G11" s="57">
        <f>IFERROR(('Prix médians'!H7/6),"")</f>
        <v>916.66666666666663</v>
      </c>
      <c r="H11" s="57">
        <f>IFERROR(((12000*'Prix médians'!J7)/350),"")</f>
        <v>10285.714285714286</v>
      </c>
      <c r="I11" s="57">
        <f>IFERROR(((30000*'Prix médians'!K7)/500),"")</f>
        <v>6000</v>
      </c>
      <c r="J11" s="57">
        <f>IFERROR(((15000*'Prix médians'!L7)/500),"")</f>
        <v>6000</v>
      </c>
      <c r="K11" s="57">
        <f>IFERROR(((18000*'Prix médians'!M7)/500),"")</f>
        <v>18000</v>
      </c>
      <c r="L11" s="57">
        <f>IFERROR(((6000*'Prix médians'!N7)/150),"")</f>
        <v>3000</v>
      </c>
      <c r="M11" s="57">
        <f>IFERROR(((5000*'Prix médians'!O7)/200),"")</f>
        <v>2500</v>
      </c>
      <c r="N11" s="57">
        <f>IFERROR(((1000*'Prix médians'!P7)/150),"")</f>
        <v>666.66666666666663</v>
      </c>
      <c r="O11" s="57">
        <f>IFERROR((2*'Prix médians'!Q7),"")</f>
        <v>7000</v>
      </c>
      <c r="P11" s="57">
        <f>IFERROR((5*'Prix médians'!R7),"")</f>
        <v>6500</v>
      </c>
      <c r="Q11" s="57">
        <f>IFERROR((10*'Prix médians'!S7),"")</f>
        <v>2000</v>
      </c>
      <c r="R11" s="57">
        <f>IFERROR((((15*'Prix médians'!U7)/20)/6),"")</f>
        <v>250</v>
      </c>
      <c r="S11" s="36"/>
      <c r="T11" s="57">
        <f t="shared" si="0"/>
        <v>67744.047619047618</v>
      </c>
      <c r="U11" s="57">
        <f t="shared" si="1"/>
        <v>59952.380952380954</v>
      </c>
      <c r="V11" s="57">
        <f t="shared" si="2"/>
        <v>5541.666666666667</v>
      </c>
      <c r="W11" s="57">
        <f t="shared" si="3"/>
        <v>2250</v>
      </c>
      <c r="X11" s="36"/>
    </row>
    <row r="12" spans="1:24" ht="16.5" x14ac:dyDescent="0.3">
      <c r="A12" s="39" t="s">
        <v>905</v>
      </c>
      <c r="B12" s="57">
        <f>IFERROR(('Prix médians'!B8/6),"")</f>
        <v>295.83333333333331</v>
      </c>
      <c r="C12" s="57">
        <f>IFERROR(('Prix médians'!C8/6),"")</f>
        <v>430.58333333333331</v>
      </c>
      <c r="D12" s="57">
        <f>IFERROR(('Prix médians'!D8/6),"")</f>
        <v>750</v>
      </c>
      <c r="E12" s="57">
        <f>IFERROR(('Prix médians'!F8/6),"")</f>
        <v>387.5</v>
      </c>
      <c r="F12" s="57">
        <f>IFERROR('Prix médians'!G8/6,"")</f>
        <v>1500</v>
      </c>
      <c r="G12" s="57">
        <f>IFERROR(('Prix médians'!H8/6),"")</f>
        <v>562.5</v>
      </c>
      <c r="H12" s="59">
        <f>IFERROR(((12000*'Prix médians'!J8)/350),"")</f>
        <v>6857.1428571428569</v>
      </c>
      <c r="I12" s="57">
        <f>IFERROR(((30000*'Prix médians'!K8)/500),"")</f>
        <v>9000</v>
      </c>
      <c r="J12" s="57">
        <f>IFERROR(((15000*'Prix médians'!L8)/500),"")</f>
        <v>13500</v>
      </c>
      <c r="K12" s="57">
        <f>IFERROR(((18000*'Prix médians'!M8)/500),"")</f>
        <v>4500</v>
      </c>
      <c r="L12" s="57">
        <f>IFERROR(((6000*'Prix médians'!N8)/150),"")</f>
        <v>1520</v>
      </c>
      <c r="M12" s="57">
        <f>IFERROR(((5000*'Prix médians'!O8)/200),"")</f>
        <v>3875</v>
      </c>
      <c r="N12" s="57">
        <f>IFERROR(((1000*'Prix médians'!P8)/150),"")</f>
        <v>473.33333333333331</v>
      </c>
      <c r="O12" s="57">
        <f>IFERROR((2*'Prix médians'!Q8),"")</f>
        <v>4200</v>
      </c>
      <c r="P12" s="57">
        <f>IFERROR((5*'Prix médians'!R8),"")</f>
        <v>9500</v>
      </c>
      <c r="Q12" s="57">
        <f>IFERROR((10*'Prix médians'!S8),"")</f>
        <v>2250</v>
      </c>
      <c r="R12" s="57">
        <f>IFERROR((((15*'Prix médians'!U8)/20)/6),"")</f>
        <v>306.25</v>
      </c>
      <c r="S12" s="36"/>
      <c r="T12" s="57">
        <f t="shared" si="0"/>
        <v>59908.142857142862</v>
      </c>
      <c r="U12" s="57">
        <f t="shared" si="1"/>
        <v>53425.476190476191</v>
      </c>
      <c r="V12" s="57">
        <f t="shared" si="2"/>
        <v>3926.4166666666665</v>
      </c>
      <c r="W12" s="57">
        <f t="shared" si="3"/>
        <v>2556.25</v>
      </c>
      <c r="X12" s="36"/>
    </row>
    <row r="13" spans="1:24" ht="16.5" x14ac:dyDescent="0.3">
      <c r="A13" s="39" t="s">
        <v>902</v>
      </c>
      <c r="B13" s="57">
        <f>IFERROR(('Prix médians'!B9/6),"")</f>
        <v>250</v>
      </c>
      <c r="C13" s="57">
        <f>IFERROR(('Prix médians'!C9/6),"")</f>
        <v>250</v>
      </c>
      <c r="D13" s="57">
        <f>IFERROR(('Prix médians'!D9/6),"")</f>
        <v>500</v>
      </c>
      <c r="E13" s="57">
        <f>IFERROR(('Prix médians'!F9/6),"")</f>
        <v>416.66666666666669</v>
      </c>
      <c r="F13" s="57">
        <f>IFERROR('Prix médians'!G9/6,"")</f>
        <v>2500</v>
      </c>
      <c r="G13" s="57">
        <f>IFERROR(('Prix médians'!H9/6),"")</f>
        <v>500</v>
      </c>
      <c r="H13" s="57">
        <f>IFERROR(((12000*'Prix médians'!J9)/350),"")</f>
        <v>5142.8571428571431</v>
      </c>
      <c r="I13" s="57">
        <f>IFERROR(((30000*'Prix médians'!K9)/500),"")</f>
        <v>12000</v>
      </c>
      <c r="J13" s="57">
        <f>IFERROR(((15000*'Prix médians'!L9)/500),"")</f>
        <v>9000</v>
      </c>
      <c r="K13" s="57">
        <f>IFERROR(((18000*'Prix médians'!M9)/500),"")</f>
        <v>5400</v>
      </c>
      <c r="L13" s="57">
        <f>IFERROR(((6000*'Prix médians'!N9)/150),"")</f>
        <v>6000</v>
      </c>
      <c r="M13" s="57">
        <f>IFERROR(((5000*'Prix médians'!O9)/200),"")</f>
        <v>6250</v>
      </c>
      <c r="N13" s="57">
        <f>IFERROR(((1000*'Prix médians'!P9)/150),"")</f>
        <v>666.66666666666663</v>
      </c>
      <c r="O13" s="57">
        <f>IFERROR((2*'Prix médians'!Q9),"")</f>
        <v>6000</v>
      </c>
      <c r="P13" s="57">
        <f>IFERROR((5*'Prix médians'!R9),"")</f>
        <v>6500</v>
      </c>
      <c r="Q13" s="57">
        <f>IFERROR((10*'Prix médians'!S9),"")</f>
        <v>2000</v>
      </c>
      <c r="R13" s="57">
        <f>IFERROR((((15*'Prix médians'!U9)/20)/6),"")</f>
        <v>375</v>
      </c>
      <c r="S13" s="36"/>
      <c r="T13" s="57">
        <f t="shared" si="0"/>
        <v>63751.190476190473</v>
      </c>
      <c r="U13" s="57">
        <f t="shared" si="1"/>
        <v>56959.523809523809</v>
      </c>
      <c r="V13" s="57">
        <f t="shared" si="2"/>
        <v>4416.666666666667</v>
      </c>
      <c r="W13" s="57">
        <f t="shared" si="3"/>
        <v>2375</v>
      </c>
      <c r="X13" s="36"/>
    </row>
    <row r="14" spans="1:24" ht="16.5" x14ac:dyDescent="0.3">
      <c r="A14" s="39" t="s">
        <v>927</v>
      </c>
      <c r="B14" s="57">
        <f>IFERROR(('Prix médians'!B10/6),"")</f>
        <v>166.66666666666666</v>
      </c>
      <c r="C14" s="57">
        <f>IFERROR(('Prix médians'!C10/6),"")</f>
        <v>166.66666666666666</v>
      </c>
      <c r="D14" s="57">
        <f>IFERROR(('Prix médians'!D10/6),"")</f>
        <v>500</v>
      </c>
      <c r="E14" s="57">
        <f>IFERROR(('Prix médians'!F10/6),"")</f>
        <v>500</v>
      </c>
      <c r="F14" s="59">
        <f>IFERROR('Prix médians'!G10/6,"")</f>
        <v>2041.6666666666667</v>
      </c>
      <c r="G14" s="57">
        <f>IFERROR(('Prix médians'!H10/6),"")</f>
        <v>416.66666666666669</v>
      </c>
      <c r="H14" s="57">
        <f>IFERROR(((12000*'Prix médians'!J10)/350),"")</f>
        <v>6857.1428571428569</v>
      </c>
      <c r="I14" s="57">
        <f>IFERROR(((30000*'Prix médians'!K10)/500),"")</f>
        <v>18000</v>
      </c>
      <c r="J14" s="57">
        <f>IFERROR(((15000*'Prix médians'!L10)/500),"")</f>
        <v>12000</v>
      </c>
      <c r="K14" s="57">
        <f>IFERROR(((18000*'Prix médians'!M10)/500),"")</f>
        <v>9000</v>
      </c>
      <c r="L14" s="57">
        <f>IFERROR(((6000*'Prix médians'!N10)/150),"")</f>
        <v>20000</v>
      </c>
      <c r="M14" s="57">
        <f>IFERROR(((5000*'Prix médians'!O10)/200),"")</f>
        <v>6250</v>
      </c>
      <c r="N14" s="57">
        <f>IFERROR(((1000*'Prix médians'!P10)/150),"")</f>
        <v>666.66666666666663</v>
      </c>
      <c r="O14" s="57">
        <f>IFERROR((2*'Prix médians'!Q10),"")</f>
        <v>2000</v>
      </c>
      <c r="P14" s="57">
        <f>IFERROR((5*'Prix médians'!R10),"")</f>
        <v>6250</v>
      </c>
      <c r="Q14" s="57">
        <f>IFERROR((10*'Prix médians'!S10),"")</f>
        <v>2500</v>
      </c>
      <c r="R14" s="57">
        <f>IFERROR((((15*'Prix médians'!U10)/20)/6),"")</f>
        <v>312.5</v>
      </c>
      <c r="S14" s="36"/>
      <c r="T14" s="57">
        <f t="shared" si="0"/>
        <v>87627.976190476198</v>
      </c>
      <c r="U14" s="57">
        <f t="shared" si="1"/>
        <v>81023.809523809527</v>
      </c>
      <c r="V14" s="57">
        <f t="shared" si="2"/>
        <v>3791.6666666666665</v>
      </c>
      <c r="W14" s="57">
        <f t="shared" si="3"/>
        <v>2812.5</v>
      </c>
      <c r="X14" s="36"/>
    </row>
    <row r="15" spans="1:24" ht="16.5" x14ac:dyDescent="0.3">
      <c r="A15" s="39" t="s">
        <v>928</v>
      </c>
      <c r="B15" s="57">
        <f>IFERROR(('Prix médians'!B11/6),"")</f>
        <v>250</v>
      </c>
      <c r="C15" s="92">
        <f>IFERROR(('Prix médians'!C11/6),"")</f>
        <v>250</v>
      </c>
      <c r="D15" s="57">
        <f>IFERROR(('Prix médians'!D11/6),"")</f>
        <v>791.66666666666663</v>
      </c>
      <c r="E15" s="57">
        <f>IFERROR(('Prix médians'!F11/6),"")</f>
        <v>416.66666666666669</v>
      </c>
      <c r="F15" s="57">
        <f>IFERROR('Prix médians'!G11/6,"")</f>
        <v>1833.3333333333333</v>
      </c>
      <c r="G15" s="57">
        <f>IFERROR(('Prix médians'!H11/6),"")</f>
        <v>833.33333333333337</v>
      </c>
      <c r="H15" s="57">
        <f>IFERROR(((12000*'Prix médians'!J11)/350),"")</f>
        <v>10285.714285714286</v>
      </c>
      <c r="I15" s="57">
        <f>IFERROR(((30000*'Prix médians'!K11)/500),"")</f>
        <v>16800</v>
      </c>
      <c r="J15" s="57">
        <f>IFERROR(((15000*'Prix médians'!L11)/500),"")</f>
        <v>9000</v>
      </c>
      <c r="K15" s="57">
        <f>IFERROR(((18000*'Prix médians'!M11)/500),"")</f>
        <v>9000</v>
      </c>
      <c r="L15" s="57">
        <f>IFERROR(((6000*'Prix médians'!N11)/150),"")</f>
        <v>4000</v>
      </c>
      <c r="M15" s="57">
        <f>IFERROR(((5000*'Prix médians'!O11)/200),"")</f>
        <v>3750</v>
      </c>
      <c r="N15" s="57">
        <f>IFERROR(((1000*'Prix médians'!P11)/150),"")</f>
        <v>333.33333333333331</v>
      </c>
      <c r="O15" s="57">
        <f>IFERROR((2*'Prix médians'!Q11),"")</f>
        <v>6000</v>
      </c>
      <c r="P15" s="57">
        <f>IFERROR((5*'Prix médians'!R11),"")</f>
        <v>6250</v>
      </c>
      <c r="Q15" s="57">
        <f>IFERROR((10*'Prix médians'!S11),"")</f>
        <v>2000</v>
      </c>
      <c r="R15" s="57">
        <f>IFERROR((((15*'Prix médians'!U11)/20)/6),"")</f>
        <v>312.5</v>
      </c>
      <c r="S15" s="36"/>
      <c r="T15" s="57">
        <f t="shared" si="0"/>
        <v>72106.547619047633</v>
      </c>
      <c r="U15" s="57">
        <f t="shared" si="1"/>
        <v>65419.047619047626</v>
      </c>
      <c r="V15" s="57">
        <f t="shared" si="2"/>
        <v>4375</v>
      </c>
      <c r="W15" s="57">
        <f t="shared" si="3"/>
        <v>2312.5</v>
      </c>
      <c r="X15" s="36"/>
    </row>
    <row r="16" spans="1:24" ht="16.5" x14ac:dyDescent="0.3">
      <c r="A16" s="39" t="s">
        <v>929</v>
      </c>
      <c r="B16" s="57">
        <f>IFERROR(('Prix médians'!B12/6),"")</f>
        <v>333.33333333333331</v>
      </c>
      <c r="C16" s="57">
        <f>IFERROR(('Prix médians'!C12/6),"")</f>
        <v>250</v>
      </c>
      <c r="D16" s="57">
        <f>IFERROR(('Prix médians'!D12/6),"")</f>
        <v>500</v>
      </c>
      <c r="E16" s="57">
        <f>IFERROR(('Prix médians'!F12/6),"")</f>
        <v>583.33333333333337</v>
      </c>
      <c r="F16" s="92">
        <f>IFERROR('Prix médians'!G12/6,"")</f>
        <v>2041.6666666666667</v>
      </c>
      <c r="G16" s="95">
        <f>IFERROR(('Prix médians'!H12/6),"")</f>
        <v>666.66666666666663</v>
      </c>
      <c r="H16" s="57">
        <f>IFERROR(((12000*'Prix médians'!J12)/350),"")</f>
        <v>6857.1428571428569</v>
      </c>
      <c r="I16" s="57">
        <f>IFERROR(((30000*'Prix médians'!K12)/500),"")</f>
        <v>30000</v>
      </c>
      <c r="J16" s="57">
        <f>IFERROR(((15000*'Prix médians'!L12)/500),"")</f>
        <v>7500</v>
      </c>
      <c r="K16" s="57">
        <f>IFERROR(((18000*'Prix médians'!M12)/500),"")</f>
        <v>16200</v>
      </c>
      <c r="L16" s="57">
        <f>IFERROR(((6000*'Prix médians'!N12)/150),"")</f>
        <v>4000</v>
      </c>
      <c r="M16" s="57">
        <f>IFERROR(((5000*'Prix médians'!O12)/200),"")</f>
        <v>5000</v>
      </c>
      <c r="N16" s="57">
        <f>IFERROR(((1000*'Prix médians'!P12)/150),"")</f>
        <v>1000</v>
      </c>
      <c r="O16" s="57">
        <f>IFERROR((2*'Prix médians'!Q12),"")</f>
        <v>6000</v>
      </c>
      <c r="P16" s="57">
        <f>IFERROR((5*'Prix médians'!R12),"")</f>
        <v>10000</v>
      </c>
      <c r="Q16" s="57">
        <f>IFERROR((10*'Prix médians'!S12),"")</f>
        <v>2500</v>
      </c>
      <c r="R16" s="57">
        <f>IFERROR((((15*'Prix médians'!U12)/20)/6),"")</f>
        <v>312.5</v>
      </c>
      <c r="S16" s="36"/>
      <c r="T16" s="57">
        <f t="shared" si="0"/>
        <v>93744.642857142855</v>
      </c>
      <c r="U16" s="57">
        <f t="shared" si="1"/>
        <v>86557.142857142855</v>
      </c>
      <c r="V16" s="57">
        <f t="shared" si="2"/>
        <v>4375</v>
      </c>
      <c r="W16" s="57">
        <f t="shared" si="3"/>
        <v>2812.5</v>
      </c>
      <c r="X16" s="36"/>
    </row>
    <row r="17" spans="1:24" ht="16.5" x14ac:dyDescent="0.3">
      <c r="A17" s="39" t="s">
        <v>1893</v>
      </c>
      <c r="B17" s="57">
        <f>IFERROR(('Prix médians'!B13/6),"")</f>
        <v>125</v>
      </c>
      <c r="C17" s="57">
        <f>IFERROR(('Prix médians'!C13/6),"")</f>
        <v>166.66666666666666</v>
      </c>
      <c r="D17" s="57">
        <f>IFERROR(('Prix médians'!D13/6),"")</f>
        <v>416.66666666666669</v>
      </c>
      <c r="E17" s="57">
        <f>IFERROR(('Prix médians'!F13/6),"")</f>
        <v>500</v>
      </c>
      <c r="F17" s="57">
        <f>IFERROR('Prix médians'!G13/6,"")</f>
        <v>1916.6666666666667</v>
      </c>
      <c r="G17" s="57">
        <f>IFERROR(('Prix médians'!H13/6),"")</f>
        <v>541.66666666666663</v>
      </c>
      <c r="H17" s="57">
        <f>IFERROR(((12000*'Prix médians'!J13)/350),"")</f>
        <v>1611.4285714285713</v>
      </c>
      <c r="I17" s="57">
        <f>IFERROR(((30000*'Prix médians'!K13)/500),"")</f>
        <v>3900</v>
      </c>
      <c r="J17" s="57">
        <f>IFERROR(((15000*'Prix médians'!L13)/500),"")</f>
        <v>9000</v>
      </c>
      <c r="K17" s="57">
        <f>IFERROR(((18000*'Prix médians'!M13)/500),"")</f>
        <v>15012</v>
      </c>
      <c r="L17" s="57">
        <f>IFERROR(((6000*'Prix médians'!N13)/150),"")</f>
        <v>3200</v>
      </c>
      <c r="M17" s="57">
        <f>IFERROR(((5000*'Prix médians'!O13)/200),"")</f>
        <v>5000</v>
      </c>
      <c r="N17" s="57">
        <f>IFERROR(((1000*'Prix médians'!P13)/150),"")</f>
        <v>583.33333333333337</v>
      </c>
      <c r="O17" s="57">
        <f>IFERROR((2*'Prix médians'!Q13),"")</f>
        <v>2000</v>
      </c>
      <c r="P17" s="57">
        <f>IFERROR((5*'Prix médians'!R13),"")</f>
        <v>7500</v>
      </c>
      <c r="Q17" s="57">
        <f>IFERROR((10*'Prix médians'!S13),"")</f>
        <v>1500</v>
      </c>
      <c r="R17" s="57">
        <f>IFERROR((((15*'Prix médians'!U13)/20)/6),"")</f>
        <v>250</v>
      </c>
      <c r="S17" s="36"/>
      <c r="T17" s="57">
        <f t="shared" si="0"/>
        <v>53223.428571428572</v>
      </c>
      <c r="U17" s="57">
        <f t="shared" si="1"/>
        <v>47806.761904761908</v>
      </c>
      <c r="V17" s="57">
        <f t="shared" si="2"/>
        <v>3666.6666666666665</v>
      </c>
      <c r="W17" s="57">
        <f t="shared" si="3"/>
        <v>1750</v>
      </c>
      <c r="X17" s="36"/>
    </row>
    <row r="18" spans="1:24" ht="16.5" x14ac:dyDescent="0.3">
      <c r="A18" s="39" t="s">
        <v>874</v>
      </c>
      <c r="B18" s="57">
        <f>IFERROR(('Prix médians'!B14/6),"")</f>
        <v>250</v>
      </c>
      <c r="C18" s="57">
        <f>IFERROR(('Prix médians'!C14/6),"")</f>
        <v>333.33333333333331</v>
      </c>
      <c r="D18" s="57">
        <f>IFERROR(('Prix médians'!D14/6),"")</f>
        <v>500</v>
      </c>
      <c r="E18" s="57">
        <f>IFERROR(('Prix médians'!F14/6),"")</f>
        <v>666.66666666666663</v>
      </c>
      <c r="F18" s="57">
        <f>IFERROR('Prix médians'!G14/6,"")</f>
        <v>2000</v>
      </c>
      <c r="G18" s="57">
        <f>IFERROR(('Prix médians'!H14/6),"")</f>
        <v>1000</v>
      </c>
      <c r="H18" s="57">
        <f>IFERROR(((12000*'Prix médians'!J14)/350),"")</f>
        <v>3017.1428571428573</v>
      </c>
      <c r="I18" s="57">
        <f>IFERROR(((30000*'Prix médians'!K14)/500),"")</f>
        <v>3000</v>
      </c>
      <c r="J18" s="57">
        <f>IFERROR(((15000*'Prix médians'!L14)/500),"")</f>
        <v>15000</v>
      </c>
      <c r="K18" s="57">
        <f>IFERROR(((18000*'Prix médians'!M14)/500),"")</f>
        <v>10800</v>
      </c>
      <c r="L18" s="57">
        <f>IFERROR(((6000*'Prix médians'!N14)/150),"")</f>
        <v>8400</v>
      </c>
      <c r="M18" s="57">
        <f>IFERROR(((5000*'Prix médians'!O14)/200),"")</f>
        <v>7500</v>
      </c>
      <c r="N18" s="57">
        <f>IFERROR(((1000*'Prix médians'!P14)/150),"")</f>
        <v>800</v>
      </c>
      <c r="O18" s="57">
        <f>IFERROR((2*'Prix médians'!Q14),"")</f>
        <v>3000</v>
      </c>
      <c r="P18" s="57">
        <f>IFERROR((5*'Prix médians'!R14),"")</f>
        <v>12500</v>
      </c>
      <c r="Q18" s="57">
        <f>IFERROR((10*'Prix médians'!S14),"")</f>
        <v>2500</v>
      </c>
      <c r="R18" s="57">
        <f>IFERROR((((15*'Prix médians'!U14)/20)/6),"")</f>
        <v>375</v>
      </c>
      <c r="S18" s="36"/>
      <c r="T18" s="57">
        <f t="shared" si="0"/>
        <v>71642.142857142855</v>
      </c>
      <c r="U18" s="57">
        <f t="shared" si="1"/>
        <v>64017.142857142855</v>
      </c>
      <c r="V18" s="57">
        <f t="shared" si="2"/>
        <v>4750</v>
      </c>
      <c r="W18" s="57">
        <f t="shared" si="3"/>
        <v>2875</v>
      </c>
      <c r="X18" s="36"/>
    </row>
    <row r="19" spans="1:24" ht="16.5" x14ac:dyDescent="0.3">
      <c r="A19" s="39" t="s">
        <v>930</v>
      </c>
      <c r="B19" s="92">
        <f>IFERROR(('Prix médians'!B15/6),"")</f>
        <v>250</v>
      </c>
      <c r="C19" s="92">
        <f>IFERROR(('Prix médians'!C15/6),"")</f>
        <v>250</v>
      </c>
      <c r="D19" s="57">
        <f>IFERROR(('Prix médians'!D15/6),"")</f>
        <v>1083.3333333333333</v>
      </c>
      <c r="E19" s="57">
        <f>IFERROR(('Prix médians'!F15/6),"")</f>
        <v>583.33333333333337</v>
      </c>
      <c r="F19" s="92">
        <f>IFERROR('Prix médians'!G15/6,"")</f>
        <v>2041.6666666666667</v>
      </c>
      <c r="G19" s="95">
        <f>IFERROR(('Prix médians'!H15/6),"")</f>
        <v>666.66666666666663</v>
      </c>
      <c r="H19" s="57">
        <f>IFERROR(((12000*'Prix médians'!J15)/350),"")</f>
        <v>4285.7142857142853</v>
      </c>
      <c r="I19" s="57">
        <f>IFERROR(((30000*'Prix médians'!K15)/500),"")</f>
        <v>7500</v>
      </c>
      <c r="J19" s="57">
        <f>IFERROR(((15000*'Prix médians'!L15)/500),"")</f>
        <v>15000</v>
      </c>
      <c r="K19" s="57">
        <f>IFERROR(((18000*'Prix médians'!M15)/500),"")</f>
        <v>18000</v>
      </c>
      <c r="L19" s="57">
        <f>IFERROR(((6000*'Prix médians'!N15)/150),"")</f>
        <v>6000</v>
      </c>
      <c r="M19" s="57">
        <f>IFERROR(((5000*'Prix médians'!O15)/200),"")</f>
        <v>5000</v>
      </c>
      <c r="N19" s="57">
        <f>IFERROR(((1000*'Prix médians'!P15)/150),"")</f>
        <v>666.66666666666663</v>
      </c>
      <c r="O19" s="57">
        <f>IFERROR((2*'Prix médians'!Q15),"")</f>
        <v>2000</v>
      </c>
      <c r="P19" s="57">
        <f>IFERROR((5*'Prix médians'!R15),"")</f>
        <v>7500</v>
      </c>
      <c r="Q19" s="57">
        <f>IFERROR((10*'Prix médians'!S15),"")</f>
        <v>2000</v>
      </c>
      <c r="R19" s="57">
        <f>IFERROR((((15*'Prix médians'!U15)/20)/6),"")</f>
        <v>250</v>
      </c>
      <c r="S19" s="36"/>
      <c r="T19" s="57">
        <f t="shared" si="0"/>
        <v>73077.380952380947</v>
      </c>
      <c r="U19" s="57">
        <f t="shared" si="1"/>
        <v>65952.380952380947</v>
      </c>
      <c r="V19" s="57">
        <f t="shared" si="2"/>
        <v>4875</v>
      </c>
      <c r="W19" s="57">
        <f t="shared" si="3"/>
        <v>2250</v>
      </c>
      <c r="X19" s="36"/>
    </row>
    <row r="20" spans="1:24" ht="16.5" x14ac:dyDescent="0.3">
      <c r="A20" s="39" t="s">
        <v>931</v>
      </c>
      <c r="B20" s="57">
        <f>IFERROR(('Prix médians'!B16/6),"")</f>
        <v>208.33333333333334</v>
      </c>
      <c r="C20" s="57">
        <f>IFERROR(('Prix médians'!C16/6),"")</f>
        <v>208.33333333333334</v>
      </c>
      <c r="D20" s="57">
        <f>IFERROR(('Prix médians'!D16/6),"")</f>
        <v>500</v>
      </c>
      <c r="E20" s="57">
        <f>IFERROR(('Prix médians'!F16/6),"")</f>
        <v>500</v>
      </c>
      <c r="F20" s="57">
        <f>IFERROR('Prix médians'!G16/6,"")</f>
        <v>2500</v>
      </c>
      <c r="G20" s="57">
        <f>IFERROR(('Prix médians'!H16/6),"")</f>
        <v>666.66666666666663</v>
      </c>
      <c r="H20" s="57">
        <f>IFERROR(((12000*'Prix médians'!J16)/350),"")</f>
        <v>9600</v>
      </c>
      <c r="I20" s="57">
        <f>IFERROR(((30000*'Prix médians'!K16)/500),"")</f>
        <v>21000</v>
      </c>
      <c r="J20" s="57">
        <f>IFERROR(((15000*'Prix médians'!L16)/500),"")</f>
        <v>12000</v>
      </c>
      <c r="K20" s="57">
        <f>IFERROR(((18000*'Prix médians'!M16)/500),"")</f>
        <v>16200</v>
      </c>
      <c r="L20" s="57">
        <f>IFERROR(((6000*'Prix médians'!N16)/150),"")</f>
        <v>8100</v>
      </c>
      <c r="M20" s="57">
        <f>IFERROR(((5000*'Prix médians'!O16)/200),"")</f>
        <v>5000</v>
      </c>
      <c r="N20" s="57">
        <f>IFERROR(((1000*'Prix médians'!P16)/150),"")</f>
        <v>700</v>
      </c>
      <c r="O20" s="57">
        <f>IFERROR((2*'Prix médians'!Q16),"")</f>
        <v>3000</v>
      </c>
      <c r="P20" s="57">
        <f>IFERROR((5*'Prix médians'!R16),"")</f>
        <v>7500</v>
      </c>
      <c r="Q20" s="57">
        <f>IFERROR((10*'Prix médians'!S16),"")</f>
        <v>2000</v>
      </c>
      <c r="R20" s="57">
        <f>IFERROR((((15*'Prix médians'!U16)/20)/6),"")</f>
        <v>375</v>
      </c>
      <c r="S20" s="36"/>
      <c r="T20" s="57">
        <f t="shared" si="0"/>
        <v>90058.333333333343</v>
      </c>
      <c r="U20" s="57">
        <f t="shared" si="1"/>
        <v>83100</v>
      </c>
      <c r="V20" s="57">
        <f t="shared" si="2"/>
        <v>4583.3333333333339</v>
      </c>
      <c r="W20" s="57">
        <f t="shared" si="3"/>
        <v>2375</v>
      </c>
      <c r="X20" s="36"/>
    </row>
    <row r="21" spans="1:24" ht="16.5" x14ac:dyDescent="0.3">
      <c r="A21" s="39" t="s">
        <v>1729</v>
      </c>
      <c r="B21" s="57">
        <f>IFERROR(('Prix médians'!B17/6),"")</f>
        <v>500</v>
      </c>
      <c r="C21" s="57">
        <f>IFERROR(('Prix médians'!C17/6),"")</f>
        <v>416.66666666666669</v>
      </c>
      <c r="D21" s="57">
        <f>IFERROR(('Prix médians'!D17/6),"")</f>
        <v>583.33333333333337</v>
      </c>
      <c r="E21" s="57">
        <f>IFERROR(('Prix médians'!F17/6),"")</f>
        <v>333.33333333333331</v>
      </c>
      <c r="F21" s="57">
        <f>IFERROR('Prix médians'!G17/6,"")</f>
        <v>1666.6666666666667</v>
      </c>
      <c r="G21" s="57">
        <f>IFERROR(('Prix médians'!H17/6),"")</f>
        <v>666.66666666666663</v>
      </c>
      <c r="H21" s="57">
        <f>IFERROR(((12000*'Prix médians'!J17)/350),"")</f>
        <v>5142.8571428571431</v>
      </c>
      <c r="I21" s="57">
        <f>IFERROR(((30000*'Prix médians'!K17)/500),"")</f>
        <v>8250</v>
      </c>
      <c r="J21" s="57">
        <f>IFERROR(((15000*'Prix médians'!L17)/500),"")</f>
        <v>15000</v>
      </c>
      <c r="K21" s="57">
        <f>IFERROR(((18000*'Prix médians'!M17)/500),"")</f>
        <v>8100</v>
      </c>
      <c r="L21" s="57">
        <f>IFERROR(((6000*'Prix médians'!N17)/150),"")</f>
        <v>7000</v>
      </c>
      <c r="M21" s="57">
        <f>IFERROR(((5000*'Prix médians'!O17)/200),"")</f>
        <v>5000</v>
      </c>
      <c r="N21" s="57">
        <f>IFERROR(((1000*'Prix médians'!P17)/150),"")</f>
        <v>916.66666666666663</v>
      </c>
      <c r="O21" s="57">
        <f>IFERROR((2*'Prix médians'!Q17),"")</f>
        <v>3000</v>
      </c>
      <c r="P21" s="57">
        <f>IFERROR((5*'Prix médians'!R17),"")</f>
        <v>8750</v>
      </c>
      <c r="Q21" s="57">
        <f>IFERROR((10*'Prix médians'!S17),"")</f>
        <v>2000</v>
      </c>
      <c r="R21" s="57">
        <f>IFERROR((((15*'Prix médians'!U17)/20)/6),"")</f>
        <v>375</v>
      </c>
      <c r="S21" s="36"/>
      <c r="T21" s="57">
        <f t="shared" si="0"/>
        <v>67701.190476190473</v>
      </c>
      <c r="U21" s="57">
        <f t="shared" si="1"/>
        <v>61159.523809523809</v>
      </c>
      <c r="V21" s="57">
        <f t="shared" si="2"/>
        <v>4166.666666666667</v>
      </c>
      <c r="W21" s="57">
        <f t="shared" si="3"/>
        <v>2375</v>
      </c>
      <c r="X21" s="36"/>
    </row>
    <row r="22" spans="1:24" ht="16.5" x14ac:dyDescent="0.3">
      <c r="A22" s="39" t="s">
        <v>1063</v>
      </c>
      <c r="B22" s="95">
        <f>IFERROR(('Prix médians'!B18/6),"")</f>
        <v>250</v>
      </c>
      <c r="C22" s="92">
        <f>IFERROR(('Prix médians'!C18/6),"")</f>
        <v>250</v>
      </c>
      <c r="D22" s="57">
        <f>IFERROR(('Prix médians'!D18/6),"")</f>
        <v>1000</v>
      </c>
      <c r="E22" s="95">
        <f>IFERROR(('Prix médians'!F18/6),"")</f>
        <v>500</v>
      </c>
      <c r="F22" s="95">
        <f>IFERROR('Prix médians'!G18/6,"")</f>
        <v>2041.6666666666667</v>
      </c>
      <c r="G22" s="95">
        <f>IFERROR(('Prix médians'!H18/6),"")</f>
        <v>666.66666666666663</v>
      </c>
      <c r="H22" s="57">
        <f>IFERROR(((12000*'Prix médians'!J18)/350),"")</f>
        <v>5417.1428571428569</v>
      </c>
      <c r="I22" s="92">
        <f>IFERROR(((30000*'Prix médians'!K18)/500),"")</f>
        <v>10500</v>
      </c>
      <c r="J22" s="57">
        <f>IFERROR(((15000*'Prix médians'!L18)/500),"")</f>
        <v>9000</v>
      </c>
      <c r="K22" s="57">
        <f>IFERROR(((18000*'Prix médians'!M18)/500),"")</f>
        <v>9000</v>
      </c>
      <c r="L22" s="59">
        <f>IFERROR(((6000*'Prix médians'!N18)/150),"")</f>
        <v>9000</v>
      </c>
      <c r="M22" s="95">
        <f>IFERROR(((5000*'Prix médians'!O18)/200),"")</f>
        <v>10725</v>
      </c>
      <c r="N22" s="57">
        <f>IFERROR(((1000*'Prix médians'!P18)/150),"")</f>
        <v>1500</v>
      </c>
      <c r="O22" s="57">
        <f>IFERROR((2*'Prix médians'!Q18),"")</f>
        <v>3000</v>
      </c>
      <c r="P22" s="57">
        <f>IFERROR((5*'Prix médians'!R18),"")</f>
        <v>10000</v>
      </c>
      <c r="Q22" s="57">
        <f>IFERROR((10*'Prix médians'!S18),"")</f>
        <v>5000</v>
      </c>
      <c r="R22" s="363">
        <f>IFERROR((((15*'Prix médians'!U18)/20)/6),"")</f>
        <v>312.5</v>
      </c>
      <c r="S22" s="36"/>
      <c r="T22" s="57">
        <f t="shared" si="0"/>
        <v>78162.976190476184</v>
      </c>
      <c r="U22" s="57">
        <f t="shared" si="1"/>
        <v>68142.142857142855</v>
      </c>
      <c r="V22" s="57">
        <f t="shared" si="2"/>
        <v>4708.3333333333339</v>
      </c>
      <c r="W22" s="57">
        <f t="shared" si="3"/>
        <v>5312.5</v>
      </c>
      <c r="X22" s="36"/>
    </row>
    <row r="23" spans="1:24" ht="16.5" x14ac:dyDescent="0.3">
      <c r="A23" s="39" t="s">
        <v>1065</v>
      </c>
      <c r="B23" s="57">
        <f>IFERROR(('Prix médians'!B19/6),"")</f>
        <v>166.66666666666666</v>
      </c>
      <c r="C23" s="57">
        <f>IFERROR(('Prix médians'!C19/6),"")</f>
        <v>583.33333333333337</v>
      </c>
      <c r="D23" s="57">
        <f>IFERROR(('Prix médians'!D19/6),"")</f>
        <v>833.33333333333337</v>
      </c>
      <c r="E23" s="57">
        <f>IFERROR(('Prix médians'!F19/6),"")</f>
        <v>833.33333333333337</v>
      </c>
      <c r="F23" s="57">
        <f>IFERROR('Prix médians'!G19/6,"")</f>
        <v>2000</v>
      </c>
      <c r="G23" s="57">
        <f>IFERROR(('Prix médians'!H19/6),"")</f>
        <v>833.33333333333337</v>
      </c>
      <c r="H23" s="59">
        <f>IFERROR(((12000*'Prix médians'!J19)/350),"")</f>
        <v>6857.1428571428569</v>
      </c>
      <c r="I23" s="57">
        <f>IFERROR(((30000*'Prix médians'!K19)/500),"")</f>
        <v>12780</v>
      </c>
      <c r="J23" s="57">
        <f>IFERROR(((15000*'Prix médians'!L19)/500),"")</f>
        <v>4500</v>
      </c>
      <c r="K23" s="57">
        <f>IFERROR(((18000*'Prix médians'!M19)/500),"")</f>
        <v>9000</v>
      </c>
      <c r="L23" s="57">
        <f>IFERROR(((6000*'Prix médians'!N19)/150),"")</f>
        <v>6000</v>
      </c>
      <c r="M23" s="57">
        <f>IFERROR(((5000*'Prix médians'!O19)/200),"")</f>
        <v>6500</v>
      </c>
      <c r="N23" s="57">
        <f>IFERROR(((1000*'Prix médians'!P19)/150),"")</f>
        <v>1000</v>
      </c>
      <c r="O23" s="95">
        <f>IFERROR((2*'Prix médians'!Q19),"")</f>
        <v>3000</v>
      </c>
      <c r="P23" s="57">
        <f>IFERROR((5*'Prix médians'!R19),"")</f>
        <v>10000</v>
      </c>
      <c r="Q23" s="57">
        <f>IFERROR((10*'Prix médians'!S19),"")</f>
        <v>2500</v>
      </c>
      <c r="R23" s="57">
        <f>IFERROR((((15*'Prix médians'!U19)/20)/6),"")</f>
        <v>625</v>
      </c>
      <c r="S23" s="36"/>
      <c r="T23" s="57">
        <f t="shared" si="0"/>
        <v>68012.142857142855</v>
      </c>
      <c r="U23" s="57">
        <f t="shared" si="1"/>
        <v>59637.142857142855</v>
      </c>
      <c r="V23" s="57">
        <f t="shared" si="2"/>
        <v>5250</v>
      </c>
      <c r="W23" s="57">
        <f t="shared" si="3"/>
        <v>3125</v>
      </c>
      <c r="X23" s="36"/>
    </row>
    <row r="24" spans="1:24" ht="22.15" customHeight="1" x14ac:dyDescent="0.3">
      <c r="A24" s="82" t="s">
        <v>978</v>
      </c>
      <c r="B24" s="361">
        <f>IFERROR(('Prix médians'!B20/6),"")</f>
        <v>250</v>
      </c>
      <c r="C24" s="361">
        <f>IFERROR(('Prix médians'!C20/6),"")</f>
        <v>250</v>
      </c>
      <c r="D24" s="361">
        <f>IFERROR(('Prix médians'!D20/6),"")</f>
        <v>562.5</v>
      </c>
      <c r="E24" s="361">
        <f>IFERROR(('Prix médians'!F20/6),"")</f>
        <v>500</v>
      </c>
      <c r="F24" s="361">
        <f>IFERROR('Prix médians'!G20/6,"")</f>
        <v>2041.6666666666667</v>
      </c>
      <c r="G24" s="361">
        <f>IFERROR(('Prix médians'!H20/6),"")</f>
        <v>666.66666666666663</v>
      </c>
      <c r="H24" s="361">
        <f>IFERROR(((12000*'Prix médians'!J20)/350),"")</f>
        <v>6857.1428571428569</v>
      </c>
      <c r="I24" s="361">
        <f>IFERROR(((30000*'Prix médians'!K20)/500),"")</f>
        <v>10500</v>
      </c>
      <c r="J24" s="361">
        <f>IFERROR(((15000*'Prix médians'!L20)/500),"")</f>
        <v>9000</v>
      </c>
      <c r="K24" s="361">
        <f>IFERROR(((18000*'Prix médians'!M20)/500),"")</f>
        <v>9000</v>
      </c>
      <c r="L24" s="361">
        <f>IFERROR(((6000*'Prix médians'!N20)/150),"")</f>
        <v>6000</v>
      </c>
      <c r="M24" s="361">
        <f>IFERROR(((5000*'Prix médians'!O20)/200),"")</f>
        <v>5000</v>
      </c>
      <c r="N24" s="361">
        <f>IFERROR(((1000*'Prix médians'!P20)/150),"")</f>
        <v>666.66666666666663</v>
      </c>
      <c r="O24" s="361">
        <f>IFERROR((2*'Prix médians'!Q20),"")</f>
        <v>3000</v>
      </c>
      <c r="P24" s="361">
        <f>IFERROR((5*'Prix médians'!R20),"")</f>
        <v>7500</v>
      </c>
      <c r="Q24" s="361">
        <f>IFERROR((10*'Prix médians'!S20),"")</f>
        <v>2000</v>
      </c>
      <c r="R24" s="361">
        <f>IFERROR((((15*'Prix médians'!U20)/20)/6),"")</f>
        <v>312.5</v>
      </c>
      <c r="S24" s="36"/>
      <c r="T24" s="83">
        <f t="shared" si="0"/>
        <v>64107.142857142855</v>
      </c>
      <c r="U24" s="83">
        <f t="shared" si="1"/>
        <v>57523.809523809519</v>
      </c>
      <c r="V24" s="83">
        <f t="shared" si="2"/>
        <v>4270.8333333333339</v>
      </c>
      <c r="W24" s="83">
        <f t="shared" si="3"/>
        <v>2312.5</v>
      </c>
      <c r="X24" s="36"/>
    </row>
    <row r="25" spans="1:24" ht="16.5" x14ac:dyDescent="0.3">
      <c r="A25" s="84"/>
      <c r="B25" s="61"/>
      <c r="C25" s="61"/>
      <c r="D25" s="61"/>
      <c r="E25" s="61"/>
      <c r="F25" s="61"/>
      <c r="G25" s="61"/>
      <c r="H25" s="61"/>
      <c r="I25" s="61"/>
      <c r="J25" s="61"/>
      <c r="K25" s="61"/>
      <c r="L25" s="61"/>
      <c r="M25" s="61"/>
      <c r="N25" s="61"/>
      <c r="O25" s="61"/>
      <c r="P25" s="61"/>
      <c r="Q25" s="61"/>
      <c r="R25" s="61"/>
      <c r="T25" s="85"/>
      <c r="U25" s="85"/>
      <c r="V25" s="85"/>
      <c r="W25" s="85"/>
      <c r="X25" s="36"/>
    </row>
    <row r="26" spans="1:24" ht="16.5" x14ac:dyDescent="0.3">
      <c r="A26" s="61"/>
      <c r="B26" s="61"/>
      <c r="C26" s="61"/>
      <c r="D26" s="61"/>
      <c r="E26" s="61"/>
      <c r="F26" s="61"/>
      <c r="G26" s="61"/>
      <c r="H26" s="61"/>
      <c r="I26" s="61"/>
      <c r="J26" s="61"/>
      <c r="K26" s="61"/>
      <c r="L26" s="61"/>
      <c r="M26" s="61"/>
      <c r="N26" s="61"/>
      <c r="O26" s="61"/>
      <c r="P26" s="61"/>
      <c r="Q26" s="61"/>
      <c r="R26" s="61"/>
      <c r="T26" s="85"/>
      <c r="U26" s="85"/>
      <c r="V26" s="85"/>
      <c r="W26" s="85"/>
      <c r="X26" s="36"/>
    </row>
    <row r="27" spans="1:24" ht="16.5" x14ac:dyDescent="0.3">
      <c r="A27" s="86"/>
      <c r="B27" s="87"/>
      <c r="C27" s="88"/>
      <c r="D27" s="88"/>
      <c r="E27" s="88"/>
      <c r="F27" s="87"/>
      <c r="G27" s="86"/>
      <c r="H27" s="87"/>
      <c r="I27" s="88"/>
      <c r="J27" s="88"/>
      <c r="K27" s="88"/>
      <c r="L27" s="88"/>
      <c r="M27" s="88"/>
      <c r="N27" s="88"/>
      <c r="O27" s="88"/>
      <c r="P27" s="88"/>
      <c r="Q27" s="88"/>
      <c r="R27" s="88"/>
      <c r="T27" s="88"/>
      <c r="X27" s="36"/>
    </row>
    <row r="28" spans="1:24" ht="16.5" x14ac:dyDescent="0.3">
      <c r="A28" s="89" t="s">
        <v>948</v>
      </c>
      <c r="B28" s="86"/>
      <c r="C28" s="90"/>
      <c r="D28" s="90"/>
      <c r="E28" s="90"/>
      <c r="F28" s="90"/>
      <c r="G28" s="86"/>
      <c r="H28" s="91"/>
      <c r="I28" s="91"/>
      <c r="J28" s="91"/>
      <c r="K28" s="91"/>
      <c r="X28" s="36"/>
    </row>
    <row r="29" spans="1:24" ht="16.5" x14ac:dyDescent="0.25">
      <c r="A29" s="92">
        <v>166.66666666666666</v>
      </c>
      <c r="B29" s="93" t="s">
        <v>950</v>
      </c>
      <c r="C29" s="93"/>
      <c r="D29" s="93"/>
      <c r="E29" s="93"/>
      <c r="F29" s="90"/>
    </row>
    <row r="30" spans="1:24" ht="16.5" x14ac:dyDescent="0.3">
      <c r="A30" s="95">
        <v>166.66666666666666</v>
      </c>
      <c r="B30" s="96" t="s">
        <v>951</v>
      </c>
      <c r="C30" s="97"/>
      <c r="D30" s="97"/>
      <c r="E30" s="97"/>
      <c r="F30" s="90"/>
    </row>
    <row r="31" spans="1:24" ht="16.5" x14ac:dyDescent="0.3">
      <c r="A31" s="94"/>
      <c r="B31" s="98"/>
      <c r="C31" s="98"/>
      <c r="D31" s="98"/>
      <c r="E31" s="91"/>
      <c r="F31" s="90"/>
    </row>
    <row r="32" spans="1:24" ht="14.65" customHeight="1" x14ac:dyDescent="0.25">
      <c r="A32" s="388" t="s">
        <v>949</v>
      </c>
      <c r="B32" s="388"/>
      <c r="C32" s="388"/>
      <c r="D32" s="68"/>
      <c r="E32" s="68"/>
      <c r="F32" s="68"/>
    </row>
    <row r="33" spans="1:24" ht="16.5" x14ac:dyDescent="0.25">
      <c r="A33" s="388"/>
      <c r="B33" s="388"/>
      <c r="C33" s="388"/>
      <c r="D33" s="68"/>
      <c r="E33" s="68"/>
      <c r="F33" s="68"/>
    </row>
    <row r="34" spans="1:24" ht="16.5" x14ac:dyDescent="0.3">
      <c r="A34" s="388"/>
      <c r="B34" s="388"/>
      <c r="C34" s="388"/>
      <c r="D34" s="68"/>
      <c r="E34" s="68"/>
      <c r="F34" s="68"/>
      <c r="I34" s="91"/>
      <c r="J34" s="91"/>
      <c r="K34" s="91"/>
      <c r="X34" s="36"/>
    </row>
    <row r="35" spans="1:24" ht="16.5" x14ac:dyDescent="0.3">
      <c r="A35" s="388"/>
      <c r="B35" s="388"/>
      <c r="C35" s="388"/>
      <c r="D35" s="98"/>
      <c r="E35" s="91"/>
      <c r="F35" s="90"/>
      <c r="I35" s="91"/>
      <c r="J35" s="91"/>
      <c r="K35" s="91"/>
      <c r="X35" s="36"/>
    </row>
    <row r="36" spans="1:24" ht="16.5" x14ac:dyDescent="0.3">
      <c r="A36" s="388"/>
      <c r="B36" s="388"/>
      <c r="C36" s="388"/>
      <c r="D36" s="98"/>
      <c r="E36" s="91"/>
      <c r="F36" s="90"/>
      <c r="I36" s="91"/>
      <c r="J36" s="91"/>
      <c r="K36" s="91"/>
      <c r="X36" s="36"/>
    </row>
    <row r="37" spans="1:24" ht="16.5" x14ac:dyDescent="0.3">
      <c r="A37" s="388"/>
      <c r="B37" s="388"/>
      <c r="C37" s="388"/>
      <c r="D37" s="98"/>
      <c r="E37" s="91"/>
      <c r="F37" s="90"/>
    </row>
    <row r="38" spans="1:24" ht="16.5" x14ac:dyDescent="0.3">
      <c r="A38" s="94"/>
      <c r="B38" s="98"/>
      <c r="C38" s="98"/>
      <c r="D38" s="98"/>
      <c r="E38" s="91"/>
      <c r="F38" s="90"/>
    </row>
    <row r="39" spans="1:24" ht="16.5" x14ac:dyDescent="0.3">
      <c r="A39" s="94"/>
      <c r="B39" s="98"/>
      <c r="C39" s="98"/>
      <c r="D39" s="98"/>
      <c r="E39" s="91"/>
      <c r="F39" s="90"/>
    </row>
    <row r="40" spans="1:24" ht="16.5" x14ac:dyDescent="0.3">
      <c r="A40" s="99"/>
      <c r="B40" s="100"/>
      <c r="C40" s="100"/>
      <c r="D40" s="100"/>
      <c r="E40" s="91"/>
      <c r="F40" s="90"/>
    </row>
    <row r="41" spans="1:24" ht="16.5" x14ac:dyDescent="0.3">
      <c r="A41" s="91"/>
      <c r="B41" s="13"/>
      <c r="C41" s="91"/>
      <c r="D41" s="91"/>
      <c r="E41" s="91"/>
      <c r="F41" s="90"/>
    </row>
    <row r="42" spans="1:24" x14ac:dyDescent="0.25">
      <c r="B42" s="90"/>
      <c r="C42" s="90"/>
      <c r="D42" s="90"/>
      <c r="E42" s="90"/>
      <c r="F42" s="90"/>
    </row>
    <row r="43" spans="1:24" x14ac:dyDescent="0.25">
      <c r="B43" s="90"/>
      <c r="C43" s="90"/>
      <c r="D43" s="90"/>
      <c r="E43" s="90"/>
      <c r="F43" s="90"/>
    </row>
    <row r="44" spans="1:24" x14ac:dyDescent="0.25">
      <c r="B44" s="90"/>
      <c r="C44" s="90"/>
      <c r="D44" s="90"/>
      <c r="E44" s="90"/>
      <c r="F44" s="90"/>
    </row>
    <row r="45" spans="1:24" x14ac:dyDescent="0.25">
      <c r="B45" s="90"/>
      <c r="C45" s="90"/>
      <c r="D45" s="90"/>
      <c r="E45" s="90"/>
      <c r="F45" s="90"/>
    </row>
  </sheetData>
  <mergeCells count="1">
    <mergeCell ref="A32:C37"/>
  </mergeCells>
  <conditionalFormatting sqref="B28:B29">
    <cfRule type="colorScale" priority="61">
      <colorScale>
        <cfvo type="min"/>
        <cfvo type="percentile" val="50"/>
        <cfvo type="max"/>
        <color rgb="FF63BE7B"/>
        <color rgb="FFFFEB84"/>
        <color rgb="FFF8696B"/>
      </colorScale>
    </cfRule>
  </conditionalFormatting>
  <conditionalFormatting sqref="B8:B18 B20:B21 B23">
    <cfRule type="colorScale" priority="295">
      <colorScale>
        <cfvo type="min"/>
        <cfvo type="percentile" val="50"/>
        <cfvo type="max"/>
        <color rgb="FF63BE7B"/>
        <color rgb="FFFFEB84"/>
        <color rgb="FFF8696B"/>
      </colorScale>
    </cfRule>
  </conditionalFormatting>
  <conditionalFormatting sqref="C8:C14 C16:C18 C20:C21 C23">
    <cfRule type="colorScale" priority="296">
      <colorScale>
        <cfvo type="min"/>
        <cfvo type="percentile" val="50"/>
        <cfvo type="max"/>
        <color rgb="FF63BE7B"/>
        <color rgb="FFFFEB84"/>
        <color rgb="FFF8696B"/>
      </colorScale>
    </cfRule>
  </conditionalFormatting>
  <conditionalFormatting sqref="D8:D23">
    <cfRule type="colorScale" priority="297">
      <colorScale>
        <cfvo type="min"/>
        <cfvo type="percentile" val="50"/>
        <cfvo type="max"/>
        <color rgb="FF63BE7B"/>
        <color rgb="FFFFEB84"/>
        <color rgb="FFF8696B"/>
      </colorScale>
    </cfRule>
  </conditionalFormatting>
  <conditionalFormatting sqref="E8:E21 E23">
    <cfRule type="colorScale" priority="298">
      <colorScale>
        <cfvo type="min"/>
        <cfvo type="percentile" val="50"/>
        <cfvo type="max"/>
        <color rgb="FF63BE7B"/>
        <color rgb="FFFFEB84"/>
        <color rgb="FFF8696B"/>
      </colorScale>
    </cfRule>
  </conditionalFormatting>
  <conditionalFormatting sqref="F8:F13 F15 F17:F18 F20:F21 F23">
    <cfRule type="colorScale" priority="299">
      <colorScale>
        <cfvo type="min"/>
        <cfvo type="percentile" val="50"/>
        <cfvo type="max"/>
        <color rgb="FF63BE7B"/>
        <color rgb="FFFFEB84"/>
        <color rgb="FFF8696B"/>
      </colorScale>
    </cfRule>
  </conditionalFormatting>
  <conditionalFormatting sqref="G8:G15 G17:G18 G20:G21 G23">
    <cfRule type="colorScale" priority="300">
      <colorScale>
        <cfvo type="min"/>
        <cfvo type="percentile" val="50"/>
        <cfvo type="max"/>
        <color rgb="FF63BE7B"/>
        <color rgb="FFFFEB84"/>
        <color rgb="FFF8696B"/>
      </colorScale>
    </cfRule>
  </conditionalFormatting>
  <conditionalFormatting sqref="I8:I21 I23">
    <cfRule type="colorScale" priority="301">
      <colorScale>
        <cfvo type="min"/>
        <cfvo type="percentile" val="50"/>
        <cfvo type="max"/>
        <color rgb="FF63BE7B"/>
        <color rgb="FFFFEB84"/>
        <color rgb="FFF8696B"/>
      </colorScale>
    </cfRule>
  </conditionalFormatting>
  <conditionalFormatting sqref="J8:J23">
    <cfRule type="colorScale" priority="302">
      <colorScale>
        <cfvo type="min"/>
        <cfvo type="percentile" val="50"/>
        <cfvo type="max"/>
        <color rgb="FF63BE7B"/>
        <color rgb="FFFFEB84"/>
        <color rgb="FFF8696B"/>
      </colorScale>
    </cfRule>
  </conditionalFormatting>
  <conditionalFormatting sqref="O8:O22">
    <cfRule type="colorScale" priority="303">
      <colorScale>
        <cfvo type="min"/>
        <cfvo type="percentile" val="50"/>
        <cfvo type="max"/>
        <color rgb="FF63BE7B"/>
        <color rgb="FFFFEB84"/>
        <color rgb="FFF8696B"/>
      </colorScale>
    </cfRule>
  </conditionalFormatting>
  <conditionalFormatting sqref="K8:K23">
    <cfRule type="colorScale" priority="304">
      <colorScale>
        <cfvo type="min"/>
        <cfvo type="percentile" val="50"/>
        <cfvo type="max"/>
        <color rgb="FF63BE7B"/>
        <color rgb="FFFFEB84"/>
        <color rgb="FFF8696B"/>
      </colorScale>
    </cfRule>
  </conditionalFormatting>
  <conditionalFormatting sqref="L8:L21 L23">
    <cfRule type="colorScale" priority="305">
      <colorScale>
        <cfvo type="min"/>
        <cfvo type="percentile" val="50"/>
        <cfvo type="max"/>
        <color rgb="FF63BE7B"/>
        <color rgb="FFFFEB84"/>
        <color rgb="FFF8696B"/>
      </colorScale>
    </cfRule>
  </conditionalFormatting>
  <conditionalFormatting sqref="P8:P23">
    <cfRule type="colorScale" priority="306">
      <colorScale>
        <cfvo type="min"/>
        <cfvo type="percentile" val="50"/>
        <cfvo type="max"/>
        <color rgb="FF63BE7B"/>
        <color rgb="FFFFEB84"/>
        <color rgb="FFF8696B"/>
      </colorScale>
    </cfRule>
  </conditionalFormatting>
  <conditionalFormatting sqref="M8:M21 M23">
    <cfRule type="colorScale" priority="307">
      <colorScale>
        <cfvo type="min"/>
        <cfvo type="percentile" val="50"/>
        <cfvo type="max"/>
        <color rgb="FF63BE7B"/>
        <color rgb="FFFFEB84"/>
        <color rgb="FFF8696B"/>
      </colorScale>
    </cfRule>
  </conditionalFormatting>
  <conditionalFormatting sqref="N8:N23">
    <cfRule type="colorScale" priority="308">
      <colorScale>
        <cfvo type="min"/>
        <cfvo type="percentile" val="50"/>
        <cfvo type="max"/>
        <color rgb="FF63BE7B"/>
        <color rgb="FFFFEB84"/>
        <color rgb="FFF8696B"/>
      </colorScale>
    </cfRule>
  </conditionalFormatting>
  <conditionalFormatting sqref="Q8:Q23">
    <cfRule type="colorScale" priority="309">
      <colorScale>
        <cfvo type="min"/>
        <cfvo type="percentile" val="50"/>
        <cfvo type="max"/>
        <color rgb="FF63BE7B"/>
        <color rgb="FFFFEB84"/>
        <color rgb="FFF8696B"/>
      </colorScale>
    </cfRule>
  </conditionalFormatting>
  <conditionalFormatting sqref="R8:R21 R23">
    <cfRule type="colorScale" priority="310">
      <colorScale>
        <cfvo type="min"/>
        <cfvo type="percentile" val="50"/>
        <cfvo type="max"/>
        <color rgb="FF63BE7B"/>
        <color rgb="FFFFEB84"/>
        <color rgb="FFF8696B"/>
      </colorScale>
    </cfRule>
  </conditionalFormatting>
  <conditionalFormatting sqref="T8:T23">
    <cfRule type="colorScale" priority="311">
      <colorScale>
        <cfvo type="min"/>
        <cfvo type="percentile" val="50"/>
        <cfvo type="max"/>
        <color rgb="FF63BE7B"/>
        <color rgb="FFFFEB84"/>
        <color rgb="FFF8696B"/>
      </colorScale>
    </cfRule>
  </conditionalFormatting>
  <conditionalFormatting sqref="U8:U23">
    <cfRule type="colorScale" priority="312">
      <colorScale>
        <cfvo type="min"/>
        <cfvo type="percentile" val="50"/>
        <cfvo type="max"/>
        <color rgb="FF63BE7B"/>
        <color rgb="FFFFEB84"/>
        <color rgb="FFF8696B"/>
      </colorScale>
    </cfRule>
  </conditionalFormatting>
  <conditionalFormatting sqref="V8:V23">
    <cfRule type="colorScale" priority="313">
      <colorScale>
        <cfvo type="min"/>
        <cfvo type="percentile" val="50"/>
        <cfvo type="max"/>
        <color rgb="FF63BE7B"/>
        <color rgb="FFFFEB84"/>
        <color rgb="FFF8696B"/>
      </colorScale>
    </cfRule>
  </conditionalFormatting>
  <conditionalFormatting sqref="W8:W23">
    <cfRule type="colorScale" priority="314">
      <colorScale>
        <cfvo type="min"/>
        <cfvo type="percentile" val="50"/>
        <cfvo type="max"/>
        <color rgb="FF63BE7B"/>
        <color rgb="FFFFEB84"/>
        <color rgb="FFF8696B"/>
      </colorScale>
    </cfRule>
  </conditionalFormatting>
  <conditionalFormatting sqref="H9:H11 H13:H22">
    <cfRule type="colorScale" priority="315">
      <colorScale>
        <cfvo type="min"/>
        <cfvo type="percentile" val="50"/>
        <cfvo type="max"/>
        <color rgb="FF63BE7B"/>
        <color rgb="FFFFEB84"/>
        <color rgb="FFF8696B"/>
      </colorScale>
    </cfRule>
  </conditionalFormatting>
  <conditionalFormatting sqref="G27:G28 B27">
    <cfRule type="colorScale" priority="680">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H8 F14 H12 C15 H2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5" zoomScaleNormal="85" workbookViewId="0">
      <selection activeCell="E20" activeCellId="3" sqref="E15:E16 E9 E14 E20"/>
    </sheetView>
  </sheetViews>
  <sheetFormatPr defaultColWidth="8.7109375" defaultRowHeight="16.5" x14ac:dyDescent="0.3"/>
  <cols>
    <col min="1" max="1" width="16.7109375" style="36" customWidth="1"/>
    <col min="2" max="2" width="16.5703125" style="36" customWidth="1"/>
    <col min="3" max="4" width="8.7109375" style="36" customWidth="1"/>
    <col min="5" max="5" width="11.140625" style="36" customWidth="1"/>
    <col min="6" max="6" width="102.28515625" style="36" bestFit="1" customWidth="1"/>
    <col min="7" max="16384" width="8.7109375" style="36"/>
  </cols>
  <sheetData>
    <row r="1" spans="1:13" x14ac:dyDescent="0.3">
      <c r="A1" s="389" t="s">
        <v>4111</v>
      </c>
      <c r="B1" s="389"/>
      <c r="C1" s="389"/>
      <c r="D1" s="389"/>
      <c r="E1" s="389"/>
      <c r="F1" s="389"/>
    </row>
    <row r="2" spans="1:13" ht="22.9" customHeight="1" x14ac:dyDescent="0.3">
      <c r="A2" s="389"/>
      <c r="B2" s="389"/>
      <c r="C2" s="389"/>
      <c r="D2" s="389"/>
      <c r="E2" s="389"/>
      <c r="F2" s="389"/>
    </row>
    <row r="3" spans="1:13" x14ac:dyDescent="0.3">
      <c r="B3" s="101"/>
      <c r="C3" s="101"/>
      <c r="D3" s="101"/>
      <c r="F3" s="101"/>
    </row>
    <row r="4" spans="1:13" x14ac:dyDescent="0.3">
      <c r="A4" s="390" t="s">
        <v>2156</v>
      </c>
      <c r="B4" s="390"/>
      <c r="C4" s="390"/>
      <c r="D4" s="390"/>
      <c r="E4" s="390"/>
      <c r="F4" s="390"/>
    </row>
    <row r="5" spans="1:13" x14ac:dyDescent="0.3">
      <c r="B5" s="101"/>
      <c r="C5" s="101"/>
      <c r="D5" s="101"/>
      <c r="F5" s="101"/>
    </row>
    <row r="6" spans="1:13" ht="25.5" x14ac:dyDescent="0.3">
      <c r="A6" s="102" t="s">
        <v>979</v>
      </c>
      <c r="B6" s="102" t="s">
        <v>980</v>
      </c>
      <c r="C6" s="103">
        <v>44256</v>
      </c>
      <c r="D6" s="103">
        <v>44287</v>
      </c>
      <c r="E6" s="102" t="s">
        <v>981</v>
      </c>
      <c r="F6" s="102" t="s">
        <v>64</v>
      </c>
    </row>
    <row r="7" spans="1:13" s="110" customFormat="1" x14ac:dyDescent="0.3">
      <c r="A7" s="104" t="s">
        <v>41</v>
      </c>
      <c r="B7" s="105" t="s">
        <v>982</v>
      </c>
      <c r="C7" s="106">
        <v>1500</v>
      </c>
      <c r="D7" s="106">
        <v>1500</v>
      </c>
      <c r="E7" s="107">
        <v>0</v>
      </c>
      <c r="F7" s="108" t="s">
        <v>4100</v>
      </c>
      <c r="G7"/>
      <c r="H7" s="109"/>
      <c r="K7" s="108"/>
      <c r="M7" s="108"/>
    </row>
    <row r="8" spans="1:13" s="110" customFormat="1" x14ac:dyDescent="0.3">
      <c r="A8" s="104" t="s">
        <v>42</v>
      </c>
      <c r="B8" s="105" t="s">
        <v>983</v>
      </c>
      <c r="C8" s="106">
        <v>1750</v>
      </c>
      <c r="D8" s="106">
        <v>1500</v>
      </c>
      <c r="E8" s="107">
        <v>-0.14000000000000001</v>
      </c>
      <c r="F8" s="108" t="s">
        <v>4100</v>
      </c>
      <c r="G8"/>
      <c r="H8" s="109"/>
      <c r="K8" s="108"/>
    </row>
    <row r="9" spans="1:13" s="110" customFormat="1" x14ac:dyDescent="0.3">
      <c r="A9" s="104" t="s">
        <v>43</v>
      </c>
      <c r="B9" s="105" t="s">
        <v>984</v>
      </c>
      <c r="C9" s="106">
        <v>3000</v>
      </c>
      <c r="D9" s="106">
        <v>3500</v>
      </c>
      <c r="E9" s="107">
        <v>0.17</v>
      </c>
      <c r="F9" s="108" t="s">
        <v>4101</v>
      </c>
      <c r="G9"/>
      <c r="H9" s="109"/>
      <c r="K9" s="108"/>
    </row>
    <row r="10" spans="1:13" s="110" customFormat="1" x14ac:dyDescent="0.3">
      <c r="A10" s="104" t="s">
        <v>910</v>
      </c>
      <c r="B10" s="105" t="s">
        <v>985</v>
      </c>
      <c r="C10" s="106">
        <v>6250</v>
      </c>
      <c r="D10" s="106">
        <v>6000</v>
      </c>
      <c r="E10" s="107">
        <v>-0.04</v>
      </c>
      <c r="F10" s="108" t="s">
        <v>4102</v>
      </c>
      <c r="G10"/>
      <c r="H10" s="112"/>
      <c r="K10" s="108"/>
    </row>
    <row r="11" spans="1:13" s="110" customFormat="1" x14ac:dyDescent="0.3">
      <c r="A11" s="113" t="s">
        <v>45</v>
      </c>
      <c r="B11" s="114">
        <v>1</v>
      </c>
      <c r="C11" s="106">
        <v>3250</v>
      </c>
      <c r="D11" s="106">
        <v>3000</v>
      </c>
      <c r="E11" s="107">
        <v>-0.08</v>
      </c>
      <c r="F11" s="108" t="s">
        <v>4102</v>
      </c>
      <c r="G11"/>
      <c r="H11" s="112"/>
      <c r="K11" s="108"/>
    </row>
    <row r="12" spans="1:13" s="110" customFormat="1" x14ac:dyDescent="0.3">
      <c r="A12" s="104" t="s">
        <v>46</v>
      </c>
      <c r="B12" s="105" t="s">
        <v>986</v>
      </c>
      <c r="C12" s="106">
        <v>15000</v>
      </c>
      <c r="D12" s="106">
        <v>12500</v>
      </c>
      <c r="E12" s="107">
        <v>-0.17</v>
      </c>
      <c r="F12" s="108" t="s">
        <v>4099</v>
      </c>
      <c r="G12"/>
      <c r="H12" s="112"/>
      <c r="K12" s="108"/>
    </row>
    <row r="13" spans="1:13" s="110" customFormat="1" x14ac:dyDescent="0.3">
      <c r="A13" s="104" t="s">
        <v>47</v>
      </c>
      <c r="B13" s="105" t="s">
        <v>987</v>
      </c>
      <c r="C13" s="106">
        <v>4500</v>
      </c>
      <c r="D13" s="106">
        <v>4250</v>
      </c>
      <c r="E13" s="107">
        <v>-0.06</v>
      </c>
      <c r="F13" s="108" t="s">
        <v>4103</v>
      </c>
      <c r="G13"/>
      <c r="H13" s="112"/>
      <c r="K13" s="108"/>
    </row>
    <row r="14" spans="1:13" s="110" customFormat="1" x14ac:dyDescent="0.3">
      <c r="A14" s="104" t="s">
        <v>912</v>
      </c>
      <c r="B14" s="105" t="s">
        <v>988</v>
      </c>
      <c r="C14" s="106">
        <v>6500</v>
      </c>
      <c r="D14" s="106">
        <v>6937.5</v>
      </c>
      <c r="E14" s="107">
        <v>7.0000000000000007E-2</v>
      </c>
      <c r="F14" s="108" t="s">
        <v>4104</v>
      </c>
      <c r="G14"/>
      <c r="H14" s="112"/>
      <c r="K14" s="108"/>
    </row>
    <row r="15" spans="1:13" s="110" customFormat="1" x14ac:dyDescent="0.3">
      <c r="A15" s="104" t="s">
        <v>913</v>
      </c>
      <c r="B15" s="105" t="s">
        <v>989</v>
      </c>
      <c r="C15" s="106">
        <v>150</v>
      </c>
      <c r="D15" s="106">
        <v>200</v>
      </c>
      <c r="E15" s="107">
        <v>0.33</v>
      </c>
      <c r="F15" s="23" t="s">
        <v>4105</v>
      </c>
      <c r="G15"/>
      <c r="H15" s="112"/>
      <c r="K15" s="108"/>
    </row>
    <row r="16" spans="1:13" s="110" customFormat="1" x14ac:dyDescent="0.3">
      <c r="A16" s="104" t="s">
        <v>935</v>
      </c>
      <c r="B16" s="105" t="s">
        <v>990</v>
      </c>
      <c r="C16" s="106">
        <v>150</v>
      </c>
      <c r="D16" s="106">
        <v>200</v>
      </c>
      <c r="E16" s="107">
        <v>0.33</v>
      </c>
      <c r="F16" s="23" t="s">
        <v>4106</v>
      </c>
      <c r="G16"/>
      <c r="H16" s="112"/>
      <c r="K16" s="108"/>
    </row>
    <row r="17" spans="1:12" s="110" customFormat="1" x14ac:dyDescent="0.3">
      <c r="A17" s="104" t="s">
        <v>51</v>
      </c>
      <c r="B17" s="105" t="s">
        <v>990</v>
      </c>
      <c r="C17" s="106">
        <v>300</v>
      </c>
      <c r="D17" s="106">
        <v>300</v>
      </c>
      <c r="E17" s="107">
        <v>0</v>
      </c>
      <c r="F17" s="23" t="s">
        <v>4107</v>
      </c>
      <c r="G17"/>
      <c r="H17" s="112"/>
      <c r="K17" s="108"/>
    </row>
    <row r="18" spans="1:12" s="110" customFormat="1" x14ac:dyDescent="0.3">
      <c r="A18" s="104" t="s">
        <v>915</v>
      </c>
      <c r="B18" s="105" t="s">
        <v>991</v>
      </c>
      <c r="C18" s="115">
        <v>1812.5</v>
      </c>
      <c r="D18" s="115">
        <v>1800</v>
      </c>
      <c r="E18" s="107">
        <v>-0.01</v>
      </c>
      <c r="F18" s="23" t="s">
        <v>4102</v>
      </c>
      <c r="G18"/>
      <c r="H18" s="112"/>
      <c r="J18" s="116"/>
      <c r="K18" s="108"/>
    </row>
    <row r="19" spans="1:12" s="110" customFormat="1" x14ac:dyDescent="0.3">
      <c r="A19" s="104" t="s">
        <v>916</v>
      </c>
      <c r="B19" s="105" t="s">
        <v>990</v>
      </c>
      <c r="C19" s="115">
        <v>300</v>
      </c>
      <c r="D19" s="115">
        <v>250</v>
      </c>
      <c r="E19" s="107">
        <v>-0.17</v>
      </c>
      <c r="F19" s="108" t="s">
        <v>4108</v>
      </c>
      <c r="G19"/>
      <c r="H19" s="112"/>
      <c r="K19" s="108"/>
    </row>
    <row r="20" spans="1:12" s="110" customFormat="1" x14ac:dyDescent="0.3">
      <c r="A20" s="104" t="s">
        <v>917</v>
      </c>
      <c r="B20" s="105" t="s">
        <v>992</v>
      </c>
      <c r="C20" s="115">
        <v>100</v>
      </c>
      <c r="D20" s="117">
        <v>150</v>
      </c>
      <c r="E20" s="107">
        <v>0.5</v>
      </c>
      <c r="F20" s="23" t="s">
        <v>4101</v>
      </c>
      <c r="G20"/>
      <c r="H20" s="112"/>
      <c r="K20" s="108"/>
    </row>
    <row r="21" spans="1:12" s="110" customFormat="1" x14ac:dyDescent="0.3">
      <c r="A21" s="104" t="s">
        <v>918</v>
      </c>
      <c r="B21" s="105" t="s">
        <v>993</v>
      </c>
      <c r="C21" s="106">
        <v>1500</v>
      </c>
      <c r="D21" s="106">
        <v>1500</v>
      </c>
      <c r="E21" s="107">
        <v>0</v>
      </c>
      <c r="F21" s="23" t="s">
        <v>4101</v>
      </c>
      <c r="G21"/>
      <c r="H21" s="112"/>
      <c r="K21" s="108"/>
    </row>
    <row r="22" spans="1:12" s="110" customFormat="1" x14ac:dyDescent="0.3">
      <c r="A22" s="104" t="s">
        <v>919</v>
      </c>
      <c r="B22" s="105" t="s">
        <v>994</v>
      </c>
      <c r="C22" s="106">
        <v>200</v>
      </c>
      <c r="D22" s="106">
        <v>200</v>
      </c>
      <c r="E22" s="107">
        <v>0</v>
      </c>
      <c r="F22" s="108" t="s">
        <v>4101</v>
      </c>
      <c r="G22"/>
      <c r="H22" s="112"/>
      <c r="K22" s="108"/>
    </row>
    <row r="23" spans="1:12" s="110" customFormat="1" x14ac:dyDescent="0.3">
      <c r="A23" s="104" t="s">
        <v>920</v>
      </c>
      <c r="B23" s="105" t="s">
        <v>992</v>
      </c>
      <c r="C23" s="106">
        <v>113</v>
      </c>
      <c r="D23" s="106">
        <v>100</v>
      </c>
      <c r="E23" s="107">
        <v>-0.12</v>
      </c>
      <c r="F23" s="23" t="s">
        <v>4101</v>
      </c>
      <c r="G23"/>
      <c r="H23" s="118"/>
      <c r="I23" s="119"/>
      <c r="K23" s="108"/>
    </row>
    <row r="24" spans="1:12" s="110" customFormat="1" x14ac:dyDescent="0.3">
      <c r="A24" s="104" t="s">
        <v>921</v>
      </c>
      <c r="B24" s="105">
        <v>1</v>
      </c>
      <c r="C24" s="106">
        <v>200</v>
      </c>
      <c r="D24" s="106">
        <v>200</v>
      </c>
      <c r="E24" s="107">
        <v>0</v>
      </c>
      <c r="F24" s="23" t="s">
        <v>4101</v>
      </c>
      <c r="G24"/>
      <c r="H24" s="112"/>
      <c r="K24" s="108"/>
    </row>
    <row r="25" spans="1:12" s="110" customFormat="1" ht="14.45" customHeight="1" x14ac:dyDescent="0.3">
      <c r="A25" s="104" t="s">
        <v>922</v>
      </c>
      <c r="B25" s="105">
        <v>1</v>
      </c>
      <c r="C25" s="106">
        <v>1625</v>
      </c>
      <c r="D25" s="106">
        <v>1550</v>
      </c>
      <c r="E25" s="107">
        <v>-0.05</v>
      </c>
      <c r="F25" s="23" t="s">
        <v>4102</v>
      </c>
      <c r="G25"/>
      <c r="H25" s="112"/>
      <c r="K25" s="108"/>
    </row>
    <row r="26" spans="1:12" s="110" customFormat="1" x14ac:dyDescent="0.3">
      <c r="A26" s="104" t="s">
        <v>923</v>
      </c>
      <c r="B26" s="105" t="s">
        <v>995</v>
      </c>
      <c r="C26" s="106">
        <v>3000</v>
      </c>
      <c r="D26" s="106">
        <v>2750</v>
      </c>
      <c r="E26" s="107">
        <v>-0.08</v>
      </c>
      <c r="F26" s="23" t="s">
        <v>4102</v>
      </c>
      <c r="G26"/>
      <c r="H26" s="112"/>
      <c r="K26" s="108"/>
    </row>
    <row r="27" spans="1:12" s="110" customFormat="1" x14ac:dyDescent="0.3">
      <c r="A27" s="104" t="s">
        <v>61</v>
      </c>
      <c r="B27" s="105" t="s">
        <v>996</v>
      </c>
      <c r="C27" s="106">
        <v>50</v>
      </c>
      <c r="D27" s="106">
        <v>50</v>
      </c>
      <c r="E27" s="107">
        <v>0</v>
      </c>
      <c r="F27" s="23" t="s">
        <v>4109</v>
      </c>
      <c r="G27"/>
      <c r="H27" s="112"/>
      <c r="K27" s="108"/>
    </row>
    <row r="28" spans="1:12" s="110" customFormat="1" x14ac:dyDescent="0.3">
      <c r="A28" s="104" t="s">
        <v>62</v>
      </c>
      <c r="B28" s="105" t="s">
        <v>993</v>
      </c>
      <c r="C28" s="106">
        <v>1100</v>
      </c>
      <c r="D28" s="106">
        <v>1100</v>
      </c>
      <c r="E28" s="107">
        <v>0</v>
      </c>
      <c r="F28" s="23" t="s">
        <v>4101</v>
      </c>
      <c r="G28"/>
      <c r="H28" s="112"/>
      <c r="J28" s="36"/>
      <c r="K28" s="109"/>
    </row>
    <row r="29" spans="1:12" s="110" customFormat="1" x14ac:dyDescent="0.3">
      <c r="A29" s="104" t="s">
        <v>997</v>
      </c>
      <c r="B29" s="105" t="s">
        <v>998</v>
      </c>
      <c r="C29" s="120">
        <v>25</v>
      </c>
      <c r="D29" s="120">
        <v>25</v>
      </c>
      <c r="E29" s="107">
        <v>0</v>
      </c>
      <c r="F29" s="23" t="s">
        <v>4110</v>
      </c>
      <c r="G29"/>
      <c r="H29" s="118"/>
      <c r="I29" s="119"/>
      <c r="J29" s="36"/>
      <c r="K29" s="109"/>
    </row>
    <row r="30" spans="1:12" s="110" customFormat="1" x14ac:dyDescent="0.3">
      <c r="A30" s="36"/>
      <c r="B30" s="36"/>
      <c r="C30" s="36"/>
      <c r="D30" s="36"/>
      <c r="E30" s="36"/>
      <c r="F30" s="40"/>
      <c r="H30" s="36"/>
      <c r="I30" s="36"/>
      <c r="J30" s="36"/>
      <c r="K30" s="109"/>
      <c r="L30" s="36"/>
    </row>
    <row r="32" spans="1:12" x14ac:dyDescent="0.3">
      <c r="A32" s="111"/>
      <c r="B32" s="36" t="s">
        <v>999</v>
      </c>
    </row>
  </sheetData>
  <mergeCells count="2">
    <mergeCell ref="A1:F2"/>
    <mergeCell ref="A4:F4"/>
  </mergeCells>
  <conditionalFormatting sqref="G7:G29">
    <cfRule type="duplicateValues" dxfId="6" priority="9"/>
  </conditionalFormatting>
  <conditionalFormatting sqref="E7 E11:E29 E9">
    <cfRule type="cellIs" dxfId="5" priority="7" operator="lessThan">
      <formula>0</formula>
    </cfRule>
    <cfRule type="cellIs" dxfId="4" priority="8" operator="greaterThan">
      <formula>0</formula>
    </cfRule>
  </conditionalFormatting>
  <conditionalFormatting sqref="E10">
    <cfRule type="cellIs" dxfId="3" priority="5" operator="lessThan">
      <formula>0</formula>
    </cfRule>
    <cfRule type="cellIs" dxfId="2" priority="6" operator="greaterThan">
      <formula>0</formula>
    </cfRule>
  </conditionalFormatting>
  <conditionalFormatting sqref="E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Février-Mars</vt:lpstr>
      <vt:lpstr>Evolution catégories PMAS</vt:lpstr>
      <vt:lpstr>Evolution tous produits</vt:lpstr>
      <vt:lpstr>Retard acheminement</vt:lpstr>
      <vt:lpstr>Questionnaire KOBO</vt:lpstr>
      <vt:lpstr>Choix KOBO</vt:lpstr>
      <vt:lpstr>cout_median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Ugo SEMAT</cp:lastModifiedBy>
  <dcterms:created xsi:type="dcterms:W3CDTF">2021-04-15T08:25:42Z</dcterms:created>
  <dcterms:modified xsi:type="dcterms:W3CDTF">2021-05-11T09:29:51Z</dcterms:modified>
</cp:coreProperties>
</file>